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5 Dodatečné informace\Dotaz 5 MŽT  stavitelství\"/>
    </mc:Choice>
  </mc:AlternateContent>
  <xr:revisionPtr revIDLastSave="0" documentId="8_{FAA39A57-3456-4ECC-B2F5-7333FC170C06}" xr6:coauthVersionLast="47" xr6:coauthVersionMax="47" xr10:uidLastSave="{00000000-0000-0000-0000-000000000000}"/>
  <bookViews>
    <workbookView xWindow="28680" yWindow="0" windowWidth="29040" windowHeight="15840" xr2:uid="{00000000-000D-0000-FFFF-FFFF00000000}"/>
  </bookViews>
  <sheets>
    <sheet name="Rekapitulace stavby" sheetId="1" r:id="rId1"/>
    <sheet name="VRN - HZ HEŘMANICE" sheetId="2" r:id="rId2"/>
    <sheet name="SO 02 - 8-KOMUNIKACE - KO..." sheetId="3" r:id="rId3"/>
    <sheet name="SO 01 - 5-OBJEKT HZ - ELE..." sheetId="4" r:id="rId4"/>
    <sheet name="SO 01 - 6-OBJEKT HZ - VZD..." sheetId="5" r:id="rId5"/>
    <sheet name="SO 01 - 4-OBJEKT HZ - ÚST..." sheetId="6" r:id="rId6"/>
    <sheet name="SO 01 - 3-OBJEKT HZ - ZDR..." sheetId="7" r:id="rId7"/>
    <sheet name="SO 01 - 2-OBJEKT HZ - HSV..." sheetId="8" r:id="rId8"/>
    <sheet name="SO 01 - 1-OBJEKT HZ - 1. ..." sheetId="9" r:id="rId9"/>
    <sheet name="SO 01- 7-OBJEKT HZ - MaR" sheetId="10" r:id="rId10"/>
    <sheet name="SO 03 - 10 - PŘELOŽKA VODY" sheetId="11" r:id="rId11"/>
    <sheet name="SO 04 - 10 - PŘELOŽKA PLY..." sheetId="12" r:id="rId12"/>
    <sheet name="SO 06 - 11 - KANALIZACE D..." sheetId="13" r:id="rId13"/>
    <sheet name="SO 07 - 12 - PŘELOŽKS SPL..." sheetId="14" r:id="rId14"/>
    <sheet name="SO 08 - 13 - ČOV" sheetId="15" r:id="rId15"/>
    <sheet name="Pokyny pro vyplnění" sheetId="16" r:id="rId16"/>
  </sheets>
  <definedNames>
    <definedName name="_xlnm._FilterDatabase" localSheetId="8" hidden="1">'SO 01 - 1-OBJEKT HZ - 1. ...'!$C$93:$K$320</definedName>
    <definedName name="_xlnm._FilterDatabase" localSheetId="7" hidden="1">'SO 01 - 2-OBJEKT HZ - HSV...'!$C$128:$K$684</definedName>
    <definedName name="_xlnm._FilterDatabase" localSheetId="6" hidden="1">'SO 01 - 3-OBJEKT HZ - ZDR...'!$C$85:$K$223</definedName>
    <definedName name="_xlnm._FilterDatabase" localSheetId="5" hidden="1">'SO 01 - 4-OBJEKT HZ - ÚST...'!$C$92:$K$238</definedName>
    <definedName name="_xlnm._FilterDatabase" localSheetId="3" hidden="1">'SO 01 - 5-OBJEKT HZ - ELE...'!$C$102:$K$462</definedName>
    <definedName name="_xlnm._FilterDatabase" localSheetId="4" hidden="1">'SO 01 - 6-OBJEKT HZ - VZD...'!$C$89:$K$252</definedName>
    <definedName name="_xlnm._FilterDatabase" localSheetId="9" hidden="1">'SO 01- 7-OBJEKT HZ - MaR'!$C$82:$K$192</definedName>
    <definedName name="_xlnm._FilterDatabase" localSheetId="2" hidden="1">'SO 02 - 8-KOMUNIKACE - KO...'!$C$91:$K$249</definedName>
    <definedName name="_xlnm._FilterDatabase" localSheetId="10" hidden="1">'SO 03 - 10 - PŘELOŽKA VODY'!$C$78:$K$174</definedName>
    <definedName name="_xlnm._FilterDatabase" localSheetId="11" hidden="1">'SO 04 - 10 - PŘELOŽKA PLY...'!$C$77:$K$164</definedName>
    <definedName name="_xlnm._FilterDatabase" localSheetId="12" hidden="1">'SO 06 - 11 - KANALIZACE D...'!$C$83:$K$210</definedName>
    <definedName name="_xlnm._FilterDatabase" localSheetId="13" hidden="1">'SO 07 - 12 - PŘELOŽKS SPL...'!$C$81:$K$158</definedName>
    <definedName name="_xlnm._FilterDatabase" localSheetId="14" hidden="1">'SO 08 - 13 - ČOV'!$C$90:$K$178</definedName>
    <definedName name="_xlnm._FilterDatabase" localSheetId="1" hidden="1">'VRN - HZ HEŘMANICE'!$C$77:$K$105</definedName>
    <definedName name="_xlnm.Print_Titles" localSheetId="0">'Rekapitulace stavby'!$49:$49</definedName>
    <definedName name="_xlnm.Print_Titles" localSheetId="8">'SO 01 - 1-OBJEKT HZ - 1. ...'!$93:$93</definedName>
    <definedName name="_xlnm.Print_Titles" localSheetId="7">'SO 01 - 2-OBJEKT HZ - HSV...'!$128:$128</definedName>
    <definedName name="_xlnm.Print_Titles" localSheetId="6">'SO 01 - 3-OBJEKT HZ - ZDR...'!$85:$85</definedName>
    <definedName name="_xlnm.Print_Titles" localSheetId="5">'SO 01 - 4-OBJEKT HZ - ÚST...'!$92:$92</definedName>
    <definedName name="_xlnm.Print_Titles" localSheetId="3">'SO 01 - 5-OBJEKT HZ - ELE...'!$102:$102</definedName>
    <definedName name="_xlnm.Print_Titles" localSheetId="4">'SO 01 - 6-OBJEKT HZ - VZD...'!$89:$89</definedName>
    <definedName name="_xlnm.Print_Titles" localSheetId="9">'SO 01- 7-OBJEKT HZ - MaR'!$82:$82</definedName>
    <definedName name="_xlnm.Print_Titles" localSheetId="2">'SO 02 - 8-KOMUNIKACE - KO...'!$91:$91</definedName>
    <definedName name="_xlnm.Print_Titles" localSheetId="10">'SO 03 - 10 - PŘELOŽKA VODY'!$78:$78</definedName>
    <definedName name="_xlnm.Print_Titles" localSheetId="11">'SO 04 - 10 - PŘELOŽKA PLY...'!$77:$77</definedName>
    <definedName name="_xlnm.Print_Titles" localSheetId="12">'SO 06 - 11 - KANALIZACE D...'!$83:$83</definedName>
    <definedName name="_xlnm.Print_Titles" localSheetId="13">'SO 07 - 12 - PŘELOŽKS SPL...'!$81:$81</definedName>
    <definedName name="_xlnm.Print_Titles" localSheetId="14">'SO 08 - 13 - ČOV'!$90:$90</definedName>
    <definedName name="_xlnm.Print_Titles" localSheetId="1">'VRN - HZ HEŘMANICE'!$77:$77</definedName>
    <definedName name="_xlnm.Print_Area" localSheetId="15">'Pokyny pro vyplnění'!$B$2:$K$69,'Pokyny pro vyplnění'!$B$72:$K$116,'Pokyny pro vyplnění'!$B$119:$K$188,'Pokyny pro vyplnění'!$B$196:$K$216</definedName>
    <definedName name="_xlnm.Print_Area" localSheetId="0">'Rekapitulace stavby'!$D$4:$AO$33,'Rekapitulace stavby'!$C$39:$AQ$66</definedName>
    <definedName name="_xlnm.Print_Area" localSheetId="8">'SO 01 - 1-OBJEKT HZ - 1. ...'!$C$4:$J$36,'SO 01 - 1-OBJEKT HZ - 1. ...'!$C$42:$J$75,'SO 01 - 1-OBJEKT HZ - 1. ...'!$C$81:$K$320</definedName>
    <definedName name="_xlnm.Print_Area" localSheetId="7">'SO 01 - 2-OBJEKT HZ - HSV...'!$C$4:$J$36,'SO 01 - 2-OBJEKT HZ - HSV...'!$C$42:$J$110,'SO 01 - 2-OBJEKT HZ - HSV...'!$C$116:$K$684</definedName>
    <definedName name="_xlnm.Print_Area" localSheetId="6">'SO 01 - 3-OBJEKT HZ - ZDR...'!$C$4:$J$36,'SO 01 - 3-OBJEKT HZ - ZDR...'!$C$42:$J$67,'SO 01 - 3-OBJEKT HZ - ZDR...'!$C$73:$K$223</definedName>
    <definedName name="_xlnm.Print_Area" localSheetId="5">'SO 01 - 4-OBJEKT HZ - ÚST...'!$C$4:$J$36,'SO 01 - 4-OBJEKT HZ - ÚST...'!$C$42:$J$74,'SO 01 - 4-OBJEKT HZ - ÚST...'!$C$80:$K$238</definedName>
    <definedName name="_xlnm.Print_Area" localSheetId="3">'SO 01 - 5-OBJEKT HZ - ELE...'!$C$4:$J$36,'SO 01 - 5-OBJEKT HZ - ELE...'!$C$42:$J$84,'SO 01 - 5-OBJEKT HZ - ELE...'!$C$90:$K$462</definedName>
    <definedName name="_xlnm.Print_Area" localSheetId="4">'SO 01 - 6-OBJEKT HZ - VZD...'!$C$4:$J$36,'SO 01 - 6-OBJEKT HZ - VZD...'!$C$42:$J$71,'SO 01 - 6-OBJEKT HZ - VZD...'!$C$77:$K$252</definedName>
    <definedName name="_xlnm.Print_Area" localSheetId="9">'SO 01- 7-OBJEKT HZ - MaR'!$C$4:$J$36,'SO 01- 7-OBJEKT HZ - MaR'!$C$42:$J$64,'SO 01- 7-OBJEKT HZ - MaR'!$C$70:$K$192</definedName>
    <definedName name="_xlnm.Print_Area" localSheetId="2">'SO 02 - 8-KOMUNIKACE - KO...'!$C$4:$J$36,'SO 02 - 8-KOMUNIKACE - KO...'!$C$42:$J$73,'SO 02 - 8-KOMUNIKACE - KO...'!$C$79:$K$249</definedName>
    <definedName name="_xlnm.Print_Area" localSheetId="10">'SO 03 - 10 - PŘELOŽKA VODY'!$C$4:$J$36,'SO 03 - 10 - PŘELOŽKA VODY'!$C$42:$J$60,'SO 03 - 10 - PŘELOŽKA VODY'!$C$66:$K$174</definedName>
    <definedName name="_xlnm.Print_Area" localSheetId="11">'SO 04 - 10 - PŘELOŽKA PLY...'!$C$4:$J$36,'SO 04 - 10 - PŘELOŽKA PLY...'!$C$42:$J$59,'SO 04 - 10 - PŘELOŽKA PLY...'!$C$65:$K$164</definedName>
    <definedName name="_xlnm.Print_Area" localSheetId="12">'SO 06 - 11 - KANALIZACE D...'!$C$4:$J$36,'SO 06 - 11 - KANALIZACE D...'!$C$42:$J$65,'SO 06 - 11 - KANALIZACE D...'!$C$71:$K$210</definedName>
    <definedName name="_xlnm.Print_Area" localSheetId="13">'SO 07 - 12 - PŘELOŽKS SPL...'!$C$4:$J$36,'SO 07 - 12 - PŘELOŽKS SPL...'!$C$42:$J$63,'SO 07 - 12 - PŘELOŽKS SPL...'!$C$69:$K$158</definedName>
    <definedName name="_xlnm.Print_Area" localSheetId="14">'SO 08 - 13 - ČOV'!$C$4:$J$36,'SO 08 - 13 - ČOV'!$C$42:$J$72,'SO 08 - 13 - ČOV'!$C$78:$K$178</definedName>
    <definedName name="_xlnm.Print_Area" localSheetId="1">'VRN - HZ HEŘMANICE'!$C$4:$J$36,'VRN - HZ HEŘMANICE'!$C$42:$J$59,'VRN - HZ HEŘMANICE'!$C$65:$K$105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15" l="1"/>
  <c r="AY65" i="1"/>
  <c r="AX65" i="1"/>
  <c r="BI177" i="15"/>
  <c r="BH177" i="15"/>
  <c r="BG177" i="15"/>
  <c r="BF177" i="15"/>
  <c r="T177" i="15"/>
  <c r="T176" i="15"/>
  <c r="R177" i="15"/>
  <c r="R176" i="15" s="1"/>
  <c r="P177" i="15"/>
  <c r="P176" i="15"/>
  <c r="BK177" i="15"/>
  <c r="BK176" i="15" s="1"/>
  <c r="J176" i="15" s="1"/>
  <c r="J71" i="15" s="1"/>
  <c r="J177" i="15"/>
  <c r="BE177" i="15"/>
  <c r="BI174" i="15"/>
  <c r="BH174" i="15"/>
  <c r="BG174" i="15"/>
  <c r="BF174" i="15"/>
  <c r="T174" i="15"/>
  <c r="T173" i="15"/>
  <c r="T172" i="15"/>
  <c r="R174" i="15"/>
  <c r="R173" i="15" s="1"/>
  <c r="R172" i="15" s="1"/>
  <c r="P174" i="15"/>
  <c r="P173" i="15" s="1"/>
  <c r="P172" i="15" s="1"/>
  <c r="BK174" i="15"/>
  <c r="BK173" i="15"/>
  <c r="J173" i="15" s="1"/>
  <c r="J70" i="15" s="1"/>
  <c r="J174" i="15"/>
  <c r="BE174" i="15" s="1"/>
  <c r="BI170" i="15"/>
  <c r="BH170" i="15"/>
  <c r="BG170" i="15"/>
  <c r="BF170" i="15"/>
  <c r="T170" i="15"/>
  <c r="T169" i="15" s="1"/>
  <c r="R170" i="15"/>
  <c r="R169" i="15"/>
  <c r="P170" i="15"/>
  <c r="P169" i="15" s="1"/>
  <c r="BK170" i="15"/>
  <c r="BK169" i="15"/>
  <c r="J169" i="15" s="1"/>
  <c r="J68" i="15" s="1"/>
  <c r="J170" i="15"/>
  <c r="BE170" i="15" s="1"/>
  <c r="BI167" i="15"/>
  <c r="BH167" i="15"/>
  <c r="BG167" i="15"/>
  <c r="BF167" i="15"/>
  <c r="T167" i="15"/>
  <c r="T166" i="15" s="1"/>
  <c r="R167" i="15"/>
  <c r="R166" i="15"/>
  <c r="P167" i="15"/>
  <c r="P166" i="15" s="1"/>
  <c r="BK167" i="15"/>
  <c r="BK166" i="15"/>
  <c r="J166" i="15" s="1"/>
  <c r="J67" i="15" s="1"/>
  <c r="J167" i="15"/>
  <c r="BE167" i="15"/>
  <c r="BI164" i="15"/>
  <c r="BH164" i="15"/>
  <c r="BG164" i="15"/>
  <c r="BF164" i="15"/>
  <c r="T164" i="15"/>
  <c r="R164" i="15"/>
  <c r="P164" i="15"/>
  <c r="BK164" i="15"/>
  <c r="J164" i="15"/>
  <c r="BE164" i="15" s="1"/>
  <c r="BI162" i="15"/>
  <c r="BH162" i="15"/>
  <c r="BG162" i="15"/>
  <c r="BF162" i="15"/>
  <c r="T162" i="15"/>
  <c r="R162" i="15"/>
  <c r="P162" i="15"/>
  <c r="BK162" i="15"/>
  <c r="J162" i="15"/>
  <c r="BE162" i="15"/>
  <c r="BI160" i="15"/>
  <c r="BH160" i="15"/>
  <c r="BG160" i="15"/>
  <c r="BF160" i="15"/>
  <c r="T160" i="15"/>
  <c r="R160" i="15"/>
  <c r="P160" i="15"/>
  <c r="BK160" i="15"/>
  <c r="J160" i="15"/>
  <c r="BE160" i="15" s="1"/>
  <c r="BI158" i="15"/>
  <c r="BH158" i="15"/>
  <c r="BG158" i="15"/>
  <c r="BF158" i="15"/>
  <c r="T158" i="15"/>
  <c r="R158" i="15"/>
  <c r="P158" i="15"/>
  <c r="BK158" i="15"/>
  <c r="J158" i="15"/>
  <c r="BE158" i="15"/>
  <c r="BI156" i="15"/>
  <c r="BH156" i="15"/>
  <c r="BG156" i="15"/>
  <c r="BF156" i="15"/>
  <c r="T156" i="15"/>
  <c r="R156" i="15"/>
  <c r="P156" i="15"/>
  <c r="BK156" i="15"/>
  <c r="J156" i="15"/>
  <c r="BE156" i="15" s="1"/>
  <c r="BI154" i="15"/>
  <c r="BH154" i="15"/>
  <c r="BG154" i="15"/>
  <c r="BF154" i="15"/>
  <c r="T154" i="15"/>
  <c r="R154" i="15"/>
  <c r="P154" i="15"/>
  <c r="BK154" i="15"/>
  <c r="J154" i="15"/>
  <c r="BE154" i="15"/>
  <c r="BI152" i="15"/>
  <c r="BH152" i="15"/>
  <c r="BG152" i="15"/>
  <c r="BF152" i="15"/>
  <c r="T152" i="15"/>
  <c r="T149" i="15" s="1"/>
  <c r="R152" i="15"/>
  <c r="P152" i="15"/>
  <c r="P149" i="15" s="1"/>
  <c r="BK152" i="15"/>
  <c r="J152" i="15"/>
  <c r="BE152" i="15" s="1"/>
  <c r="BI150" i="15"/>
  <c r="BH150" i="15"/>
  <c r="BG150" i="15"/>
  <c r="BF150" i="15"/>
  <c r="T150" i="15"/>
  <c r="R150" i="15"/>
  <c r="R149" i="15" s="1"/>
  <c r="P150" i="15"/>
  <c r="BK150" i="15"/>
  <c r="BK149" i="15" s="1"/>
  <c r="J149" i="15" s="1"/>
  <c r="J66" i="15" s="1"/>
  <c r="J150" i="15"/>
  <c r="BE150" i="15" s="1"/>
  <c r="BI147" i="15"/>
  <c r="BH147" i="15"/>
  <c r="BG147" i="15"/>
  <c r="BF147" i="15"/>
  <c r="T147" i="15"/>
  <c r="T146" i="15"/>
  <c r="R147" i="15"/>
  <c r="R146" i="15" s="1"/>
  <c r="P147" i="15"/>
  <c r="P146" i="15"/>
  <c r="BK147" i="15"/>
  <c r="BK146" i="15" s="1"/>
  <c r="J146" i="15" s="1"/>
  <c r="J65" i="15" s="1"/>
  <c r="J147" i="15"/>
  <c r="BE147" i="15" s="1"/>
  <c r="BI144" i="15"/>
  <c r="BH144" i="15"/>
  <c r="BG144" i="15"/>
  <c r="BF144" i="15"/>
  <c r="T144" i="15"/>
  <c r="R144" i="15"/>
  <c r="R141" i="15" s="1"/>
  <c r="P144" i="15"/>
  <c r="BK144" i="15"/>
  <c r="J144" i="15"/>
  <c r="BE144" i="15"/>
  <c r="BI142" i="15"/>
  <c r="BH142" i="15"/>
  <c r="BG142" i="15"/>
  <c r="BF142" i="15"/>
  <c r="T142" i="15"/>
  <c r="T141" i="15" s="1"/>
  <c r="R142" i="15"/>
  <c r="P142" i="15"/>
  <c r="P141" i="15" s="1"/>
  <c r="BK142" i="15"/>
  <c r="BK141" i="15"/>
  <c r="J141" i="15" s="1"/>
  <c r="J64" i="15" s="1"/>
  <c r="J142" i="15"/>
  <c r="BE142" i="15"/>
  <c r="BI139" i="15"/>
  <c r="BH139" i="15"/>
  <c r="BG139" i="15"/>
  <c r="BF139" i="15"/>
  <c r="T139" i="15"/>
  <c r="R139" i="15"/>
  <c r="P139" i="15"/>
  <c r="BK139" i="15"/>
  <c r="J139" i="15"/>
  <c r="BE139" i="15" s="1"/>
  <c r="BI137" i="15"/>
  <c r="BH137" i="15"/>
  <c r="BG137" i="15"/>
  <c r="BF137" i="15"/>
  <c r="T137" i="15"/>
  <c r="T136" i="15"/>
  <c r="R137" i="15"/>
  <c r="R136" i="15" s="1"/>
  <c r="P137" i="15"/>
  <c r="P136" i="15"/>
  <c r="BK137" i="15"/>
  <c r="BK136" i="15" s="1"/>
  <c r="J136" i="15" s="1"/>
  <c r="J63" i="15" s="1"/>
  <c r="J137" i="15"/>
  <c r="BE137" i="15"/>
  <c r="BI134" i="15"/>
  <c r="BH134" i="15"/>
  <c r="BG134" i="15"/>
  <c r="BF134" i="15"/>
  <c r="T134" i="15"/>
  <c r="R134" i="15"/>
  <c r="P134" i="15"/>
  <c r="BK134" i="15"/>
  <c r="BK131" i="15" s="1"/>
  <c r="J134" i="15"/>
  <c r="BE134" i="15"/>
  <c r="BI132" i="15"/>
  <c r="BH132" i="15"/>
  <c r="BG132" i="15"/>
  <c r="BF132" i="15"/>
  <c r="T132" i="15"/>
  <c r="T131" i="15" s="1"/>
  <c r="R132" i="15"/>
  <c r="R131" i="15"/>
  <c r="P132" i="15"/>
  <c r="P131" i="15" s="1"/>
  <c r="BK132" i="15"/>
  <c r="J131" i="15"/>
  <c r="J62" i="15" s="1"/>
  <c r="J132" i="15"/>
  <c r="BE132" i="15" s="1"/>
  <c r="BI129" i="15"/>
  <c r="BH129" i="15"/>
  <c r="BG129" i="15"/>
  <c r="BF129" i="15"/>
  <c r="T129" i="15"/>
  <c r="T128" i="15" s="1"/>
  <c r="R129" i="15"/>
  <c r="R128" i="15"/>
  <c r="P129" i="15"/>
  <c r="P128" i="15" s="1"/>
  <c r="BK129" i="15"/>
  <c r="BK128" i="15"/>
  <c r="J128" i="15"/>
  <c r="J61" i="15" s="1"/>
  <c r="J129" i="15"/>
  <c r="BE129" i="15" s="1"/>
  <c r="BI126" i="15"/>
  <c r="BH126" i="15"/>
  <c r="BG126" i="15"/>
  <c r="BF126" i="15"/>
  <c r="T126" i="15"/>
  <c r="R126" i="15"/>
  <c r="P126" i="15"/>
  <c r="BK126" i="15"/>
  <c r="J126" i="15"/>
  <c r="BE126" i="15" s="1"/>
  <c r="BI124" i="15"/>
  <c r="BH124" i="15"/>
  <c r="BG124" i="15"/>
  <c r="BF124" i="15"/>
  <c r="T124" i="15"/>
  <c r="R124" i="15"/>
  <c r="P124" i="15"/>
  <c r="BK124" i="15"/>
  <c r="J124" i="15"/>
  <c r="BE124" i="15"/>
  <c r="BI122" i="15"/>
  <c r="BH122" i="15"/>
  <c r="BG122" i="15"/>
  <c r="BF122" i="15"/>
  <c r="T122" i="15"/>
  <c r="R122" i="15"/>
  <c r="P122" i="15"/>
  <c r="BK122" i="15"/>
  <c r="J122" i="15"/>
  <c r="BE122" i="15" s="1"/>
  <c r="BI120" i="15"/>
  <c r="BH120" i="15"/>
  <c r="BG120" i="15"/>
  <c r="BF120" i="15"/>
  <c r="T120" i="15"/>
  <c r="R120" i="15"/>
  <c r="P120" i="15"/>
  <c r="BK120" i="15"/>
  <c r="J120" i="15"/>
  <c r="BE120" i="15"/>
  <c r="BI118" i="15"/>
  <c r="BH118" i="15"/>
  <c r="BG118" i="15"/>
  <c r="BF118" i="15"/>
  <c r="T118" i="15"/>
  <c r="R118" i="15"/>
  <c r="P118" i="15"/>
  <c r="BK118" i="15"/>
  <c r="J118" i="15"/>
  <c r="BE118" i="15" s="1"/>
  <c r="BI116" i="15"/>
  <c r="BH116" i="15"/>
  <c r="BG116" i="15"/>
  <c r="BF116" i="15"/>
  <c r="T116" i="15"/>
  <c r="R116" i="15"/>
  <c r="P116" i="15"/>
  <c r="BK116" i="15"/>
  <c r="J116" i="15"/>
  <c r="BE116" i="15"/>
  <c r="BI114" i="15"/>
  <c r="BH114" i="15"/>
  <c r="BG114" i="15"/>
  <c r="BF114" i="15"/>
  <c r="T114" i="15"/>
  <c r="R114" i="15"/>
  <c r="P114" i="15"/>
  <c r="BK114" i="15"/>
  <c r="J114" i="15"/>
  <c r="BE114" i="15" s="1"/>
  <c r="BI112" i="15"/>
  <c r="BH112" i="15"/>
  <c r="BG112" i="15"/>
  <c r="BF112" i="15"/>
  <c r="T112" i="15"/>
  <c r="R112" i="15"/>
  <c r="P112" i="15"/>
  <c r="BK112" i="15"/>
  <c r="J112" i="15"/>
  <c r="BE112" i="15"/>
  <c r="BI110" i="15"/>
  <c r="BH110" i="15"/>
  <c r="BG110" i="15"/>
  <c r="BF110" i="15"/>
  <c r="T110" i="15"/>
  <c r="R110" i="15"/>
  <c r="P110" i="15"/>
  <c r="BK110" i="15"/>
  <c r="J110" i="15"/>
  <c r="BE110" i="15" s="1"/>
  <c r="F30" i="15" s="1"/>
  <c r="AZ65" i="1" s="1"/>
  <c r="BI108" i="15"/>
  <c r="BH108" i="15"/>
  <c r="BG108" i="15"/>
  <c r="BF108" i="15"/>
  <c r="T108" i="15"/>
  <c r="R108" i="15"/>
  <c r="P108" i="15"/>
  <c r="BK108" i="15"/>
  <c r="J108" i="15"/>
  <c r="BE108" i="15"/>
  <c r="BI106" i="15"/>
  <c r="BH106" i="15"/>
  <c r="BG106" i="15"/>
  <c r="BF106" i="15"/>
  <c r="T106" i="15"/>
  <c r="R106" i="15"/>
  <c r="P106" i="15"/>
  <c r="BK106" i="15"/>
  <c r="J106" i="15"/>
  <c r="BE106" i="15" s="1"/>
  <c r="BI104" i="15"/>
  <c r="BH104" i="15"/>
  <c r="BG104" i="15"/>
  <c r="BF104" i="15"/>
  <c r="T104" i="15"/>
  <c r="R104" i="15"/>
  <c r="P104" i="15"/>
  <c r="P95" i="15" s="1"/>
  <c r="BK104" i="15"/>
  <c r="J104" i="15"/>
  <c r="BE104" i="15"/>
  <c r="BI102" i="15"/>
  <c r="BH102" i="15"/>
  <c r="BG102" i="15"/>
  <c r="BF102" i="15"/>
  <c r="T102" i="15"/>
  <c r="R102" i="15"/>
  <c r="P102" i="15"/>
  <c r="BK102" i="15"/>
  <c r="J102" i="15"/>
  <c r="BE102" i="15"/>
  <c r="BI100" i="15"/>
  <c r="BH100" i="15"/>
  <c r="BG100" i="15"/>
  <c r="BF100" i="15"/>
  <c r="T100" i="15"/>
  <c r="R100" i="15"/>
  <c r="P100" i="15"/>
  <c r="BK100" i="15"/>
  <c r="J100" i="15"/>
  <c r="BE100" i="15"/>
  <c r="BI98" i="15"/>
  <c r="BH98" i="15"/>
  <c r="F33" i="15" s="1"/>
  <c r="BC65" i="1" s="1"/>
  <c r="BG98" i="15"/>
  <c r="BF98" i="15"/>
  <c r="T98" i="15"/>
  <c r="R98" i="15"/>
  <c r="P98" i="15"/>
  <c r="BK98" i="15"/>
  <c r="J98" i="15"/>
  <c r="BE98" i="15" s="1"/>
  <c r="BI96" i="15"/>
  <c r="BH96" i="15"/>
  <c r="BG96" i="15"/>
  <c r="BF96" i="15"/>
  <c r="J31" i="15" s="1"/>
  <c r="AW65" i="1" s="1"/>
  <c r="T96" i="15"/>
  <c r="R96" i="15"/>
  <c r="R95" i="15" s="1"/>
  <c r="R94" i="15" s="1"/>
  <c r="R93" i="15" s="1"/>
  <c r="R91" i="15" s="1"/>
  <c r="P96" i="15"/>
  <c r="BK96" i="15"/>
  <c r="BK95" i="15" s="1"/>
  <c r="J96" i="15"/>
  <c r="BE96" i="15"/>
  <c r="J57" i="15"/>
  <c r="J87" i="15"/>
  <c r="F85" i="15"/>
  <c r="E83" i="15"/>
  <c r="J51" i="15"/>
  <c r="F49" i="15"/>
  <c r="E47" i="15"/>
  <c r="J18" i="15"/>
  <c r="E18" i="15"/>
  <c r="F88" i="15" s="1"/>
  <c r="F52" i="15"/>
  <c r="J17" i="15"/>
  <c r="J15" i="15"/>
  <c r="E15" i="15"/>
  <c r="F87" i="15" s="1"/>
  <c r="J14" i="15"/>
  <c r="J12" i="15"/>
  <c r="J85" i="15"/>
  <c r="J49" i="15"/>
  <c r="E7" i="15"/>
  <c r="E45" i="15" s="1"/>
  <c r="E81" i="15"/>
  <c r="J158" i="14"/>
  <c r="J157" i="14"/>
  <c r="J61" i="14" s="1"/>
  <c r="T156" i="14"/>
  <c r="R156" i="14"/>
  <c r="P156" i="14"/>
  <c r="BK156" i="14"/>
  <c r="J156" i="14"/>
  <c r="AY64" i="1"/>
  <c r="AX64" i="1"/>
  <c r="J62" i="14"/>
  <c r="J60" i="14"/>
  <c r="BI154" i="14"/>
  <c r="BH154" i="14"/>
  <c r="BG154" i="14"/>
  <c r="BF154" i="14"/>
  <c r="T154" i="14"/>
  <c r="R154" i="14"/>
  <c r="P154" i="14"/>
  <c r="BK154" i="14"/>
  <c r="J154" i="14"/>
  <c r="BE154" i="14" s="1"/>
  <c r="BI152" i="14"/>
  <c r="BH152" i="14"/>
  <c r="BG152" i="14"/>
  <c r="BF152" i="14"/>
  <c r="T152" i="14"/>
  <c r="R152" i="14"/>
  <c r="P152" i="14"/>
  <c r="BK152" i="14"/>
  <c r="J152" i="14"/>
  <c r="BE152" i="14" s="1"/>
  <c r="BI150" i="14"/>
  <c r="BH150" i="14"/>
  <c r="BG150" i="14"/>
  <c r="BF150" i="14"/>
  <c r="T150" i="14"/>
  <c r="R150" i="14"/>
  <c r="P150" i="14"/>
  <c r="BK150" i="14"/>
  <c r="J150" i="14"/>
  <c r="BE150" i="14"/>
  <c r="BI148" i="14"/>
  <c r="BH148" i="14"/>
  <c r="BG148" i="14"/>
  <c r="BF148" i="14"/>
  <c r="T148" i="14"/>
  <c r="R148" i="14"/>
  <c r="P148" i="14"/>
  <c r="BK148" i="14"/>
  <c r="J148" i="14"/>
  <c r="BE148" i="14"/>
  <c r="BI146" i="14"/>
  <c r="BH146" i="14"/>
  <c r="BG146" i="14"/>
  <c r="BF146" i="14"/>
  <c r="T146" i="14"/>
  <c r="R146" i="14"/>
  <c r="P146" i="14"/>
  <c r="BK146" i="14"/>
  <c r="J146" i="14"/>
  <c r="BE146" i="14" s="1"/>
  <c r="BI144" i="14"/>
  <c r="BH144" i="14"/>
  <c r="BG144" i="14"/>
  <c r="BF144" i="14"/>
  <c r="T144" i="14"/>
  <c r="R144" i="14"/>
  <c r="P144" i="14"/>
  <c r="BK144" i="14"/>
  <c r="J144" i="14"/>
  <c r="BE144" i="14" s="1"/>
  <c r="BI142" i="14"/>
  <c r="BH142" i="14"/>
  <c r="BG142" i="14"/>
  <c r="BF142" i="14"/>
  <c r="T142" i="14"/>
  <c r="R142" i="14"/>
  <c r="P142" i="14"/>
  <c r="BK142" i="14"/>
  <c r="J142" i="14"/>
  <c r="BE142" i="14"/>
  <c r="BI140" i="14"/>
  <c r="BH140" i="14"/>
  <c r="BG140" i="14"/>
  <c r="BF140" i="14"/>
  <c r="T140" i="14"/>
  <c r="R140" i="14"/>
  <c r="P140" i="14"/>
  <c r="BK140" i="14"/>
  <c r="J140" i="14"/>
  <c r="BE140" i="14"/>
  <c r="BI138" i="14"/>
  <c r="BH138" i="14"/>
  <c r="BG138" i="14"/>
  <c r="BF138" i="14"/>
  <c r="T138" i="14"/>
  <c r="R138" i="14"/>
  <c r="P138" i="14"/>
  <c r="BK138" i="14"/>
  <c r="J138" i="14"/>
  <c r="BE138" i="14" s="1"/>
  <c r="BI136" i="14"/>
  <c r="BH136" i="14"/>
  <c r="BG136" i="14"/>
  <c r="BF136" i="14"/>
  <c r="T136" i="14"/>
  <c r="R136" i="14"/>
  <c r="P136" i="14"/>
  <c r="BK136" i="14"/>
  <c r="J136" i="14"/>
  <c r="BE136" i="14" s="1"/>
  <c r="BI134" i="14"/>
  <c r="BH134" i="14"/>
  <c r="BG134" i="14"/>
  <c r="BF134" i="14"/>
  <c r="T134" i="14"/>
  <c r="R134" i="14"/>
  <c r="P134" i="14"/>
  <c r="BK134" i="14"/>
  <c r="J134" i="14"/>
  <c r="BE134" i="14"/>
  <c r="BI132" i="14"/>
  <c r="BH132" i="14"/>
  <c r="BG132" i="14"/>
  <c r="BF132" i="14"/>
  <c r="T132" i="14"/>
  <c r="R132" i="14"/>
  <c r="P132" i="14"/>
  <c r="BK132" i="14"/>
  <c r="J132" i="14"/>
  <c r="BE132" i="14"/>
  <c r="BI130" i="14"/>
  <c r="BH130" i="14"/>
  <c r="BG130" i="14"/>
  <c r="BF130" i="14"/>
  <c r="T130" i="14"/>
  <c r="R130" i="14"/>
  <c r="P130" i="14"/>
  <c r="BK130" i="14"/>
  <c r="J130" i="14"/>
  <c r="BE130" i="14" s="1"/>
  <c r="BI128" i="14"/>
  <c r="BH128" i="14"/>
  <c r="BG128" i="14"/>
  <c r="BF128" i="14"/>
  <c r="T128" i="14"/>
  <c r="R128" i="14"/>
  <c r="P128" i="14"/>
  <c r="BK128" i="14"/>
  <c r="J128" i="14"/>
  <c r="BE128" i="14" s="1"/>
  <c r="BI126" i="14"/>
  <c r="BH126" i="14"/>
  <c r="BG126" i="14"/>
  <c r="BF126" i="14"/>
  <c r="T126" i="14"/>
  <c r="R126" i="14"/>
  <c r="P126" i="14"/>
  <c r="BK126" i="14"/>
  <c r="J126" i="14"/>
  <c r="BE126" i="14"/>
  <c r="BI124" i="14"/>
  <c r="BH124" i="14"/>
  <c r="BG124" i="14"/>
  <c r="BF124" i="14"/>
  <c r="T124" i="14"/>
  <c r="R124" i="14"/>
  <c r="P124" i="14"/>
  <c r="BK124" i="14"/>
  <c r="J124" i="14"/>
  <c r="BE124" i="14"/>
  <c r="BI122" i="14"/>
  <c r="BH122" i="14"/>
  <c r="BG122" i="14"/>
  <c r="BF122" i="14"/>
  <c r="T122" i="14"/>
  <c r="R122" i="14"/>
  <c r="P122" i="14"/>
  <c r="BK122" i="14"/>
  <c r="J122" i="14"/>
  <c r="BE122" i="14" s="1"/>
  <c r="BI120" i="14"/>
  <c r="BH120" i="14"/>
  <c r="BG120" i="14"/>
  <c r="BF120" i="14"/>
  <c r="T120" i="14"/>
  <c r="R120" i="14"/>
  <c r="P120" i="14"/>
  <c r="BK120" i="14"/>
  <c r="J120" i="14"/>
  <c r="BE120" i="14" s="1"/>
  <c r="BI118" i="14"/>
  <c r="BH118" i="14"/>
  <c r="BG118" i="14"/>
  <c r="BF118" i="14"/>
  <c r="T118" i="14"/>
  <c r="R118" i="14"/>
  <c r="P118" i="14"/>
  <c r="BK118" i="14"/>
  <c r="J118" i="14"/>
  <c r="BE118" i="14"/>
  <c r="BI116" i="14"/>
  <c r="BH116" i="14"/>
  <c r="BG116" i="14"/>
  <c r="BF116" i="14"/>
  <c r="T116" i="14"/>
  <c r="R116" i="14"/>
  <c r="P116" i="14"/>
  <c r="BK116" i="14"/>
  <c r="J116" i="14"/>
  <c r="BE116" i="14"/>
  <c r="BI114" i="14"/>
  <c r="BH114" i="14"/>
  <c r="BG114" i="14"/>
  <c r="BF114" i="14"/>
  <c r="T114" i="14"/>
  <c r="R114" i="14"/>
  <c r="P114" i="14"/>
  <c r="BK114" i="14"/>
  <c r="J114" i="14"/>
  <c r="BE114" i="14" s="1"/>
  <c r="BI112" i="14"/>
  <c r="BH112" i="14"/>
  <c r="BG112" i="14"/>
  <c r="BF112" i="14"/>
  <c r="T112" i="14"/>
  <c r="R112" i="14"/>
  <c r="P112" i="14"/>
  <c r="BK112" i="14"/>
  <c r="J112" i="14"/>
  <c r="BE112" i="14" s="1"/>
  <c r="BI110" i="14"/>
  <c r="BH110" i="14"/>
  <c r="BG110" i="14"/>
  <c r="BF110" i="14"/>
  <c r="T110" i="14"/>
  <c r="R110" i="14"/>
  <c r="P110" i="14"/>
  <c r="BK110" i="14"/>
  <c r="J110" i="14"/>
  <c r="BE110" i="14"/>
  <c r="BI108" i="14"/>
  <c r="BH108" i="14"/>
  <c r="BG108" i="14"/>
  <c r="BF108" i="14"/>
  <c r="T108" i="14"/>
  <c r="R108" i="14"/>
  <c r="P108" i="14"/>
  <c r="BK108" i="14"/>
  <c r="J108" i="14"/>
  <c r="BE108" i="14"/>
  <c r="BI106" i="14"/>
  <c r="BH106" i="14"/>
  <c r="BG106" i="14"/>
  <c r="BF106" i="14"/>
  <c r="T106" i="14"/>
  <c r="R106" i="14"/>
  <c r="P106" i="14"/>
  <c r="BK106" i="14"/>
  <c r="J106" i="14"/>
  <c r="BE106" i="14" s="1"/>
  <c r="BI104" i="14"/>
  <c r="BH104" i="14"/>
  <c r="BG104" i="14"/>
  <c r="BF104" i="14"/>
  <c r="T104" i="14"/>
  <c r="R104" i="14"/>
  <c r="P104" i="14"/>
  <c r="BK104" i="14"/>
  <c r="J104" i="14"/>
  <c r="BE104" i="14" s="1"/>
  <c r="BI102" i="14"/>
  <c r="BH102" i="14"/>
  <c r="BG102" i="14"/>
  <c r="BF102" i="14"/>
  <c r="T102" i="14"/>
  <c r="R102" i="14"/>
  <c r="P102" i="14"/>
  <c r="BK102" i="14"/>
  <c r="J102" i="14"/>
  <c r="BE102" i="14"/>
  <c r="BI100" i="14"/>
  <c r="BH100" i="14"/>
  <c r="BG100" i="14"/>
  <c r="BF100" i="14"/>
  <c r="T100" i="14"/>
  <c r="R100" i="14"/>
  <c r="P100" i="14"/>
  <c r="BK100" i="14"/>
  <c r="J100" i="14"/>
  <c r="BE100" i="14"/>
  <c r="BI98" i="14"/>
  <c r="BH98" i="14"/>
  <c r="BG98" i="14"/>
  <c r="BF98" i="14"/>
  <c r="T98" i="14"/>
  <c r="R98" i="14"/>
  <c r="P98" i="14"/>
  <c r="BK98" i="14"/>
  <c r="J98" i="14"/>
  <c r="BE98" i="14" s="1"/>
  <c r="BI96" i="14"/>
  <c r="BH96" i="14"/>
  <c r="BG96" i="14"/>
  <c r="BF96" i="14"/>
  <c r="T96" i="14"/>
  <c r="R96" i="14"/>
  <c r="P96" i="14"/>
  <c r="BK96" i="14"/>
  <c r="J96" i="14"/>
  <c r="BE96" i="14" s="1"/>
  <c r="BI94" i="14"/>
  <c r="BH94" i="14"/>
  <c r="BG94" i="14"/>
  <c r="BF94" i="14"/>
  <c r="T94" i="14"/>
  <c r="R94" i="14"/>
  <c r="P94" i="14"/>
  <c r="BK94" i="14"/>
  <c r="J94" i="14"/>
  <c r="BE94" i="14"/>
  <c r="BI92" i="14"/>
  <c r="BH92" i="14"/>
  <c r="BG92" i="14"/>
  <c r="BF92" i="14"/>
  <c r="T92" i="14"/>
  <c r="R92" i="14"/>
  <c r="P92" i="14"/>
  <c r="BK92" i="14"/>
  <c r="J92" i="14"/>
  <c r="BE92" i="14"/>
  <c r="BI90" i="14"/>
  <c r="BH90" i="14"/>
  <c r="BG90" i="14"/>
  <c r="BF90" i="14"/>
  <c r="T90" i="14"/>
  <c r="R90" i="14"/>
  <c r="P90" i="14"/>
  <c r="BK90" i="14"/>
  <c r="J90" i="14"/>
  <c r="BE90" i="14" s="1"/>
  <c r="BI88" i="14"/>
  <c r="F34" i="14" s="1"/>
  <c r="BD64" i="1" s="1"/>
  <c r="BH88" i="14"/>
  <c r="BG88" i="14"/>
  <c r="BF88" i="14"/>
  <c r="T88" i="14"/>
  <c r="R88" i="14"/>
  <c r="P88" i="14"/>
  <c r="P85" i="14" s="1"/>
  <c r="P84" i="14" s="1"/>
  <c r="BK88" i="14"/>
  <c r="J88" i="14"/>
  <c r="BE88" i="14" s="1"/>
  <c r="BI86" i="14"/>
  <c r="BH86" i="14"/>
  <c r="BG86" i="14"/>
  <c r="F32" i="14" s="1"/>
  <c r="BB64" i="1" s="1"/>
  <c r="BF86" i="14"/>
  <c r="T86" i="14"/>
  <c r="T85" i="14" s="1"/>
  <c r="T84" i="14" s="1"/>
  <c r="T83" i="14" s="1"/>
  <c r="T82" i="14" s="1"/>
  <c r="R86" i="14"/>
  <c r="P86" i="14"/>
  <c r="P83" i="14"/>
  <c r="P82" i="14" s="1"/>
  <c r="AU64" i="1" s="1"/>
  <c r="BK86" i="14"/>
  <c r="J86" i="14"/>
  <c r="BE86" i="14"/>
  <c r="J78" i="14"/>
  <c r="F76" i="14"/>
  <c r="E74" i="14"/>
  <c r="J51" i="14"/>
  <c r="F49" i="14"/>
  <c r="E47" i="14"/>
  <c r="J18" i="14"/>
  <c r="E18" i="14"/>
  <c r="J17" i="14"/>
  <c r="J15" i="14"/>
  <c r="E15" i="14"/>
  <c r="F51" i="14" s="1"/>
  <c r="J14" i="14"/>
  <c r="J12" i="14"/>
  <c r="J76" i="14" s="1"/>
  <c r="J49" i="14"/>
  <c r="E7" i="14"/>
  <c r="E72" i="14" s="1"/>
  <c r="AY63" i="1"/>
  <c r="AX63" i="1"/>
  <c r="BI209" i="13"/>
  <c r="BH209" i="13"/>
  <c r="BG209" i="13"/>
  <c r="BF209" i="13"/>
  <c r="T209" i="13"/>
  <c r="T208" i="13" s="1"/>
  <c r="R209" i="13"/>
  <c r="R208" i="13"/>
  <c r="P209" i="13"/>
  <c r="P208" i="13" s="1"/>
  <c r="BK209" i="13"/>
  <c r="BK208" i="13" s="1"/>
  <c r="J209" i="13"/>
  <c r="BE209" i="13"/>
  <c r="BI206" i="13"/>
  <c r="BH206" i="13"/>
  <c r="BG206" i="13"/>
  <c r="BF206" i="13"/>
  <c r="T206" i="13"/>
  <c r="T205" i="13" s="1"/>
  <c r="T204" i="13" s="1"/>
  <c r="R206" i="13"/>
  <c r="R205" i="13" s="1"/>
  <c r="R204" i="13" s="1"/>
  <c r="P206" i="13"/>
  <c r="P205" i="13" s="1"/>
  <c r="P204" i="13" s="1"/>
  <c r="BK206" i="13"/>
  <c r="BK205" i="13"/>
  <c r="J205" i="13"/>
  <c r="J63" i="13" s="1"/>
  <c r="J206" i="13"/>
  <c r="BE206" i="13" s="1"/>
  <c r="BI202" i="13"/>
  <c r="BH202" i="13"/>
  <c r="BG202" i="13"/>
  <c r="BF202" i="13"/>
  <c r="T202" i="13"/>
  <c r="R202" i="13"/>
  <c r="P202" i="13"/>
  <c r="BK202" i="13"/>
  <c r="J202" i="13"/>
  <c r="BE202" i="13"/>
  <c r="BI200" i="13"/>
  <c r="BH200" i="13"/>
  <c r="BG200" i="13"/>
  <c r="BF200" i="13"/>
  <c r="T200" i="13"/>
  <c r="R200" i="13"/>
  <c r="P200" i="13"/>
  <c r="BK200" i="13"/>
  <c r="J200" i="13"/>
  <c r="BE200" i="13" s="1"/>
  <c r="BI198" i="13"/>
  <c r="BH198" i="13"/>
  <c r="BG198" i="13"/>
  <c r="BF198" i="13"/>
  <c r="T198" i="13"/>
  <c r="R198" i="13"/>
  <c r="P198" i="13"/>
  <c r="BK198" i="13"/>
  <c r="J198" i="13"/>
  <c r="BE198" i="13" s="1"/>
  <c r="BI196" i="13"/>
  <c r="BH196" i="13"/>
  <c r="BG196" i="13"/>
  <c r="BF196" i="13"/>
  <c r="T196" i="13"/>
  <c r="R196" i="13"/>
  <c r="P196" i="13"/>
  <c r="BK196" i="13"/>
  <c r="J196" i="13"/>
  <c r="BE196" i="13" s="1"/>
  <c r="BI194" i="13"/>
  <c r="BH194" i="13"/>
  <c r="BG194" i="13"/>
  <c r="BF194" i="13"/>
  <c r="T194" i="13"/>
  <c r="R194" i="13"/>
  <c r="P194" i="13"/>
  <c r="BK194" i="13"/>
  <c r="J194" i="13"/>
  <c r="BE194" i="13"/>
  <c r="BI192" i="13"/>
  <c r="BH192" i="13"/>
  <c r="BG192" i="13"/>
  <c r="BF192" i="13"/>
  <c r="T192" i="13"/>
  <c r="R192" i="13"/>
  <c r="P192" i="13"/>
  <c r="BK192" i="13"/>
  <c r="J192" i="13"/>
  <c r="BE192" i="13" s="1"/>
  <c r="BI190" i="13"/>
  <c r="BH190" i="13"/>
  <c r="BG190" i="13"/>
  <c r="BF190" i="13"/>
  <c r="T190" i="13"/>
  <c r="R190" i="13"/>
  <c r="P190" i="13"/>
  <c r="BK190" i="13"/>
  <c r="J190" i="13"/>
  <c r="BE190" i="13" s="1"/>
  <c r="BI188" i="13"/>
  <c r="BH188" i="13"/>
  <c r="BG188" i="13"/>
  <c r="BF188" i="13"/>
  <c r="T188" i="13"/>
  <c r="R188" i="13"/>
  <c r="P188" i="13"/>
  <c r="BK188" i="13"/>
  <c r="J188" i="13"/>
  <c r="BE188" i="13"/>
  <c r="BI186" i="13"/>
  <c r="BH186" i="13"/>
  <c r="BG186" i="13"/>
  <c r="BF186" i="13"/>
  <c r="T186" i="13"/>
  <c r="R186" i="13"/>
  <c r="P186" i="13"/>
  <c r="BK186" i="13"/>
  <c r="J186" i="13"/>
  <c r="BE186" i="13"/>
  <c r="BI184" i="13"/>
  <c r="BH184" i="13"/>
  <c r="BG184" i="13"/>
  <c r="BF184" i="13"/>
  <c r="T184" i="13"/>
  <c r="R184" i="13"/>
  <c r="P184" i="13"/>
  <c r="BK184" i="13"/>
  <c r="J184" i="13"/>
  <c r="BE184" i="13" s="1"/>
  <c r="BI182" i="13"/>
  <c r="BH182" i="13"/>
  <c r="BG182" i="13"/>
  <c r="BF182" i="13"/>
  <c r="T182" i="13"/>
  <c r="R182" i="13"/>
  <c r="R159" i="13" s="1"/>
  <c r="P182" i="13"/>
  <c r="BK182" i="13"/>
  <c r="J182" i="13"/>
  <c r="BE182" i="13" s="1"/>
  <c r="BI180" i="13"/>
  <c r="BH180" i="13"/>
  <c r="BG180" i="13"/>
  <c r="BF180" i="13"/>
  <c r="T180" i="13"/>
  <c r="R180" i="13"/>
  <c r="P180" i="13"/>
  <c r="BK180" i="13"/>
  <c r="J180" i="13"/>
  <c r="BE180" i="13"/>
  <c r="BI178" i="13"/>
  <c r="BH178" i="13"/>
  <c r="BG178" i="13"/>
  <c r="BF178" i="13"/>
  <c r="T178" i="13"/>
  <c r="R178" i="13"/>
  <c r="P178" i="13"/>
  <c r="BK178" i="13"/>
  <c r="J178" i="13"/>
  <c r="BE178" i="13"/>
  <c r="BI176" i="13"/>
  <c r="BH176" i="13"/>
  <c r="BG176" i="13"/>
  <c r="BF176" i="13"/>
  <c r="T176" i="13"/>
  <c r="R176" i="13"/>
  <c r="P176" i="13"/>
  <c r="BK176" i="13"/>
  <c r="J176" i="13"/>
  <c r="BE176" i="13" s="1"/>
  <c r="BI174" i="13"/>
  <c r="BH174" i="13"/>
  <c r="BG174" i="13"/>
  <c r="BF174" i="13"/>
  <c r="T174" i="13"/>
  <c r="R174" i="13"/>
  <c r="P174" i="13"/>
  <c r="BK174" i="13"/>
  <c r="J174" i="13"/>
  <c r="BE174" i="13" s="1"/>
  <c r="BI172" i="13"/>
  <c r="BH172" i="13"/>
  <c r="BG172" i="13"/>
  <c r="BF172" i="13"/>
  <c r="T172" i="13"/>
  <c r="R172" i="13"/>
  <c r="P172" i="13"/>
  <c r="BK172" i="13"/>
  <c r="J172" i="13"/>
  <c r="BE172" i="13"/>
  <c r="BI170" i="13"/>
  <c r="BH170" i="13"/>
  <c r="BG170" i="13"/>
  <c r="BF170" i="13"/>
  <c r="T170" i="13"/>
  <c r="R170" i="13"/>
  <c r="P170" i="13"/>
  <c r="BK170" i="13"/>
  <c r="J170" i="13"/>
  <c r="BE170" i="13"/>
  <c r="BI168" i="13"/>
  <c r="BH168" i="13"/>
  <c r="BG168" i="13"/>
  <c r="BF168" i="13"/>
  <c r="T168" i="13"/>
  <c r="R168" i="13"/>
  <c r="P168" i="13"/>
  <c r="BK168" i="13"/>
  <c r="J168" i="13"/>
  <c r="BE168" i="13" s="1"/>
  <c r="BI166" i="13"/>
  <c r="BH166" i="13"/>
  <c r="BG166" i="13"/>
  <c r="BF166" i="13"/>
  <c r="T166" i="13"/>
  <c r="R166" i="13"/>
  <c r="P166" i="13"/>
  <c r="BK166" i="13"/>
  <c r="J166" i="13"/>
  <c r="BE166" i="13" s="1"/>
  <c r="BI164" i="13"/>
  <c r="BH164" i="13"/>
  <c r="BG164" i="13"/>
  <c r="BF164" i="13"/>
  <c r="T164" i="13"/>
  <c r="R164" i="13"/>
  <c r="P164" i="13"/>
  <c r="BK164" i="13"/>
  <c r="J164" i="13"/>
  <c r="BE164" i="13"/>
  <c r="BI162" i="13"/>
  <c r="BH162" i="13"/>
  <c r="BG162" i="13"/>
  <c r="BF162" i="13"/>
  <c r="T162" i="13"/>
  <c r="T159" i="13" s="1"/>
  <c r="R162" i="13"/>
  <c r="P162" i="13"/>
  <c r="BK162" i="13"/>
  <c r="J162" i="13"/>
  <c r="BE162" i="13"/>
  <c r="BI160" i="13"/>
  <c r="BH160" i="13"/>
  <c r="BG160" i="13"/>
  <c r="BF160" i="13"/>
  <c r="T160" i="13"/>
  <c r="R160" i="13"/>
  <c r="P160" i="13"/>
  <c r="P159" i="13" s="1"/>
  <c r="BK160" i="13"/>
  <c r="J160" i="13"/>
  <c r="BE160" i="13" s="1"/>
  <c r="BI157" i="13"/>
  <c r="BH157" i="13"/>
  <c r="BG157" i="13"/>
  <c r="BF157" i="13"/>
  <c r="T157" i="13"/>
  <c r="T156" i="13"/>
  <c r="R157" i="13"/>
  <c r="R156" i="13"/>
  <c r="P157" i="13"/>
  <c r="P156" i="13" s="1"/>
  <c r="BK157" i="13"/>
  <c r="BK156" i="13" s="1"/>
  <c r="J156" i="13" s="1"/>
  <c r="J60" i="13" s="1"/>
  <c r="J157" i="13"/>
  <c r="BE157" i="13"/>
  <c r="BI154" i="13"/>
  <c r="BH154" i="13"/>
  <c r="BG154" i="13"/>
  <c r="BF154" i="13"/>
  <c r="T154" i="13"/>
  <c r="R154" i="13"/>
  <c r="P154" i="13"/>
  <c r="BK154" i="13"/>
  <c r="BK151" i="13" s="1"/>
  <c r="J151" i="13" s="1"/>
  <c r="J59" i="13" s="1"/>
  <c r="J154" i="13"/>
  <c r="BE154" i="13" s="1"/>
  <c r="BI152" i="13"/>
  <c r="BH152" i="13"/>
  <c r="BG152" i="13"/>
  <c r="BF152" i="13"/>
  <c r="T152" i="13"/>
  <c r="T151" i="13"/>
  <c r="R152" i="13"/>
  <c r="R151" i="13" s="1"/>
  <c r="P152" i="13"/>
  <c r="P151" i="13" s="1"/>
  <c r="BK152" i="13"/>
  <c r="J152" i="13"/>
  <c r="BE152" i="13" s="1"/>
  <c r="BI149" i="13"/>
  <c r="BH149" i="13"/>
  <c r="BG149" i="13"/>
  <c r="BF149" i="13"/>
  <c r="T149" i="13"/>
  <c r="R149" i="13"/>
  <c r="P149" i="13"/>
  <c r="BK149" i="13"/>
  <c r="J149" i="13"/>
  <c r="BE149" i="13" s="1"/>
  <c r="BI147" i="13"/>
  <c r="BH147" i="13"/>
  <c r="BG147" i="13"/>
  <c r="BF147" i="13"/>
  <c r="T147" i="13"/>
  <c r="R147" i="13"/>
  <c r="P147" i="13"/>
  <c r="BK147" i="13"/>
  <c r="J147" i="13"/>
  <c r="BE147" i="13"/>
  <c r="BI145" i="13"/>
  <c r="BH145" i="13"/>
  <c r="BG145" i="13"/>
  <c r="BF145" i="13"/>
  <c r="T145" i="13"/>
  <c r="R145" i="13"/>
  <c r="P145" i="13"/>
  <c r="BK145" i="13"/>
  <c r="J145" i="13"/>
  <c r="BE145" i="13"/>
  <c r="BI143" i="13"/>
  <c r="BH143" i="13"/>
  <c r="BG143" i="13"/>
  <c r="BF143" i="13"/>
  <c r="T143" i="13"/>
  <c r="R143" i="13"/>
  <c r="P143" i="13"/>
  <c r="BK143" i="13"/>
  <c r="J143" i="13"/>
  <c r="BE143" i="13" s="1"/>
  <c r="BI141" i="13"/>
  <c r="BH141" i="13"/>
  <c r="BG141" i="13"/>
  <c r="BF141" i="13"/>
  <c r="T141" i="13"/>
  <c r="R141" i="13"/>
  <c r="P141" i="13"/>
  <c r="BK141" i="13"/>
  <c r="J141" i="13"/>
  <c r="BE141" i="13" s="1"/>
  <c r="BI139" i="13"/>
  <c r="BH139" i="13"/>
  <c r="BG139" i="13"/>
  <c r="BF139" i="13"/>
  <c r="T139" i="13"/>
  <c r="R139" i="13"/>
  <c r="P139" i="13"/>
  <c r="BK139" i="13"/>
  <c r="J139" i="13"/>
  <c r="BE139" i="13"/>
  <c r="BI137" i="13"/>
  <c r="BH137" i="13"/>
  <c r="BG137" i="13"/>
  <c r="BF137" i="13"/>
  <c r="T137" i="13"/>
  <c r="R137" i="13"/>
  <c r="P137" i="13"/>
  <c r="BK137" i="13"/>
  <c r="J137" i="13"/>
  <c r="BE137" i="13"/>
  <c r="BI135" i="13"/>
  <c r="BH135" i="13"/>
  <c r="BG135" i="13"/>
  <c r="BF135" i="13"/>
  <c r="T135" i="13"/>
  <c r="R135" i="13"/>
  <c r="P135" i="13"/>
  <c r="BK135" i="13"/>
  <c r="J135" i="13"/>
  <c r="BE135" i="13" s="1"/>
  <c r="BI133" i="13"/>
  <c r="BH133" i="13"/>
  <c r="BG133" i="13"/>
  <c r="BF133" i="13"/>
  <c r="T133" i="13"/>
  <c r="R133" i="13"/>
  <c r="P133" i="13"/>
  <c r="BK133" i="13"/>
  <c r="J133" i="13"/>
  <c r="BE133" i="13" s="1"/>
  <c r="BI131" i="13"/>
  <c r="BH131" i="13"/>
  <c r="BG131" i="13"/>
  <c r="BF131" i="13"/>
  <c r="T131" i="13"/>
  <c r="R131" i="13"/>
  <c r="P131" i="13"/>
  <c r="BK131" i="13"/>
  <c r="J131" i="13"/>
  <c r="BE131" i="13"/>
  <c r="BI129" i="13"/>
  <c r="BH129" i="13"/>
  <c r="BG129" i="13"/>
  <c r="BF129" i="13"/>
  <c r="T129" i="13"/>
  <c r="R129" i="13"/>
  <c r="P129" i="13"/>
  <c r="BK129" i="13"/>
  <c r="J129" i="13"/>
  <c r="BE129" i="13"/>
  <c r="BI127" i="13"/>
  <c r="BH127" i="13"/>
  <c r="BG127" i="13"/>
  <c r="BF127" i="13"/>
  <c r="T127" i="13"/>
  <c r="R127" i="13"/>
  <c r="P127" i="13"/>
  <c r="BK127" i="13"/>
  <c r="J127" i="13"/>
  <c r="BE127" i="13" s="1"/>
  <c r="BI125" i="13"/>
  <c r="BH125" i="13"/>
  <c r="BG125" i="13"/>
  <c r="BF125" i="13"/>
  <c r="T125" i="13"/>
  <c r="R125" i="13"/>
  <c r="P125" i="13"/>
  <c r="BK125" i="13"/>
  <c r="J125" i="13"/>
  <c r="BE125" i="13" s="1"/>
  <c r="BI123" i="13"/>
  <c r="BH123" i="13"/>
  <c r="BG123" i="13"/>
  <c r="BF123" i="13"/>
  <c r="T123" i="13"/>
  <c r="R123" i="13"/>
  <c r="P123" i="13"/>
  <c r="BK123" i="13"/>
  <c r="J123" i="13"/>
  <c r="BE123" i="13"/>
  <c r="BI121" i="13"/>
  <c r="BH121" i="13"/>
  <c r="BG121" i="13"/>
  <c r="BF121" i="13"/>
  <c r="T121" i="13"/>
  <c r="R121" i="13"/>
  <c r="P121" i="13"/>
  <c r="BK121" i="13"/>
  <c r="J121" i="13"/>
  <c r="BE121" i="13"/>
  <c r="BI119" i="13"/>
  <c r="BH119" i="13"/>
  <c r="BG119" i="13"/>
  <c r="BF119" i="13"/>
  <c r="T119" i="13"/>
  <c r="R119" i="13"/>
  <c r="P119" i="13"/>
  <c r="BK119" i="13"/>
  <c r="J119" i="13"/>
  <c r="BE119" i="13" s="1"/>
  <c r="BI117" i="13"/>
  <c r="BH117" i="13"/>
  <c r="BG117" i="13"/>
  <c r="BF117" i="13"/>
  <c r="T117" i="13"/>
  <c r="R117" i="13"/>
  <c r="P117" i="13"/>
  <c r="BK117" i="13"/>
  <c r="J117" i="13"/>
  <c r="BE117" i="13" s="1"/>
  <c r="BI115" i="13"/>
  <c r="BH115" i="13"/>
  <c r="BG115" i="13"/>
  <c r="BF115" i="13"/>
  <c r="T115" i="13"/>
  <c r="R115" i="13"/>
  <c r="P115" i="13"/>
  <c r="BK115" i="13"/>
  <c r="J115" i="13"/>
  <c r="BE115" i="13"/>
  <c r="BI113" i="13"/>
  <c r="BH113" i="13"/>
  <c r="BG113" i="13"/>
  <c r="BF113" i="13"/>
  <c r="T113" i="13"/>
  <c r="R113" i="13"/>
  <c r="P113" i="13"/>
  <c r="BK113" i="13"/>
  <c r="J113" i="13"/>
  <c r="BE113" i="13"/>
  <c r="BI111" i="13"/>
  <c r="BH111" i="13"/>
  <c r="BG111" i="13"/>
  <c r="BF111" i="13"/>
  <c r="T111" i="13"/>
  <c r="R111" i="13"/>
  <c r="P111" i="13"/>
  <c r="BK111" i="13"/>
  <c r="J111" i="13"/>
  <c r="BE111" i="13" s="1"/>
  <c r="BI109" i="13"/>
  <c r="BH109" i="13"/>
  <c r="BG109" i="13"/>
  <c r="BF109" i="13"/>
  <c r="T109" i="13"/>
  <c r="R109" i="13"/>
  <c r="P109" i="13"/>
  <c r="BK109" i="13"/>
  <c r="J109" i="13"/>
  <c r="BE109" i="13" s="1"/>
  <c r="BI107" i="13"/>
  <c r="BH107" i="13"/>
  <c r="BG107" i="13"/>
  <c r="BF107" i="13"/>
  <c r="T107" i="13"/>
  <c r="R107" i="13"/>
  <c r="P107" i="13"/>
  <c r="BK107" i="13"/>
  <c r="J107" i="13"/>
  <c r="BE107" i="13"/>
  <c r="BI105" i="13"/>
  <c r="BH105" i="13"/>
  <c r="BG105" i="13"/>
  <c r="BF105" i="13"/>
  <c r="T105" i="13"/>
  <c r="R105" i="13"/>
  <c r="P105" i="13"/>
  <c r="BK105" i="13"/>
  <c r="J105" i="13"/>
  <c r="BE105" i="13"/>
  <c r="BI103" i="13"/>
  <c r="BH103" i="13"/>
  <c r="BG103" i="13"/>
  <c r="BF103" i="13"/>
  <c r="T103" i="13"/>
  <c r="R103" i="13"/>
  <c r="P103" i="13"/>
  <c r="BK103" i="13"/>
  <c r="J103" i="13"/>
  <c r="BE103" i="13" s="1"/>
  <c r="BI101" i="13"/>
  <c r="BH101" i="13"/>
  <c r="BG101" i="13"/>
  <c r="BF101" i="13"/>
  <c r="T101" i="13"/>
  <c r="R101" i="13"/>
  <c r="P101" i="13"/>
  <c r="BK101" i="13"/>
  <c r="J101" i="13"/>
  <c r="BE101" i="13" s="1"/>
  <c r="BI99" i="13"/>
  <c r="BH99" i="13"/>
  <c r="BG99" i="13"/>
  <c r="BF99" i="13"/>
  <c r="T99" i="13"/>
  <c r="R99" i="13"/>
  <c r="P99" i="13"/>
  <c r="BK99" i="13"/>
  <c r="J99" i="13"/>
  <c r="BE99" i="13"/>
  <c r="BI97" i="13"/>
  <c r="BH97" i="13"/>
  <c r="BG97" i="13"/>
  <c r="BF97" i="13"/>
  <c r="T97" i="13"/>
  <c r="R97" i="13"/>
  <c r="P97" i="13"/>
  <c r="BK97" i="13"/>
  <c r="J97" i="13"/>
  <c r="BE97" i="13"/>
  <c r="BI95" i="13"/>
  <c r="BH95" i="13"/>
  <c r="BG95" i="13"/>
  <c r="BF95" i="13"/>
  <c r="T95" i="13"/>
  <c r="R95" i="13"/>
  <c r="P95" i="13"/>
  <c r="BK95" i="13"/>
  <c r="J95" i="13"/>
  <c r="BE95" i="13" s="1"/>
  <c r="BI93" i="13"/>
  <c r="BH93" i="13"/>
  <c r="BG93" i="13"/>
  <c r="BF93" i="13"/>
  <c r="T93" i="13"/>
  <c r="R93" i="13"/>
  <c r="P93" i="13"/>
  <c r="BK93" i="13"/>
  <c r="J93" i="13"/>
  <c r="BE93" i="13" s="1"/>
  <c r="BI91" i="13"/>
  <c r="BH91" i="13"/>
  <c r="BG91" i="13"/>
  <c r="BF91" i="13"/>
  <c r="T91" i="13"/>
  <c r="R91" i="13"/>
  <c r="P91" i="13"/>
  <c r="BK91" i="13"/>
  <c r="J91" i="13"/>
  <c r="BE91" i="13"/>
  <c r="BI89" i="13"/>
  <c r="BH89" i="13"/>
  <c r="BG89" i="13"/>
  <c r="BF89" i="13"/>
  <c r="T89" i="13"/>
  <c r="R89" i="13"/>
  <c r="P89" i="13"/>
  <c r="BK89" i="13"/>
  <c r="J89" i="13"/>
  <c r="BE89" i="13"/>
  <c r="BI87" i="13"/>
  <c r="F34" i="13" s="1"/>
  <c r="BD63" i="1" s="1"/>
  <c r="BH87" i="13"/>
  <c r="F33" i="13" s="1"/>
  <c r="BC63" i="1" s="1"/>
  <c r="BG87" i="13"/>
  <c r="F32" i="13"/>
  <c r="BB63" i="1" s="1"/>
  <c r="BF87" i="13"/>
  <c r="T87" i="13"/>
  <c r="T86" i="13"/>
  <c r="T85" i="13" s="1"/>
  <c r="T84" i="13" s="1"/>
  <c r="R87" i="13"/>
  <c r="P87" i="13"/>
  <c r="P86" i="13"/>
  <c r="P85" i="13" s="1"/>
  <c r="BK87" i="13"/>
  <c r="BK86" i="13" s="1"/>
  <c r="J87" i="13"/>
  <c r="BE87" i="13" s="1"/>
  <c r="J30" i="13" s="1"/>
  <c r="AV63" i="1" s="1"/>
  <c r="J80" i="13"/>
  <c r="F78" i="13"/>
  <c r="E76" i="13"/>
  <c r="J51" i="13"/>
  <c r="F49" i="13"/>
  <c r="E47" i="13"/>
  <c r="J18" i="13"/>
  <c r="E18" i="13"/>
  <c r="F81" i="13" s="1"/>
  <c r="F52" i="13"/>
  <c r="J17" i="13"/>
  <c r="J15" i="13"/>
  <c r="E15" i="13"/>
  <c r="F80" i="13" s="1"/>
  <c r="J14" i="13"/>
  <c r="J12" i="13"/>
  <c r="J78" i="13"/>
  <c r="J49" i="13"/>
  <c r="E7" i="13"/>
  <c r="E45" i="13" s="1"/>
  <c r="E74" i="13"/>
  <c r="AY62" i="1"/>
  <c r="AX62" i="1"/>
  <c r="BI163" i="12"/>
  <c r="BH163" i="12"/>
  <c r="BG163" i="12"/>
  <c r="BF163" i="12"/>
  <c r="T163" i="12"/>
  <c r="R163" i="12"/>
  <c r="P163" i="12"/>
  <c r="BK163" i="12"/>
  <c r="J163" i="12"/>
  <c r="BE163" i="12"/>
  <c r="BI161" i="12"/>
  <c r="BH161" i="12"/>
  <c r="BG161" i="12"/>
  <c r="BF161" i="12"/>
  <c r="T161" i="12"/>
  <c r="R161" i="12"/>
  <c r="P161" i="12"/>
  <c r="BK161" i="12"/>
  <c r="J161" i="12"/>
  <c r="BE161" i="12" s="1"/>
  <c r="BI159" i="12"/>
  <c r="BH159" i="12"/>
  <c r="BG159" i="12"/>
  <c r="BF159" i="12"/>
  <c r="T159" i="12"/>
  <c r="R159" i="12"/>
  <c r="P159" i="12"/>
  <c r="BK159" i="12"/>
  <c r="J159" i="12"/>
  <c r="BE159" i="12" s="1"/>
  <c r="BI157" i="12"/>
  <c r="BH157" i="12"/>
  <c r="BG157" i="12"/>
  <c r="BF157" i="12"/>
  <c r="T157" i="12"/>
  <c r="R157" i="12"/>
  <c r="P157" i="12"/>
  <c r="BK157" i="12"/>
  <c r="J157" i="12"/>
  <c r="BE157" i="12"/>
  <c r="BI155" i="12"/>
  <c r="BH155" i="12"/>
  <c r="BG155" i="12"/>
  <c r="BF155" i="12"/>
  <c r="T155" i="12"/>
  <c r="R155" i="12"/>
  <c r="P155" i="12"/>
  <c r="BK155" i="12"/>
  <c r="J155" i="12"/>
  <c r="BE155" i="12"/>
  <c r="BI153" i="12"/>
  <c r="BH153" i="12"/>
  <c r="BG153" i="12"/>
  <c r="BF153" i="12"/>
  <c r="T153" i="12"/>
  <c r="R153" i="12"/>
  <c r="P153" i="12"/>
  <c r="BK153" i="12"/>
  <c r="J153" i="12"/>
  <c r="BE153" i="12" s="1"/>
  <c r="BI151" i="12"/>
  <c r="BH151" i="12"/>
  <c r="BG151" i="12"/>
  <c r="BF151" i="12"/>
  <c r="T151" i="12"/>
  <c r="R151" i="12"/>
  <c r="P151" i="12"/>
  <c r="BK151" i="12"/>
  <c r="J151" i="12"/>
  <c r="BE151" i="12" s="1"/>
  <c r="BI149" i="12"/>
  <c r="BH149" i="12"/>
  <c r="BG149" i="12"/>
  <c r="BF149" i="12"/>
  <c r="T149" i="12"/>
  <c r="R149" i="12"/>
  <c r="P149" i="12"/>
  <c r="BK149" i="12"/>
  <c r="J149" i="12"/>
  <c r="BE149" i="12"/>
  <c r="BI147" i="12"/>
  <c r="BH147" i="12"/>
  <c r="BG147" i="12"/>
  <c r="BF147" i="12"/>
  <c r="T147" i="12"/>
  <c r="R147" i="12"/>
  <c r="P147" i="12"/>
  <c r="BK147" i="12"/>
  <c r="J147" i="12"/>
  <c r="BE147" i="12"/>
  <c r="BI145" i="12"/>
  <c r="BH145" i="12"/>
  <c r="BG145" i="12"/>
  <c r="BF145" i="12"/>
  <c r="T145" i="12"/>
  <c r="R145" i="12"/>
  <c r="P145" i="12"/>
  <c r="BK145" i="12"/>
  <c r="J145" i="12"/>
  <c r="BE145" i="12" s="1"/>
  <c r="BI143" i="12"/>
  <c r="BH143" i="12"/>
  <c r="BG143" i="12"/>
  <c r="BF143" i="12"/>
  <c r="T143" i="12"/>
  <c r="R143" i="12"/>
  <c r="P143" i="12"/>
  <c r="BK143" i="12"/>
  <c r="J143" i="12"/>
  <c r="BE143" i="12" s="1"/>
  <c r="BI141" i="12"/>
  <c r="BH141" i="12"/>
  <c r="BG141" i="12"/>
  <c r="BF141" i="12"/>
  <c r="T141" i="12"/>
  <c r="R141" i="12"/>
  <c r="P141" i="12"/>
  <c r="BK141" i="12"/>
  <c r="J141" i="12"/>
  <c r="BE141" i="12"/>
  <c r="BI139" i="12"/>
  <c r="BH139" i="12"/>
  <c r="BG139" i="12"/>
  <c r="BF139" i="12"/>
  <c r="T139" i="12"/>
  <c r="R139" i="12"/>
  <c r="P139" i="12"/>
  <c r="BK139" i="12"/>
  <c r="J139" i="12"/>
  <c r="BE139" i="12"/>
  <c r="BI137" i="12"/>
  <c r="BH137" i="12"/>
  <c r="BG137" i="12"/>
  <c r="BF137" i="12"/>
  <c r="T137" i="12"/>
  <c r="R137" i="12"/>
  <c r="P137" i="12"/>
  <c r="BK137" i="12"/>
  <c r="J137" i="12"/>
  <c r="BE137" i="12" s="1"/>
  <c r="BI135" i="12"/>
  <c r="BH135" i="12"/>
  <c r="BG135" i="12"/>
  <c r="BF135" i="12"/>
  <c r="T135" i="12"/>
  <c r="R135" i="12"/>
  <c r="P135" i="12"/>
  <c r="BK135" i="12"/>
  <c r="J135" i="12"/>
  <c r="BE135" i="12" s="1"/>
  <c r="BI133" i="12"/>
  <c r="BH133" i="12"/>
  <c r="BG133" i="12"/>
  <c r="BF133" i="12"/>
  <c r="T133" i="12"/>
  <c r="R133" i="12"/>
  <c r="P133" i="12"/>
  <c r="BK133" i="12"/>
  <c r="J133" i="12"/>
  <c r="BE133" i="12"/>
  <c r="BI131" i="12"/>
  <c r="BH131" i="12"/>
  <c r="BG131" i="12"/>
  <c r="BF131" i="12"/>
  <c r="T131" i="12"/>
  <c r="R131" i="12"/>
  <c r="P131" i="12"/>
  <c r="BK131" i="12"/>
  <c r="J131" i="12"/>
  <c r="BE131" i="12"/>
  <c r="BI129" i="12"/>
  <c r="BH129" i="12"/>
  <c r="BG129" i="12"/>
  <c r="BF129" i="12"/>
  <c r="T129" i="12"/>
  <c r="R129" i="12"/>
  <c r="P129" i="12"/>
  <c r="BK129" i="12"/>
  <c r="J129" i="12"/>
  <c r="BE129" i="12" s="1"/>
  <c r="BI127" i="12"/>
  <c r="BH127" i="12"/>
  <c r="BG127" i="12"/>
  <c r="BF127" i="12"/>
  <c r="T127" i="12"/>
  <c r="R127" i="12"/>
  <c r="P127" i="12"/>
  <c r="BK127" i="12"/>
  <c r="J127" i="12"/>
  <c r="BE127" i="12" s="1"/>
  <c r="BI125" i="12"/>
  <c r="BH125" i="12"/>
  <c r="BG125" i="12"/>
  <c r="BF125" i="12"/>
  <c r="T125" i="12"/>
  <c r="R125" i="12"/>
  <c r="P125" i="12"/>
  <c r="BK125" i="12"/>
  <c r="J125" i="12"/>
  <c r="BE125" i="12"/>
  <c r="BI123" i="12"/>
  <c r="BH123" i="12"/>
  <c r="BG123" i="12"/>
  <c r="BF123" i="12"/>
  <c r="T123" i="12"/>
  <c r="R123" i="12"/>
  <c r="P123" i="12"/>
  <c r="BK123" i="12"/>
  <c r="J123" i="12"/>
  <c r="BE123" i="12"/>
  <c r="BI121" i="12"/>
  <c r="BH121" i="12"/>
  <c r="BG121" i="12"/>
  <c r="BF121" i="12"/>
  <c r="T121" i="12"/>
  <c r="R121" i="12"/>
  <c r="P121" i="12"/>
  <c r="BK121" i="12"/>
  <c r="J121" i="12"/>
  <c r="BE121" i="12" s="1"/>
  <c r="BI119" i="12"/>
  <c r="BH119" i="12"/>
  <c r="BG119" i="12"/>
  <c r="BF119" i="12"/>
  <c r="T119" i="12"/>
  <c r="R119" i="12"/>
  <c r="P119" i="12"/>
  <c r="BK119" i="12"/>
  <c r="J119" i="12"/>
  <c r="BE119" i="12" s="1"/>
  <c r="BI117" i="12"/>
  <c r="BH117" i="12"/>
  <c r="BG117" i="12"/>
  <c r="BF117" i="12"/>
  <c r="T117" i="12"/>
  <c r="R117" i="12"/>
  <c r="P117" i="12"/>
  <c r="BK117" i="12"/>
  <c r="J117" i="12"/>
  <c r="BE117" i="12"/>
  <c r="BI115" i="12"/>
  <c r="BH115" i="12"/>
  <c r="BG115" i="12"/>
  <c r="BF115" i="12"/>
  <c r="T115" i="12"/>
  <c r="R115" i="12"/>
  <c r="P115" i="12"/>
  <c r="BK115" i="12"/>
  <c r="J115" i="12"/>
  <c r="BE115" i="12"/>
  <c r="BI113" i="12"/>
  <c r="BH113" i="12"/>
  <c r="BG113" i="12"/>
  <c r="BF113" i="12"/>
  <c r="T113" i="12"/>
  <c r="R113" i="12"/>
  <c r="P113" i="12"/>
  <c r="BK113" i="12"/>
  <c r="J113" i="12"/>
  <c r="BE113" i="12" s="1"/>
  <c r="BI111" i="12"/>
  <c r="BH111" i="12"/>
  <c r="BG111" i="12"/>
  <c r="BF111" i="12"/>
  <c r="T111" i="12"/>
  <c r="R111" i="12"/>
  <c r="P111" i="12"/>
  <c r="BK111" i="12"/>
  <c r="J111" i="12"/>
  <c r="BE111" i="12" s="1"/>
  <c r="BI109" i="12"/>
  <c r="BH109" i="12"/>
  <c r="BG109" i="12"/>
  <c r="BF109" i="12"/>
  <c r="T109" i="12"/>
  <c r="R109" i="12"/>
  <c r="P109" i="12"/>
  <c r="BK109" i="12"/>
  <c r="J109" i="12"/>
  <c r="BE109" i="12"/>
  <c r="BI107" i="12"/>
  <c r="BH107" i="12"/>
  <c r="BG107" i="12"/>
  <c r="BF107" i="12"/>
  <c r="T107" i="12"/>
  <c r="R107" i="12"/>
  <c r="P107" i="12"/>
  <c r="BK107" i="12"/>
  <c r="J107" i="12"/>
  <c r="BE107" i="12"/>
  <c r="BI105" i="12"/>
  <c r="BH105" i="12"/>
  <c r="BG105" i="12"/>
  <c r="BF105" i="12"/>
  <c r="T105" i="12"/>
  <c r="R105" i="12"/>
  <c r="P105" i="12"/>
  <c r="BK105" i="12"/>
  <c r="J105" i="12"/>
  <c r="BE105" i="12" s="1"/>
  <c r="BI103" i="12"/>
  <c r="BH103" i="12"/>
  <c r="BG103" i="12"/>
  <c r="BF103" i="12"/>
  <c r="T103" i="12"/>
  <c r="R103" i="12"/>
  <c r="P103" i="12"/>
  <c r="BK103" i="12"/>
  <c r="J103" i="12"/>
  <c r="BE103" i="12" s="1"/>
  <c r="BI101" i="12"/>
  <c r="BH101" i="12"/>
  <c r="BG101" i="12"/>
  <c r="BF101" i="12"/>
  <c r="T101" i="12"/>
  <c r="R101" i="12"/>
  <c r="P101" i="12"/>
  <c r="BK101" i="12"/>
  <c r="J101" i="12"/>
  <c r="BE101" i="12"/>
  <c r="BI99" i="12"/>
  <c r="BH99" i="12"/>
  <c r="BG99" i="12"/>
  <c r="BF99" i="12"/>
  <c r="T99" i="12"/>
  <c r="R99" i="12"/>
  <c r="P99" i="12"/>
  <c r="BK99" i="12"/>
  <c r="J99" i="12"/>
  <c r="BE99" i="12"/>
  <c r="BI97" i="12"/>
  <c r="BH97" i="12"/>
  <c r="BG97" i="12"/>
  <c r="BF97" i="12"/>
  <c r="T97" i="12"/>
  <c r="R97" i="12"/>
  <c r="P97" i="12"/>
  <c r="BK97" i="12"/>
  <c r="J97" i="12"/>
  <c r="BE97" i="12" s="1"/>
  <c r="BI95" i="12"/>
  <c r="BH95" i="12"/>
  <c r="BG95" i="12"/>
  <c r="BF95" i="12"/>
  <c r="T95" i="12"/>
  <c r="R95" i="12"/>
  <c r="P95" i="12"/>
  <c r="BK95" i="12"/>
  <c r="J95" i="12"/>
  <c r="BE95" i="12" s="1"/>
  <c r="BI93" i="12"/>
  <c r="BH93" i="12"/>
  <c r="BG93" i="12"/>
  <c r="BF93" i="12"/>
  <c r="T93" i="12"/>
  <c r="R93" i="12"/>
  <c r="P93" i="12"/>
  <c r="BK93" i="12"/>
  <c r="J93" i="12"/>
  <c r="BE93" i="12"/>
  <c r="BI91" i="12"/>
  <c r="BH91" i="12"/>
  <c r="BG91" i="12"/>
  <c r="BF91" i="12"/>
  <c r="T91" i="12"/>
  <c r="R91" i="12"/>
  <c r="P91" i="12"/>
  <c r="BK91" i="12"/>
  <c r="J91" i="12"/>
  <c r="BE91" i="12"/>
  <c r="BI89" i="12"/>
  <c r="BH89" i="12"/>
  <c r="BG89" i="12"/>
  <c r="BF89" i="12"/>
  <c r="T89" i="12"/>
  <c r="R89" i="12"/>
  <c r="P89" i="12"/>
  <c r="BK89" i="12"/>
  <c r="J89" i="12"/>
  <c r="BE89" i="12" s="1"/>
  <c r="J30" i="12" s="1"/>
  <c r="AV62" i="1" s="1"/>
  <c r="BI87" i="12"/>
  <c r="BH87" i="12"/>
  <c r="BG87" i="12"/>
  <c r="BF87" i="12"/>
  <c r="T87" i="12"/>
  <c r="R87" i="12"/>
  <c r="P87" i="12"/>
  <c r="BK87" i="12"/>
  <c r="BK80" i="12" s="1"/>
  <c r="J87" i="12"/>
  <c r="BE87" i="12" s="1"/>
  <c r="BI85" i="12"/>
  <c r="BH85" i="12"/>
  <c r="BG85" i="12"/>
  <c r="BF85" i="12"/>
  <c r="T85" i="12"/>
  <c r="R85" i="12"/>
  <c r="P85" i="12"/>
  <c r="BK85" i="12"/>
  <c r="J85" i="12"/>
  <c r="BE85" i="12"/>
  <c r="BI83" i="12"/>
  <c r="BH83" i="12"/>
  <c r="BG83" i="12"/>
  <c r="BF83" i="12"/>
  <c r="T83" i="12"/>
  <c r="R83" i="12"/>
  <c r="P83" i="12"/>
  <c r="BK83" i="12"/>
  <c r="J83" i="12"/>
  <c r="BE83" i="12"/>
  <c r="BI81" i="12"/>
  <c r="F34" i="12" s="1"/>
  <c r="BD62" i="1" s="1"/>
  <c r="BH81" i="12"/>
  <c r="BG81" i="12"/>
  <c r="F32" i="12"/>
  <c r="BB62" i="1" s="1"/>
  <c r="BF81" i="12"/>
  <c r="T81" i="12"/>
  <c r="T80" i="12"/>
  <c r="T79" i="12" s="1"/>
  <c r="T78" i="12" s="1"/>
  <c r="R81" i="12"/>
  <c r="P81" i="12"/>
  <c r="P80" i="12"/>
  <c r="P79" i="12" s="1"/>
  <c r="P78" i="12" s="1"/>
  <c r="AU62" i="1" s="1"/>
  <c r="BK81" i="12"/>
  <c r="J81" i="12"/>
  <c r="BE81" i="12"/>
  <c r="J74" i="12"/>
  <c r="F72" i="12"/>
  <c r="E70" i="12"/>
  <c r="J51" i="12"/>
  <c r="F49" i="12"/>
  <c r="E47" i="12"/>
  <c r="J18" i="12"/>
  <c r="E18" i="12"/>
  <c r="F75" i="12"/>
  <c r="F52" i="12"/>
  <c r="J17" i="12"/>
  <c r="J15" i="12"/>
  <c r="E15" i="12"/>
  <c r="F74" i="12" s="1"/>
  <c r="J14" i="12"/>
  <c r="J12" i="12"/>
  <c r="J72" i="12"/>
  <c r="J49" i="12"/>
  <c r="E7" i="12"/>
  <c r="E45" i="12" s="1"/>
  <c r="E68" i="12"/>
  <c r="AY61" i="1"/>
  <c r="AX61" i="1"/>
  <c r="BI173" i="11"/>
  <c r="BH173" i="11"/>
  <c r="BG173" i="11"/>
  <c r="BF173" i="11"/>
  <c r="T173" i="11"/>
  <c r="R173" i="11"/>
  <c r="P173" i="11"/>
  <c r="BK173" i="11"/>
  <c r="J173" i="11"/>
  <c r="BE173" i="11"/>
  <c r="BI171" i="11"/>
  <c r="BH171" i="11"/>
  <c r="BG171" i="11"/>
  <c r="BF171" i="11"/>
  <c r="T171" i="11"/>
  <c r="R171" i="11"/>
  <c r="P171" i="11"/>
  <c r="BK171" i="11"/>
  <c r="J171" i="11"/>
  <c r="BE171" i="11" s="1"/>
  <c r="BI169" i="11"/>
  <c r="BH169" i="11"/>
  <c r="BG169" i="11"/>
  <c r="BF169" i="11"/>
  <c r="T169" i="11"/>
  <c r="R169" i="11"/>
  <c r="P169" i="11"/>
  <c r="BK169" i="11"/>
  <c r="J169" i="11"/>
  <c r="BE169" i="11" s="1"/>
  <c r="BI167" i="11"/>
  <c r="BH167" i="11"/>
  <c r="BG167" i="11"/>
  <c r="BF167" i="11"/>
  <c r="T167" i="11"/>
  <c r="R167" i="11"/>
  <c r="P167" i="11"/>
  <c r="BK167" i="11"/>
  <c r="J167" i="11"/>
  <c r="BE167" i="11"/>
  <c r="BI165" i="11"/>
  <c r="BH165" i="11"/>
  <c r="BG165" i="11"/>
  <c r="BF165" i="11"/>
  <c r="T165" i="11"/>
  <c r="R165" i="11"/>
  <c r="P165" i="11"/>
  <c r="BK165" i="11"/>
  <c r="J165" i="11"/>
  <c r="BE165" i="11"/>
  <c r="BI163" i="11"/>
  <c r="BH163" i="11"/>
  <c r="BG163" i="11"/>
  <c r="BF163" i="11"/>
  <c r="T163" i="11"/>
  <c r="R163" i="11"/>
  <c r="P163" i="11"/>
  <c r="BK163" i="11"/>
  <c r="J163" i="11"/>
  <c r="BE163" i="11" s="1"/>
  <c r="BI161" i="11"/>
  <c r="BH161" i="11"/>
  <c r="BG161" i="11"/>
  <c r="BF161" i="11"/>
  <c r="T161" i="11"/>
  <c r="R161" i="11"/>
  <c r="P161" i="11"/>
  <c r="BK161" i="11"/>
  <c r="J161" i="11"/>
  <c r="BE161" i="11" s="1"/>
  <c r="BI159" i="11"/>
  <c r="BH159" i="11"/>
  <c r="BG159" i="11"/>
  <c r="BF159" i="11"/>
  <c r="T159" i="11"/>
  <c r="R159" i="11"/>
  <c r="P159" i="11"/>
  <c r="BK159" i="11"/>
  <c r="J159" i="11"/>
  <c r="BE159" i="11"/>
  <c r="BI157" i="11"/>
  <c r="BH157" i="11"/>
  <c r="BG157" i="11"/>
  <c r="BF157" i="11"/>
  <c r="T157" i="11"/>
  <c r="R157" i="11"/>
  <c r="P157" i="11"/>
  <c r="BK157" i="11"/>
  <c r="J157" i="11"/>
  <c r="BE157" i="11"/>
  <c r="BI155" i="11"/>
  <c r="BH155" i="11"/>
  <c r="BG155" i="11"/>
  <c r="BF155" i="11"/>
  <c r="T155" i="11"/>
  <c r="R155" i="11"/>
  <c r="P155" i="11"/>
  <c r="BK155" i="11"/>
  <c r="J155" i="11"/>
  <c r="BE155" i="11"/>
  <c r="BI153" i="11"/>
  <c r="BH153" i="11"/>
  <c r="BG153" i="11"/>
  <c r="BF153" i="11"/>
  <c r="T153" i="11"/>
  <c r="R153" i="11"/>
  <c r="P153" i="11"/>
  <c r="BK153" i="11"/>
  <c r="J153" i="11"/>
  <c r="BE153" i="11" s="1"/>
  <c r="BI151" i="11"/>
  <c r="BH151" i="11"/>
  <c r="BG151" i="11"/>
  <c r="BF151" i="11"/>
  <c r="T151" i="11"/>
  <c r="R151" i="11"/>
  <c r="P151" i="11"/>
  <c r="BK151" i="11"/>
  <c r="J151" i="11"/>
  <c r="BE151" i="11"/>
  <c r="BI149" i="11"/>
  <c r="BH149" i="11"/>
  <c r="BG149" i="11"/>
  <c r="BF149" i="11"/>
  <c r="T149" i="11"/>
  <c r="R149" i="11"/>
  <c r="P149" i="11"/>
  <c r="BK149" i="11"/>
  <c r="J149" i="11"/>
  <c r="BE149" i="11"/>
  <c r="BI147" i="11"/>
  <c r="BH147" i="11"/>
  <c r="BG147" i="11"/>
  <c r="BF147" i="11"/>
  <c r="T147" i="11"/>
  <c r="R147" i="11"/>
  <c r="P147" i="11"/>
  <c r="BK147" i="11"/>
  <c r="J147" i="11"/>
  <c r="BE147" i="11"/>
  <c r="BI145" i="11"/>
  <c r="BH145" i="11"/>
  <c r="BG145" i="11"/>
  <c r="BF145" i="11"/>
  <c r="T145" i="11"/>
  <c r="R145" i="11"/>
  <c r="P145" i="11"/>
  <c r="BK145" i="11"/>
  <c r="J145" i="11"/>
  <c r="BE145" i="11" s="1"/>
  <c r="BI143" i="11"/>
  <c r="BH143" i="11"/>
  <c r="BG143" i="11"/>
  <c r="BF143" i="11"/>
  <c r="T143" i="11"/>
  <c r="R143" i="11"/>
  <c r="P143" i="11"/>
  <c r="BK143" i="11"/>
  <c r="J143" i="11"/>
  <c r="BE143" i="11"/>
  <c r="BI141" i="11"/>
  <c r="BH141" i="11"/>
  <c r="BG141" i="11"/>
  <c r="BF141" i="11"/>
  <c r="T141" i="11"/>
  <c r="R141" i="11"/>
  <c r="P141" i="11"/>
  <c r="BK141" i="11"/>
  <c r="J141" i="11"/>
  <c r="BE141" i="11"/>
  <c r="BI139" i="11"/>
  <c r="BH139" i="11"/>
  <c r="BG139" i="11"/>
  <c r="BF139" i="11"/>
  <c r="T139" i="11"/>
  <c r="R139" i="11"/>
  <c r="P139" i="11"/>
  <c r="BK139" i="11"/>
  <c r="J139" i="11"/>
  <c r="BE139" i="11"/>
  <c r="BI137" i="11"/>
  <c r="BH137" i="11"/>
  <c r="BG137" i="11"/>
  <c r="BF137" i="11"/>
  <c r="T137" i="11"/>
  <c r="R137" i="11"/>
  <c r="P137" i="11"/>
  <c r="BK137" i="11"/>
  <c r="J137" i="11"/>
  <c r="BE137" i="11" s="1"/>
  <c r="BI135" i="11"/>
  <c r="BH135" i="11"/>
  <c r="BG135" i="11"/>
  <c r="BF135" i="11"/>
  <c r="T135" i="11"/>
  <c r="R135" i="11"/>
  <c r="P135" i="11"/>
  <c r="BK135" i="11"/>
  <c r="J135" i="11"/>
  <c r="BE135" i="11"/>
  <c r="BI133" i="11"/>
  <c r="BH133" i="11"/>
  <c r="BG133" i="11"/>
  <c r="BF133" i="11"/>
  <c r="T133" i="11"/>
  <c r="R133" i="11"/>
  <c r="P133" i="11"/>
  <c r="BK133" i="11"/>
  <c r="J133" i="11"/>
  <c r="BE133" i="11"/>
  <c r="BI131" i="11"/>
  <c r="BH131" i="11"/>
  <c r="BG131" i="11"/>
  <c r="BF131" i="11"/>
  <c r="T131" i="11"/>
  <c r="R131" i="11"/>
  <c r="P131" i="11"/>
  <c r="BK131" i="11"/>
  <c r="J131" i="11"/>
  <c r="BE131" i="11"/>
  <c r="BI129" i="11"/>
  <c r="BH129" i="11"/>
  <c r="BG129" i="11"/>
  <c r="BF129" i="11"/>
  <c r="T129" i="11"/>
  <c r="R129" i="11"/>
  <c r="P129" i="11"/>
  <c r="BK129" i="11"/>
  <c r="J129" i="11"/>
  <c r="BE129" i="11" s="1"/>
  <c r="BI127" i="11"/>
  <c r="BH127" i="11"/>
  <c r="BG127" i="11"/>
  <c r="BF127" i="11"/>
  <c r="T127" i="11"/>
  <c r="R127" i="11"/>
  <c r="P127" i="11"/>
  <c r="BK127" i="11"/>
  <c r="BK126" i="11"/>
  <c r="J126" i="11" s="1"/>
  <c r="J59" i="11" s="1"/>
  <c r="J127" i="11"/>
  <c r="BE127" i="11"/>
  <c r="BI124" i="11"/>
  <c r="BH124" i="11"/>
  <c r="BG124" i="11"/>
  <c r="BF124" i="11"/>
  <c r="T124" i="11"/>
  <c r="R124" i="11"/>
  <c r="P124" i="11"/>
  <c r="BK124" i="11"/>
  <c r="J124" i="11"/>
  <c r="BE124" i="11"/>
  <c r="BI122" i="11"/>
  <c r="BH122" i="11"/>
  <c r="BG122" i="11"/>
  <c r="BF122" i="11"/>
  <c r="T122" i="11"/>
  <c r="R122" i="11"/>
  <c r="P122" i="11"/>
  <c r="BK122" i="11"/>
  <c r="J122" i="11"/>
  <c r="BE122" i="11"/>
  <c r="BI120" i="11"/>
  <c r="BH120" i="11"/>
  <c r="F33" i="11" s="1"/>
  <c r="BC61" i="1" s="1"/>
  <c r="BG120" i="11"/>
  <c r="BF120" i="11"/>
  <c r="T120" i="11"/>
  <c r="R120" i="11"/>
  <c r="P120" i="11"/>
  <c r="BK120" i="11"/>
  <c r="J120" i="11"/>
  <c r="BE120" i="11"/>
  <c r="BI118" i="11"/>
  <c r="BH118" i="11"/>
  <c r="BG118" i="11"/>
  <c r="BF118" i="11"/>
  <c r="T118" i="11"/>
  <c r="R118" i="11"/>
  <c r="P118" i="11"/>
  <c r="BK118" i="11"/>
  <c r="J118" i="11"/>
  <c r="BE118" i="11" s="1"/>
  <c r="BI116" i="11"/>
  <c r="BH116" i="11"/>
  <c r="BG116" i="11"/>
  <c r="BF116" i="11"/>
  <c r="T116" i="11"/>
  <c r="R116" i="11"/>
  <c r="P116" i="11"/>
  <c r="BK116" i="11"/>
  <c r="J116" i="11"/>
  <c r="BE116" i="11"/>
  <c r="BI114" i="11"/>
  <c r="BH114" i="11"/>
  <c r="BG114" i="11"/>
  <c r="BF114" i="11"/>
  <c r="T114" i="11"/>
  <c r="R114" i="11"/>
  <c r="P114" i="11"/>
  <c r="BK114" i="11"/>
  <c r="J114" i="11"/>
  <c r="BE114" i="11"/>
  <c r="BI112" i="11"/>
  <c r="BH112" i="11"/>
  <c r="BG112" i="11"/>
  <c r="F32" i="11" s="1"/>
  <c r="BB61" i="1" s="1"/>
  <c r="BF112" i="11"/>
  <c r="T112" i="11"/>
  <c r="R112" i="11"/>
  <c r="P112" i="11"/>
  <c r="BK112" i="11"/>
  <c r="J112" i="11"/>
  <c r="BE112" i="11"/>
  <c r="BI110" i="11"/>
  <c r="BH110" i="11"/>
  <c r="BG110" i="11"/>
  <c r="BF110" i="11"/>
  <c r="T110" i="11"/>
  <c r="R110" i="11"/>
  <c r="P110" i="11"/>
  <c r="BK110" i="11"/>
  <c r="J110" i="11"/>
  <c r="BE110" i="11" s="1"/>
  <c r="F30" i="11" s="1"/>
  <c r="AZ61" i="1" s="1"/>
  <c r="BI108" i="11"/>
  <c r="BH108" i="11"/>
  <c r="BG108" i="11"/>
  <c r="BF108" i="11"/>
  <c r="T108" i="11"/>
  <c r="R108" i="11"/>
  <c r="P108" i="11"/>
  <c r="BK108" i="11"/>
  <c r="J108" i="11"/>
  <c r="BE108" i="11"/>
  <c r="BI106" i="11"/>
  <c r="BH106" i="11"/>
  <c r="BG106" i="11"/>
  <c r="BF106" i="11"/>
  <c r="T106" i="11"/>
  <c r="R106" i="11"/>
  <c r="P106" i="11"/>
  <c r="BK106" i="11"/>
  <c r="J106" i="11"/>
  <c r="BE106" i="11"/>
  <c r="BI104" i="11"/>
  <c r="BH104" i="11"/>
  <c r="BG104" i="11"/>
  <c r="BF104" i="11"/>
  <c r="T104" i="11"/>
  <c r="R104" i="11"/>
  <c r="P104" i="11"/>
  <c r="BK104" i="11"/>
  <c r="J104" i="11"/>
  <c r="BE104" i="11"/>
  <c r="BI102" i="11"/>
  <c r="BH102" i="11"/>
  <c r="BG102" i="11"/>
  <c r="BF102" i="11"/>
  <c r="T102" i="11"/>
  <c r="R102" i="11"/>
  <c r="P102" i="11"/>
  <c r="BK102" i="11"/>
  <c r="J102" i="11"/>
  <c r="BE102" i="11" s="1"/>
  <c r="BI100" i="11"/>
  <c r="BH100" i="11"/>
  <c r="BG100" i="11"/>
  <c r="BF100" i="11"/>
  <c r="T100" i="11"/>
  <c r="R100" i="11"/>
  <c r="P100" i="11"/>
  <c r="BK100" i="11"/>
  <c r="J100" i="11"/>
  <c r="BE100" i="11"/>
  <c r="BI98" i="11"/>
  <c r="BH98" i="11"/>
  <c r="BG98" i="11"/>
  <c r="BF98" i="11"/>
  <c r="T98" i="11"/>
  <c r="R98" i="11"/>
  <c r="P98" i="11"/>
  <c r="BK98" i="11"/>
  <c r="J98" i="11"/>
  <c r="BE98" i="11"/>
  <c r="BI96" i="11"/>
  <c r="BH96" i="11"/>
  <c r="BG96" i="11"/>
  <c r="BF96" i="11"/>
  <c r="T96" i="11"/>
  <c r="R96" i="11"/>
  <c r="P96" i="11"/>
  <c r="BK96" i="11"/>
  <c r="J96" i="11"/>
  <c r="BE96" i="11"/>
  <c r="BI94" i="11"/>
  <c r="BH94" i="11"/>
  <c r="BG94" i="11"/>
  <c r="BF94" i="11"/>
  <c r="T94" i="11"/>
  <c r="R94" i="11"/>
  <c r="P94" i="11"/>
  <c r="BK94" i="11"/>
  <c r="J94" i="11"/>
  <c r="BE94" i="11" s="1"/>
  <c r="BI92" i="11"/>
  <c r="BH92" i="11"/>
  <c r="BG92" i="11"/>
  <c r="BF92" i="11"/>
  <c r="T92" i="11"/>
  <c r="R92" i="11"/>
  <c r="P92" i="11"/>
  <c r="BK92" i="11"/>
  <c r="J92" i="11"/>
  <c r="BE92" i="11"/>
  <c r="BI90" i="11"/>
  <c r="BH90" i="11"/>
  <c r="BG90" i="11"/>
  <c r="BF90" i="11"/>
  <c r="T90" i="11"/>
  <c r="R90" i="11"/>
  <c r="P90" i="11"/>
  <c r="BK90" i="11"/>
  <c r="J90" i="11"/>
  <c r="BE90" i="11"/>
  <c r="BI88" i="11"/>
  <c r="BH88" i="11"/>
  <c r="BG88" i="11"/>
  <c r="BF88" i="11"/>
  <c r="T88" i="11"/>
  <c r="R88" i="11"/>
  <c r="P88" i="11"/>
  <c r="BK88" i="11"/>
  <c r="J88" i="11"/>
  <c r="BE88" i="11"/>
  <c r="BI86" i="11"/>
  <c r="F34" i="11" s="1"/>
  <c r="BD61" i="1" s="1"/>
  <c r="BH86" i="11"/>
  <c r="BG86" i="11"/>
  <c r="BF86" i="11"/>
  <c r="T86" i="11"/>
  <c r="R86" i="11"/>
  <c r="P86" i="11"/>
  <c r="BK86" i="11"/>
  <c r="J86" i="11"/>
  <c r="BE86" i="11" s="1"/>
  <c r="BI84" i="11"/>
  <c r="BH84" i="11"/>
  <c r="BG84" i="11"/>
  <c r="BF84" i="11"/>
  <c r="T84" i="11"/>
  <c r="R84" i="11"/>
  <c r="P84" i="11"/>
  <c r="BK84" i="11"/>
  <c r="BK81" i="11" s="1"/>
  <c r="J84" i="11"/>
  <c r="BE84" i="11"/>
  <c r="BI82" i="11"/>
  <c r="BH82" i="11"/>
  <c r="BG82" i="11"/>
  <c r="BF82" i="11"/>
  <c r="T82" i="11"/>
  <c r="R82" i="11"/>
  <c r="R81" i="11" s="1"/>
  <c r="P82" i="11"/>
  <c r="BK82" i="11"/>
  <c r="J82" i="11"/>
  <c r="BE82" i="11" s="1"/>
  <c r="J75" i="11"/>
  <c r="F73" i="11"/>
  <c r="E71" i="11"/>
  <c r="J51" i="11"/>
  <c r="F49" i="11"/>
  <c r="E47" i="11"/>
  <c r="J18" i="11"/>
  <c r="E18" i="11"/>
  <c r="F76" i="11" s="1"/>
  <c r="J17" i="11"/>
  <c r="J15" i="11"/>
  <c r="E15" i="11"/>
  <c r="F75" i="11" s="1"/>
  <c r="J14" i="11"/>
  <c r="J12" i="11"/>
  <c r="J73" i="11" s="1"/>
  <c r="E7" i="11"/>
  <c r="J192" i="10"/>
  <c r="J157" i="10"/>
  <c r="J125" i="10"/>
  <c r="AY60" i="1"/>
  <c r="AX60" i="1"/>
  <c r="J63" i="10"/>
  <c r="BI191" i="10"/>
  <c r="BH191" i="10"/>
  <c r="BG191" i="10"/>
  <c r="BF191" i="10"/>
  <c r="T191" i="10"/>
  <c r="R191" i="10"/>
  <c r="P191" i="10"/>
  <c r="BK191" i="10"/>
  <c r="J191" i="10"/>
  <c r="BE191" i="10" s="1"/>
  <c r="BI190" i="10"/>
  <c r="BH190" i="10"/>
  <c r="BG190" i="10"/>
  <c r="BF190" i="10"/>
  <c r="T190" i="10"/>
  <c r="R190" i="10"/>
  <c r="P190" i="10"/>
  <c r="BK190" i="10"/>
  <c r="J190" i="10"/>
  <c r="BE190" i="10"/>
  <c r="BI189" i="10"/>
  <c r="BH189" i="10"/>
  <c r="BG189" i="10"/>
  <c r="BF189" i="10"/>
  <c r="T189" i="10"/>
  <c r="R189" i="10"/>
  <c r="P189" i="10"/>
  <c r="BK189" i="10"/>
  <c r="J189" i="10"/>
  <c r="BE189" i="10" s="1"/>
  <c r="BI188" i="10"/>
  <c r="BH188" i="10"/>
  <c r="BG188" i="10"/>
  <c r="BF188" i="10"/>
  <c r="T188" i="10"/>
  <c r="R188" i="10"/>
  <c r="P188" i="10"/>
  <c r="BK188" i="10"/>
  <c r="J188" i="10"/>
  <c r="BE188" i="10"/>
  <c r="BI187" i="10"/>
  <c r="BH187" i="10"/>
  <c r="BG187" i="10"/>
  <c r="BF187" i="10"/>
  <c r="T187" i="10"/>
  <c r="R187" i="10"/>
  <c r="P187" i="10"/>
  <c r="BK187" i="10"/>
  <c r="J187" i="10"/>
  <c r="BE187" i="10" s="1"/>
  <c r="BI186" i="10"/>
  <c r="BH186" i="10"/>
  <c r="BG186" i="10"/>
  <c r="BF186" i="10"/>
  <c r="T186" i="10"/>
  <c r="R186" i="10"/>
  <c r="R158" i="10" s="1"/>
  <c r="P186" i="10"/>
  <c r="BK186" i="10"/>
  <c r="J186" i="10"/>
  <c r="BE186" i="10"/>
  <c r="BI185" i="10"/>
  <c r="BH185" i="10"/>
  <c r="BG185" i="10"/>
  <c r="BF185" i="10"/>
  <c r="T185" i="10"/>
  <c r="R185" i="10"/>
  <c r="P185" i="10"/>
  <c r="BK185" i="10"/>
  <c r="J185" i="10"/>
  <c r="BE185" i="10" s="1"/>
  <c r="BI184" i="10"/>
  <c r="BH184" i="10"/>
  <c r="BG184" i="10"/>
  <c r="BF184" i="10"/>
  <c r="T184" i="10"/>
  <c r="R184" i="10"/>
  <c r="P184" i="10"/>
  <c r="BK184" i="10"/>
  <c r="J184" i="10"/>
  <c r="BE184" i="10"/>
  <c r="BI183" i="10"/>
  <c r="BH183" i="10"/>
  <c r="BG183" i="10"/>
  <c r="BF183" i="10"/>
  <c r="T183" i="10"/>
  <c r="R183" i="10"/>
  <c r="P183" i="10"/>
  <c r="BK183" i="10"/>
  <c r="J183" i="10"/>
  <c r="BE183" i="10"/>
  <c r="BI182" i="10"/>
  <c r="BH182" i="10"/>
  <c r="BG182" i="10"/>
  <c r="BF182" i="10"/>
  <c r="T182" i="10"/>
  <c r="R182" i="10"/>
  <c r="P182" i="10"/>
  <c r="BK182" i="10"/>
  <c r="J182" i="10"/>
  <c r="BE182" i="10"/>
  <c r="BI181" i="10"/>
  <c r="BH181" i="10"/>
  <c r="BG181" i="10"/>
  <c r="BF181" i="10"/>
  <c r="T181" i="10"/>
  <c r="R181" i="10"/>
  <c r="P181" i="10"/>
  <c r="BK181" i="10"/>
  <c r="J181" i="10"/>
  <c r="BE181" i="10" s="1"/>
  <c r="BI180" i="10"/>
  <c r="BH180" i="10"/>
  <c r="BG180" i="10"/>
  <c r="BF180" i="10"/>
  <c r="T180" i="10"/>
  <c r="R180" i="10"/>
  <c r="P180" i="10"/>
  <c r="BK180" i="10"/>
  <c r="J180" i="10"/>
  <c r="BE180" i="10"/>
  <c r="BI179" i="10"/>
  <c r="BH179" i="10"/>
  <c r="BG179" i="10"/>
  <c r="BF179" i="10"/>
  <c r="T179" i="10"/>
  <c r="R179" i="10"/>
  <c r="P179" i="10"/>
  <c r="BK179" i="10"/>
  <c r="J179" i="10"/>
  <c r="BE179" i="10"/>
  <c r="BI178" i="10"/>
  <c r="BH178" i="10"/>
  <c r="BG178" i="10"/>
  <c r="BF178" i="10"/>
  <c r="T178" i="10"/>
  <c r="R178" i="10"/>
  <c r="P178" i="10"/>
  <c r="BK178" i="10"/>
  <c r="J178" i="10"/>
  <c r="BE178" i="10"/>
  <c r="BI177" i="10"/>
  <c r="BH177" i="10"/>
  <c r="BG177" i="10"/>
  <c r="BF177" i="10"/>
  <c r="T177" i="10"/>
  <c r="R177" i="10"/>
  <c r="P177" i="10"/>
  <c r="BK177" i="10"/>
  <c r="J177" i="10"/>
  <c r="BE177" i="10"/>
  <c r="BI176" i="10"/>
  <c r="BH176" i="10"/>
  <c r="BG176" i="10"/>
  <c r="BF176" i="10"/>
  <c r="T176" i="10"/>
  <c r="R176" i="10"/>
  <c r="P176" i="10"/>
  <c r="BK176" i="10"/>
  <c r="J176" i="10"/>
  <c r="BE176" i="10"/>
  <c r="BI175" i="10"/>
  <c r="BH175" i="10"/>
  <c r="BG175" i="10"/>
  <c r="BF175" i="10"/>
  <c r="T175" i="10"/>
  <c r="R175" i="10"/>
  <c r="P175" i="10"/>
  <c r="BK175" i="10"/>
  <c r="J175" i="10"/>
  <c r="BE175" i="10"/>
  <c r="BI174" i="10"/>
  <c r="BH174" i="10"/>
  <c r="BG174" i="10"/>
  <c r="BF174" i="10"/>
  <c r="T174" i="10"/>
  <c r="R174" i="10"/>
  <c r="P174" i="10"/>
  <c r="BK174" i="10"/>
  <c r="J174" i="10"/>
  <c r="BE174" i="10"/>
  <c r="BI173" i="10"/>
  <c r="BH173" i="10"/>
  <c r="BG173" i="10"/>
  <c r="BF173" i="10"/>
  <c r="T173" i="10"/>
  <c r="R173" i="10"/>
  <c r="P173" i="10"/>
  <c r="BK173" i="10"/>
  <c r="J173" i="10"/>
  <c r="BE173" i="10"/>
  <c r="BI172" i="10"/>
  <c r="BH172" i="10"/>
  <c r="BG172" i="10"/>
  <c r="BF172" i="10"/>
  <c r="T172" i="10"/>
  <c r="R172" i="10"/>
  <c r="P172" i="10"/>
  <c r="BK172" i="10"/>
  <c r="J172" i="10"/>
  <c r="BE172" i="10"/>
  <c r="BI171" i="10"/>
  <c r="BH171" i="10"/>
  <c r="BG171" i="10"/>
  <c r="BF171" i="10"/>
  <c r="T171" i="10"/>
  <c r="R171" i="10"/>
  <c r="P171" i="10"/>
  <c r="BK171" i="10"/>
  <c r="J171" i="10"/>
  <c r="BE171" i="10"/>
  <c r="BI170" i="10"/>
  <c r="BH170" i="10"/>
  <c r="BG170" i="10"/>
  <c r="BF170" i="10"/>
  <c r="T170" i="10"/>
  <c r="R170" i="10"/>
  <c r="P170" i="10"/>
  <c r="BK170" i="10"/>
  <c r="J170" i="10"/>
  <c r="BE170" i="10"/>
  <c r="BI169" i="10"/>
  <c r="BH169" i="10"/>
  <c r="BG169" i="10"/>
  <c r="BF169" i="10"/>
  <c r="T169" i="10"/>
  <c r="R169" i="10"/>
  <c r="P169" i="10"/>
  <c r="BK169" i="10"/>
  <c r="J169" i="10"/>
  <c r="BE169" i="10"/>
  <c r="BI168" i="10"/>
  <c r="BH168" i="10"/>
  <c r="BG168" i="10"/>
  <c r="BF168" i="10"/>
  <c r="T168" i="10"/>
  <c r="R168" i="10"/>
  <c r="P168" i="10"/>
  <c r="BK168" i="10"/>
  <c r="J168" i="10"/>
  <c r="BE168" i="10"/>
  <c r="BI167" i="10"/>
  <c r="BH167" i="10"/>
  <c r="BG167" i="10"/>
  <c r="BF167" i="10"/>
  <c r="T167" i="10"/>
  <c r="R167" i="10"/>
  <c r="P167" i="10"/>
  <c r="BK167" i="10"/>
  <c r="J167" i="10"/>
  <c r="BE167" i="10"/>
  <c r="BI166" i="10"/>
  <c r="BH166" i="10"/>
  <c r="BG166" i="10"/>
  <c r="BF166" i="10"/>
  <c r="T166" i="10"/>
  <c r="R166" i="10"/>
  <c r="P166" i="10"/>
  <c r="BK166" i="10"/>
  <c r="J166" i="10"/>
  <c r="BE166" i="10"/>
  <c r="BI165" i="10"/>
  <c r="BH165" i="10"/>
  <c r="BG165" i="10"/>
  <c r="BF165" i="10"/>
  <c r="T165" i="10"/>
  <c r="R165" i="10"/>
  <c r="P165" i="10"/>
  <c r="BK165" i="10"/>
  <c r="J165" i="10"/>
  <c r="BE165" i="10"/>
  <c r="BI164" i="10"/>
  <c r="BH164" i="10"/>
  <c r="BG164" i="10"/>
  <c r="BF164" i="10"/>
  <c r="T164" i="10"/>
  <c r="R164" i="10"/>
  <c r="P164" i="10"/>
  <c r="BK164" i="10"/>
  <c r="J164" i="10"/>
  <c r="BE164" i="10"/>
  <c r="BI163" i="10"/>
  <c r="BH163" i="10"/>
  <c r="BG163" i="10"/>
  <c r="BF163" i="10"/>
  <c r="T163" i="10"/>
  <c r="R163" i="10"/>
  <c r="P163" i="10"/>
  <c r="BK163" i="10"/>
  <c r="J163" i="10"/>
  <c r="BE163" i="10"/>
  <c r="BI162" i="10"/>
  <c r="BH162" i="10"/>
  <c r="BG162" i="10"/>
  <c r="BF162" i="10"/>
  <c r="T162" i="10"/>
  <c r="R162" i="10"/>
  <c r="P162" i="10"/>
  <c r="BK162" i="10"/>
  <c r="J162" i="10"/>
  <c r="BE162" i="10"/>
  <c r="BI161" i="10"/>
  <c r="BH161" i="10"/>
  <c r="BG161" i="10"/>
  <c r="BF161" i="10"/>
  <c r="T161" i="10"/>
  <c r="R161" i="10"/>
  <c r="P161" i="10"/>
  <c r="BK161" i="10"/>
  <c r="J161" i="10"/>
  <c r="BE161" i="10"/>
  <c r="BI160" i="10"/>
  <c r="BH160" i="10"/>
  <c r="BG160" i="10"/>
  <c r="BF160" i="10"/>
  <c r="T160" i="10"/>
  <c r="R160" i="10"/>
  <c r="P160" i="10"/>
  <c r="BK160" i="10"/>
  <c r="J160" i="10"/>
  <c r="BE160" i="10"/>
  <c r="BI159" i="10"/>
  <c r="BH159" i="10"/>
  <c r="BG159" i="10"/>
  <c r="BF159" i="10"/>
  <c r="T159" i="10"/>
  <c r="T158" i="10"/>
  <c r="R159" i="10"/>
  <c r="P159" i="10"/>
  <c r="P158" i="10"/>
  <c r="BK159" i="10"/>
  <c r="J159" i="10"/>
  <c r="BE159" i="10" s="1"/>
  <c r="J61" i="10"/>
  <c r="BI156" i="10"/>
  <c r="BH156" i="10"/>
  <c r="BG156" i="10"/>
  <c r="BF156" i="10"/>
  <c r="T156" i="10"/>
  <c r="R156" i="10"/>
  <c r="P156" i="10"/>
  <c r="BK156" i="10"/>
  <c r="J156" i="10"/>
  <c r="BE156" i="10" s="1"/>
  <c r="BI155" i="10"/>
  <c r="BH155" i="10"/>
  <c r="BG155" i="10"/>
  <c r="BF155" i="10"/>
  <c r="T155" i="10"/>
  <c r="R155" i="10"/>
  <c r="P155" i="10"/>
  <c r="BK155" i="10"/>
  <c r="J155" i="10"/>
  <c r="BE155" i="10" s="1"/>
  <c r="BI154" i="10"/>
  <c r="BH154" i="10"/>
  <c r="BG154" i="10"/>
  <c r="BF154" i="10"/>
  <c r="T154" i="10"/>
  <c r="R154" i="10"/>
  <c r="P154" i="10"/>
  <c r="BK154" i="10"/>
  <c r="J154" i="10"/>
  <c r="BE154" i="10" s="1"/>
  <c r="BI153" i="10"/>
  <c r="F34" i="10" s="1"/>
  <c r="BD60" i="1" s="1"/>
  <c r="BH153" i="10"/>
  <c r="BG153" i="10"/>
  <c r="BF153" i="10"/>
  <c r="T153" i="10"/>
  <c r="R153" i="10"/>
  <c r="P153" i="10"/>
  <c r="BK153" i="10"/>
  <c r="J153" i="10"/>
  <c r="BE153" i="10" s="1"/>
  <c r="BI152" i="10"/>
  <c r="BH152" i="10"/>
  <c r="BG152" i="10"/>
  <c r="BF152" i="10"/>
  <c r="T152" i="10"/>
  <c r="R152" i="10"/>
  <c r="P152" i="10"/>
  <c r="BK152" i="10"/>
  <c r="J152" i="10"/>
  <c r="BE152" i="10" s="1"/>
  <c r="BI151" i="10"/>
  <c r="BH151" i="10"/>
  <c r="BG151" i="10"/>
  <c r="BF151" i="10"/>
  <c r="T151" i="10"/>
  <c r="R151" i="10"/>
  <c r="P151" i="10"/>
  <c r="BK151" i="10"/>
  <c r="J151" i="10"/>
  <c r="BE151" i="10" s="1"/>
  <c r="BI150" i="10"/>
  <c r="BH150" i="10"/>
  <c r="BG150" i="10"/>
  <c r="BF150" i="10"/>
  <c r="T150" i="10"/>
  <c r="R150" i="10"/>
  <c r="P150" i="10"/>
  <c r="BK150" i="10"/>
  <c r="J150" i="10"/>
  <c r="BE150" i="10" s="1"/>
  <c r="BI149" i="10"/>
  <c r="BH149" i="10"/>
  <c r="BG149" i="10"/>
  <c r="BF149" i="10"/>
  <c r="T149" i="10"/>
  <c r="R149" i="10"/>
  <c r="P149" i="10"/>
  <c r="BK149" i="10"/>
  <c r="J149" i="10"/>
  <c r="BE149" i="10" s="1"/>
  <c r="BI148" i="10"/>
  <c r="BH148" i="10"/>
  <c r="BG148" i="10"/>
  <c r="BF148" i="10"/>
  <c r="T148" i="10"/>
  <c r="R148" i="10"/>
  <c r="P148" i="10"/>
  <c r="BK148" i="10"/>
  <c r="J148" i="10"/>
  <c r="BE148" i="10"/>
  <c r="BI147" i="10"/>
  <c r="BH147" i="10"/>
  <c r="BG147" i="10"/>
  <c r="BF147" i="10"/>
  <c r="T147" i="10"/>
  <c r="R147" i="10"/>
  <c r="P147" i="10"/>
  <c r="BK147" i="10"/>
  <c r="J147" i="10"/>
  <c r="BE147" i="10" s="1"/>
  <c r="BI146" i="10"/>
  <c r="BH146" i="10"/>
  <c r="BG146" i="10"/>
  <c r="BF146" i="10"/>
  <c r="T146" i="10"/>
  <c r="R146" i="10"/>
  <c r="P146" i="10"/>
  <c r="BK146" i="10"/>
  <c r="J146" i="10"/>
  <c r="BE146" i="10" s="1"/>
  <c r="BI145" i="10"/>
  <c r="BH145" i="10"/>
  <c r="BG145" i="10"/>
  <c r="BF145" i="10"/>
  <c r="T145" i="10"/>
  <c r="R145" i="10"/>
  <c r="P145" i="10"/>
  <c r="BK145" i="10"/>
  <c r="J145" i="10"/>
  <c r="BE145" i="10" s="1"/>
  <c r="BI144" i="10"/>
  <c r="BH144" i="10"/>
  <c r="BG144" i="10"/>
  <c r="BF144" i="10"/>
  <c r="T144" i="10"/>
  <c r="R144" i="10"/>
  <c r="P144" i="10"/>
  <c r="BK144" i="10"/>
  <c r="J144" i="10"/>
  <c r="BE144" i="10"/>
  <c r="BI143" i="10"/>
  <c r="BH143" i="10"/>
  <c r="BG143" i="10"/>
  <c r="BF143" i="10"/>
  <c r="T143" i="10"/>
  <c r="R143" i="10"/>
  <c r="P143" i="10"/>
  <c r="BK143" i="10"/>
  <c r="J143" i="10"/>
  <c r="BE143" i="10" s="1"/>
  <c r="BI142" i="10"/>
  <c r="BH142" i="10"/>
  <c r="BG142" i="10"/>
  <c r="BF142" i="10"/>
  <c r="T142" i="10"/>
  <c r="R142" i="10"/>
  <c r="P142" i="10"/>
  <c r="BK142" i="10"/>
  <c r="J142" i="10"/>
  <c r="BE142" i="10"/>
  <c r="BI141" i="10"/>
  <c r="BH141" i="10"/>
  <c r="BG141" i="10"/>
  <c r="BF141" i="10"/>
  <c r="T141" i="10"/>
  <c r="R141" i="10"/>
  <c r="P141" i="10"/>
  <c r="BK141" i="10"/>
  <c r="J141" i="10"/>
  <c r="BE141" i="10" s="1"/>
  <c r="BI140" i="10"/>
  <c r="BH140" i="10"/>
  <c r="BG140" i="10"/>
  <c r="BF140" i="10"/>
  <c r="T140" i="10"/>
  <c r="R140" i="10"/>
  <c r="P140" i="10"/>
  <c r="BK140" i="10"/>
  <c r="J140" i="10"/>
  <c r="BE140" i="10"/>
  <c r="BI139" i="10"/>
  <c r="BH139" i="10"/>
  <c r="BG139" i="10"/>
  <c r="BF139" i="10"/>
  <c r="T139" i="10"/>
  <c r="R139" i="10"/>
  <c r="P139" i="10"/>
  <c r="BK139" i="10"/>
  <c r="J139" i="10"/>
  <c r="BE139" i="10" s="1"/>
  <c r="BI138" i="10"/>
  <c r="BH138" i="10"/>
  <c r="BG138" i="10"/>
  <c r="BF138" i="10"/>
  <c r="T138" i="10"/>
  <c r="R138" i="10"/>
  <c r="P138" i="10"/>
  <c r="BK138" i="10"/>
  <c r="J138" i="10"/>
  <c r="BE138" i="10"/>
  <c r="BI137" i="10"/>
  <c r="BH137" i="10"/>
  <c r="BG137" i="10"/>
  <c r="BF137" i="10"/>
  <c r="T137" i="10"/>
  <c r="R137" i="10"/>
  <c r="P137" i="10"/>
  <c r="BK137" i="10"/>
  <c r="J137" i="10"/>
  <c r="BE137" i="10" s="1"/>
  <c r="BI136" i="10"/>
  <c r="BH136" i="10"/>
  <c r="BG136" i="10"/>
  <c r="BF136" i="10"/>
  <c r="T136" i="10"/>
  <c r="R136" i="10"/>
  <c r="P136" i="10"/>
  <c r="BK136" i="10"/>
  <c r="J136" i="10"/>
  <c r="BE136" i="10"/>
  <c r="BI135" i="10"/>
  <c r="BH135" i="10"/>
  <c r="BG135" i="10"/>
  <c r="BF135" i="10"/>
  <c r="T135" i="10"/>
  <c r="R135" i="10"/>
  <c r="P135" i="10"/>
  <c r="BK135" i="10"/>
  <c r="J135" i="10"/>
  <c r="BE135" i="10" s="1"/>
  <c r="BI134" i="10"/>
  <c r="BH134" i="10"/>
  <c r="BG134" i="10"/>
  <c r="BF134" i="10"/>
  <c r="T134" i="10"/>
  <c r="R134" i="10"/>
  <c r="P134" i="10"/>
  <c r="BK134" i="10"/>
  <c r="J134" i="10"/>
  <c r="BE134" i="10"/>
  <c r="BI133" i="10"/>
  <c r="BH133" i="10"/>
  <c r="BG133" i="10"/>
  <c r="BF133" i="10"/>
  <c r="T133" i="10"/>
  <c r="R133" i="10"/>
  <c r="P133" i="10"/>
  <c r="BK133" i="10"/>
  <c r="J133" i="10"/>
  <c r="BE133" i="10" s="1"/>
  <c r="BI132" i="10"/>
  <c r="BH132" i="10"/>
  <c r="BG132" i="10"/>
  <c r="BF132" i="10"/>
  <c r="T132" i="10"/>
  <c r="R132" i="10"/>
  <c r="P132" i="10"/>
  <c r="BK132" i="10"/>
  <c r="J132" i="10"/>
  <c r="BE132" i="10"/>
  <c r="BI131" i="10"/>
  <c r="BH131" i="10"/>
  <c r="BG131" i="10"/>
  <c r="BF131" i="10"/>
  <c r="T131" i="10"/>
  <c r="R131" i="10"/>
  <c r="P131" i="10"/>
  <c r="BK131" i="10"/>
  <c r="J131" i="10"/>
  <c r="BE131" i="10" s="1"/>
  <c r="BI130" i="10"/>
  <c r="BH130" i="10"/>
  <c r="BG130" i="10"/>
  <c r="BF130" i="10"/>
  <c r="T130" i="10"/>
  <c r="R130" i="10"/>
  <c r="P130" i="10"/>
  <c r="BK130" i="10"/>
  <c r="J130" i="10"/>
  <c r="BE130" i="10"/>
  <c r="BI129" i="10"/>
  <c r="BH129" i="10"/>
  <c r="BG129" i="10"/>
  <c r="BF129" i="10"/>
  <c r="T129" i="10"/>
  <c r="R129" i="10"/>
  <c r="P129" i="10"/>
  <c r="BK129" i="10"/>
  <c r="J129" i="10"/>
  <c r="BE129" i="10" s="1"/>
  <c r="BI128" i="10"/>
  <c r="BH128" i="10"/>
  <c r="BG128" i="10"/>
  <c r="BF128" i="10"/>
  <c r="T128" i="10"/>
  <c r="R128" i="10"/>
  <c r="P128" i="10"/>
  <c r="BK128" i="10"/>
  <c r="J128" i="10"/>
  <c r="BE128" i="10"/>
  <c r="BI127" i="10"/>
  <c r="BH127" i="10"/>
  <c r="BG127" i="10"/>
  <c r="BF127" i="10"/>
  <c r="T127" i="10"/>
  <c r="T126" i="10" s="1"/>
  <c r="R127" i="10"/>
  <c r="R126" i="10"/>
  <c r="P127" i="10"/>
  <c r="BK127" i="10"/>
  <c r="BK126" i="10"/>
  <c r="J126" i="10"/>
  <c r="J60" i="10" s="1"/>
  <c r="J127" i="10"/>
  <c r="BE127" i="10"/>
  <c r="J59" i="10"/>
  <c r="BI124" i="10"/>
  <c r="BH124" i="10"/>
  <c r="BG124" i="10"/>
  <c r="BF124" i="10"/>
  <c r="T124" i="10"/>
  <c r="R124" i="10"/>
  <c r="P124" i="10"/>
  <c r="BK124" i="10"/>
  <c r="J124" i="10"/>
  <c r="BE124" i="10"/>
  <c r="BI123" i="10"/>
  <c r="BH123" i="10"/>
  <c r="BG123" i="10"/>
  <c r="BF123" i="10"/>
  <c r="T123" i="10"/>
  <c r="R123" i="10"/>
  <c r="P123" i="10"/>
  <c r="BK123" i="10"/>
  <c r="J123" i="10"/>
  <c r="BE123" i="10"/>
  <c r="BI122" i="10"/>
  <c r="BH122" i="10"/>
  <c r="BG122" i="10"/>
  <c r="BF122" i="10"/>
  <c r="T122" i="10"/>
  <c r="R122" i="10"/>
  <c r="P122" i="10"/>
  <c r="BK122" i="10"/>
  <c r="J122" i="10"/>
  <c r="BE122" i="10"/>
  <c r="BI121" i="10"/>
  <c r="BH121" i="10"/>
  <c r="BG121" i="10"/>
  <c r="BF121" i="10"/>
  <c r="T121" i="10"/>
  <c r="R121" i="10"/>
  <c r="P121" i="10"/>
  <c r="BK121" i="10"/>
  <c r="J121" i="10"/>
  <c r="BE121" i="10"/>
  <c r="BI120" i="10"/>
  <c r="BH120" i="10"/>
  <c r="BG120" i="10"/>
  <c r="BF120" i="10"/>
  <c r="T120" i="10"/>
  <c r="R120" i="10"/>
  <c r="P120" i="10"/>
  <c r="BK120" i="10"/>
  <c r="J120" i="10"/>
  <c r="BE120" i="10"/>
  <c r="BI119" i="10"/>
  <c r="BH119" i="10"/>
  <c r="BG119" i="10"/>
  <c r="BF119" i="10"/>
  <c r="T119" i="10"/>
  <c r="R119" i="10"/>
  <c r="P119" i="10"/>
  <c r="BK119" i="10"/>
  <c r="J119" i="10"/>
  <c r="BE119" i="10"/>
  <c r="BI118" i="10"/>
  <c r="BH118" i="10"/>
  <c r="BG118" i="10"/>
  <c r="BF118" i="10"/>
  <c r="T118" i="10"/>
  <c r="R118" i="10"/>
  <c r="P118" i="10"/>
  <c r="BK118" i="10"/>
  <c r="J118" i="10"/>
  <c r="BE118" i="10"/>
  <c r="BI117" i="10"/>
  <c r="BH117" i="10"/>
  <c r="BG117" i="10"/>
  <c r="BF117" i="10"/>
  <c r="T117" i="10"/>
  <c r="R117" i="10"/>
  <c r="P117" i="10"/>
  <c r="BK117" i="10"/>
  <c r="J117" i="10"/>
  <c r="BE117" i="10"/>
  <c r="BI116" i="10"/>
  <c r="BH116" i="10"/>
  <c r="BG116" i="10"/>
  <c r="BF116" i="10"/>
  <c r="T116" i="10"/>
  <c r="R116" i="10"/>
  <c r="P116" i="10"/>
  <c r="BK116" i="10"/>
  <c r="J116" i="10"/>
  <c r="BE116" i="10"/>
  <c r="BI115" i="10"/>
  <c r="BH115" i="10"/>
  <c r="BG115" i="10"/>
  <c r="BF115" i="10"/>
  <c r="T115" i="10"/>
  <c r="R115" i="10"/>
  <c r="P115" i="10"/>
  <c r="BK115" i="10"/>
  <c r="J115" i="10"/>
  <c r="BE115" i="10"/>
  <c r="BI114" i="10"/>
  <c r="BH114" i="10"/>
  <c r="BG114" i="10"/>
  <c r="BF114" i="10"/>
  <c r="T114" i="10"/>
  <c r="R114" i="10"/>
  <c r="P114" i="10"/>
  <c r="BK114" i="10"/>
  <c r="J114" i="10"/>
  <c r="BE114" i="10"/>
  <c r="BI113" i="10"/>
  <c r="BH113" i="10"/>
  <c r="BG113" i="10"/>
  <c r="BF113" i="10"/>
  <c r="T113" i="10"/>
  <c r="R113" i="10"/>
  <c r="P113" i="10"/>
  <c r="BK113" i="10"/>
  <c r="J113" i="10"/>
  <c r="BE113" i="10"/>
  <c r="BI112" i="10"/>
  <c r="BH112" i="10"/>
  <c r="BG112" i="10"/>
  <c r="BF112" i="10"/>
  <c r="T112" i="10"/>
  <c r="R112" i="10"/>
  <c r="P112" i="10"/>
  <c r="BK112" i="10"/>
  <c r="J112" i="10"/>
  <c r="BE112" i="10"/>
  <c r="BI111" i="10"/>
  <c r="BH111" i="10"/>
  <c r="BG111" i="10"/>
  <c r="BF111" i="10"/>
  <c r="T111" i="10"/>
  <c r="R111" i="10"/>
  <c r="P111" i="10"/>
  <c r="BK111" i="10"/>
  <c r="J111" i="10"/>
  <c r="BE111" i="10"/>
  <c r="BI110" i="10"/>
  <c r="BH110" i="10"/>
  <c r="BG110" i="10"/>
  <c r="BF110" i="10"/>
  <c r="T110" i="10"/>
  <c r="R110" i="10"/>
  <c r="P110" i="10"/>
  <c r="BK110" i="10"/>
  <c r="BK107" i="10" s="1"/>
  <c r="J107" i="10" s="1"/>
  <c r="J58" i="10" s="1"/>
  <c r="J110" i="10"/>
  <c r="BE110" i="10"/>
  <c r="BI109" i="10"/>
  <c r="BH109" i="10"/>
  <c r="BG109" i="10"/>
  <c r="BF109" i="10"/>
  <c r="T109" i="10"/>
  <c r="R109" i="10"/>
  <c r="R107" i="10" s="1"/>
  <c r="P109" i="10"/>
  <c r="BK109" i="10"/>
  <c r="J109" i="10"/>
  <c r="BE109" i="10"/>
  <c r="BI108" i="10"/>
  <c r="BH108" i="10"/>
  <c r="BG108" i="10"/>
  <c r="BF108" i="10"/>
  <c r="T108" i="10"/>
  <c r="T107" i="10"/>
  <c r="R108" i="10"/>
  <c r="P108" i="10"/>
  <c r="P107" i="10"/>
  <c r="BK108" i="10"/>
  <c r="J108" i="10"/>
  <c r="BE108" i="10" s="1"/>
  <c r="BI106" i="10"/>
  <c r="BH106" i="10"/>
  <c r="BG106" i="10"/>
  <c r="BF106" i="10"/>
  <c r="T106" i="10"/>
  <c r="R106" i="10"/>
  <c r="P106" i="10"/>
  <c r="BK106" i="10"/>
  <c r="J106" i="10"/>
  <c r="BE106" i="10"/>
  <c r="BI105" i="10"/>
  <c r="BH105" i="10"/>
  <c r="BG105" i="10"/>
  <c r="BF105" i="10"/>
  <c r="T105" i="10"/>
  <c r="R105" i="10"/>
  <c r="P105" i="10"/>
  <c r="BK105" i="10"/>
  <c r="J105" i="10"/>
  <c r="BE105" i="10"/>
  <c r="BI104" i="10"/>
  <c r="BH104" i="10"/>
  <c r="BG104" i="10"/>
  <c r="BF104" i="10"/>
  <c r="T104" i="10"/>
  <c r="R104" i="10"/>
  <c r="P104" i="10"/>
  <c r="BK104" i="10"/>
  <c r="J104" i="10"/>
  <c r="BE104" i="10"/>
  <c r="BI103" i="10"/>
  <c r="BH103" i="10"/>
  <c r="BG103" i="10"/>
  <c r="BF103" i="10"/>
  <c r="T103" i="10"/>
  <c r="R103" i="10"/>
  <c r="P103" i="10"/>
  <c r="BK103" i="10"/>
  <c r="J103" i="10"/>
  <c r="BE103" i="10"/>
  <c r="BI102" i="10"/>
  <c r="BH102" i="10"/>
  <c r="BG102" i="10"/>
  <c r="BF102" i="10"/>
  <c r="T102" i="10"/>
  <c r="R102" i="10"/>
  <c r="P102" i="10"/>
  <c r="BK102" i="10"/>
  <c r="J102" i="10"/>
  <c r="BE102" i="10"/>
  <c r="BI101" i="10"/>
  <c r="BH101" i="10"/>
  <c r="BG101" i="10"/>
  <c r="BF101" i="10"/>
  <c r="T101" i="10"/>
  <c r="R101" i="10"/>
  <c r="P101" i="10"/>
  <c r="BK101" i="10"/>
  <c r="J101" i="10"/>
  <c r="BE101" i="10"/>
  <c r="BI100" i="10"/>
  <c r="BH100" i="10"/>
  <c r="BG100" i="10"/>
  <c r="BF100" i="10"/>
  <c r="T100" i="10"/>
  <c r="R100" i="10"/>
  <c r="P100" i="10"/>
  <c r="BK100" i="10"/>
  <c r="J100" i="10"/>
  <c r="BE100" i="10"/>
  <c r="BI99" i="10"/>
  <c r="BH99" i="10"/>
  <c r="BG99" i="10"/>
  <c r="BF99" i="10"/>
  <c r="T99" i="10"/>
  <c r="R99" i="10"/>
  <c r="P99" i="10"/>
  <c r="BK99" i="10"/>
  <c r="J99" i="10"/>
  <c r="BE99" i="10"/>
  <c r="BI98" i="10"/>
  <c r="BH98" i="10"/>
  <c r="BG98" i="10"/>
  <c r="BF98" i="10"/>
  <c r="T98" i="10"/>
  <c r="R98" i="10"/>
  <c r="P98" i="10"/>
  <c r="BK98" i="10"/>
  <c r="J98" i="10"/>
  <c r="BE98" i="10"/>
  <c r="BI97" i="10"/>
  <c r="BH97" i="10"/>
  <c r="BG97" i="10"/>
  <c r="BF97" i="10"/>
  <c r="T97" i="10"/>
  <c r="R97" i="10"/>
  <c r="P97" i="10"/>
  <c r="BK97" i="10"/>
  <c r="J97" i="10"/>
  <c r="BE97" i="10"/>
  <c r="BI96" i="10"/>
  <c r="BH96" i="10"/>
  <c r="BG96" i="10"/>
  <c r="BF96" i="10"/>
  <c r="T96" i="10"/>
  <c r="R96" i="10"/>
  <c r="P96" i="10"/>
  <c r="BK96" i="10"/>
  <c r="J96" i="10"/>
  <c r="BE96" i="10"/>
  <c r="BI95" i="10"/>
  <c r="BH95" i="10"/>
  <c r="BG95" i="10"/>
  <c r="BF95" i="10"/>
  <c r="T95" i="10"/>
  <c r="R95" i="10"/>
  <c r="P95" i="10"/>
  <c r="BK95" i="10"/>
  <c r="J95" i="10"/>
  <c r="BE95" i="10"/>
  <c r="BI94" i="10"/>
  <c r="BH94" i="10"/>
  <c r="BG94" i="10"/>
  <c r="BF94" i="10"/>
  <c r="T94" i="10"/>
  <c r="R94" i="10"/>
  <c r="P94" i="10"/>
  <c r="BK94" i="10"/>
  <c r="J94" i="10"/>
  <c r="BE94" i="10"/>
  <c r="BI93" i="10"/>
  <c r="BH93" i="10"/>
  <c r="BG93" i="10"/>
  <c r="BF93" i="10"/>
  <c r="T93" i="10"/>
  <c r="R93" i="10"/>
  <c r="P93" i="10"/>
  <c r="BK93" i="10"/>
  <c r="J93" i="10"/>
  <c r="BE93" i="10"/>
  <c r="BI92" i="10"/>
  <c r="BH92" i="10"/>
  <c r="BG92" i="10"/>
  <c r="BF92" i="10"/>
  <c r="T92" i="10"/>
  <c r="R92" i="10"/>
  <c r="P92" i="10"/>
  <c r="BK92" i="10"/>
  <c r="J92" i="10"/>
  <c r="BE92" i="10"/>
  <c r="BI91" i="10"/>
  <c r="BH91" i="10"/>
  <c r="BG91" i="10"/>
  <c r="BF91" i="10"/>
  <c r="T91" i="10"/>
  <c r="R91" i="10"/>
  <c r="P91" i="10"/>
  <c r="BK91" i="10"/>
  <c r="J91" i="10"/>
  <c r="BE91" i="10"/>
  <c r="BI90" i="10"/>
  <c r="BH90" i="10"/>
  <c r="BG90" i="10"/>
  <c r="BF90" i="10"/>
  <c r="T90" i="10"/>
  <c r="R90" i="10"/>
  <c r="P90" i="10"/>
  <c r="BK90" i="10"/>
  <c r="J90" i="10"/>
  <c r="BE90" i="10"/>
  <c r="BI89" i="10"/>
  <c r="BH89" i="10"/>
  <c r="BG89" i="10"/>
  <c r="BF89" i="10"/>
  <c r="T89" i="10"/>
  <c r="R89" i="10"/>
  <c r="P89" i="10"/>
  <c r="BK89" i="10"/>
  <c r="J89" i="10"/>
  <c r="BE89" i="10"/>
  <c r="BI88" i="10"/>
  <c r="BH88" i="10"/>
  <c r="BG88" i="10"/>
  <c r="BF88" i="10"/>
  <c r="T88" i="10"/>
  <c r="R88" i="10"/>
  <c r="P88" i="10"/>
  <c r="BK88" i="10"/>
  <c r="BK84" i="10" s="1"/>
  <c r="J88" i="10"/>
  <c r="BE88" i="10"/>
  <c r="BI87" i="10"/>
  <c r="BH87" i="10"/>
  <c r="BG87" i="10"/>
  <c r="BF87" i="10"/>
  <c r="T87" i="10"/>
  <c r="R87" i="10"/>
  <c r="P87" i="10"/>
  <c r="BK87" i="10"/>
  <c r="J87" i="10"/>
  <c r="BE87" i="10"/>
  <c r="BI86" i="10"/>
  <c r="BH86" i="10"/>
  <c r="BG86" i="10"/>
  <c r="BF86" i="10"/>
  <c r="T86" i="10"/>
  <c r="R86" i="10"/>
  <c r="P86" i="10"/>
  <c r="BK86" i="10"/>
  <c r="J86" i="10"/>
  <c r="BE86" i="10"/>
  <c r="BI85" i="10"/>
  <c r="BH85" i="10"/>
  <c r="BG85" i="10"/>
  <c r="BF85" i="10"/>
  <c r="T85" i="10"/>
  <c r="T84" i="10"/>
  <c r="R85" i="10"/>
  <c r="P85" i="10"/>
  <c r="P84" i="10"/>
  <c r="BK85" i="10"/>
  <c r="J85" i="10"/>
  <c r="BE85" i="10"/>
  <c r="J79" i="10"/>
  <c r="F77" i="10"/>
  <c r="E75" i="10"/>
  <c r="J51" i="10"/>
  <c r="F49" i="10"/>
  <c r="E47" i="10"/>
  <c r="J18" i="10"/>
  <c r="E18" i="10"/>
  <c r="F80" i="10" s="1"/>
  <c r="F52" i="10"/>
  <c r="J17" i="10"/>
  <c r="J15" i="10"/>
  <c r="E15" i="10"/>
  <c r="F51" i="10" s="1"/>
  <c r="F79" i="10"/>
  <c r="J14" i="10"/>
  <c r="J12" i="10"/>
  <c r="J77" i="10"/>
  <c r="J49" i="10"/>
  <c r="E7" i="10"/>
  <c r="E73" i="10" s="1"/>
  <c r="E45" i="10"/>
  <c r="J320" i="9"/>
  <c r="J309" i="9"/>
  <c r="J301" i="9"/>
  <c r="J270" i="9"/>
  <c r="J68" i="9" s="1"/>
  <c r="J247" i="9"/>
  <c r="J236" i="9"/>
  <c r="J228" i="9"/>
  <c r="J217" i="9"/>
  <c r="J216" i="9"/>
  <c r="J96" i="9"/>
  <c r="AY59" i="1"/>
  <c r="AX59" i="1"/>
  <c r="J74" i="9"/>
  <c r="BI317" i="9"/>
  <c r="BH317" i="9"/>
  <c r="BG317" i="9"/>
  <c r="BF317" i="9"/>
  <c r="T317" i="9"/>
  <c r="R317" i="9"/>
  <c r="P317" i="9"/>
  <c r="BK317" i="9"/>
  <c r="J317" i="9"/>
  <c r="BE317" i="9" s="1"/>
  <c r="BI314" i="9"/>
  <c r="BH314" i="9"/>
  <c r="BG314" i="9"/>
  <c r="BF314" i="9"/>
  <c r="T314" i="9"/>
  <c r="R314" i="9"/>
  <c r="P314" i="9"/>
  <c r="BK314" i="9"/>
  <c r="J314" i="9"/>
  <c r="BE314" i="9" s="1"/>
  <c r="BI311" i="9"/>
  <c r="BH311" i="9"/>
  <c r="BG311" i="9"/>
  <c r="BF311" i="9"/>
  <c r="T311" i="9"/>
  <c r="R311" i="9"/>
  <c r="R310" i="9" s="1"/>
  <c r="P311" i="9"/>
  <c r="P310" i="9" s="1"/>
  <c r="BK311" i="9"/>
  <c r="BK310" i="9" s="1"/>
  <c r="J310" i="9" s="1"/>
  <c r="J73" i="9" s="1"/>
  <c r="J311" i="9"/>
  <c r="BE311" i="9"/>
  <c r="J72" i="9"/>
  <c r="BI306" i="9"/>
  <c r="BH306" i="9"/>
  <c r="BG306" i="9"/>
  <c r="BF306" i="9"/>
  <c r="T306" i="9"/>
  <c r="R306" i="9"/>
  <c r="P306" i="9"/>
  <c r="BK306" i="9"/>
  <c r="J306" i="9"/>
  <c r="BE306" i="9"/>
  <c r="BI303" i="9"/>
  <c r="BH303" i="9"/>
  <c r="BG303" i="9"/>
  <c r="BF303" i="9"/>
  <c r="T303" i="9"/>
  <c r="T302" i="9"/>
  <c r="R303" i="9"/>
  <c r="R302" i="9"/>
  <c r="P303" i="9"/>
  <c r="P302" i="9"/>
  <c r="BK303" i="9"/>
  <c r="BK302" i="9"/>
  <c r="J302" i="9" s="1"/>
  <c r="J71" i="9" s="1"/>
  <c r="J303" i="9"/>
  <c r="BE303" i="9" s="1"/>
  <c r="J70" i="9"/>
  <c r="BI298" i="9"/>
  <c r="BH298" i="9"/>
  <c r="BG298" i="9"/>
  <c r="BF298" i="9"/>
  <c r="T298" i="9"/>
  <c r="R298" i="9"/>
  <c r="P298" i="9"/>
  <c r="BK298" i="9"/>
  <c r="J298" i="9"/>
  <c r="BE298" i="9" s="1"/>
  <c r="BI295" i="9"/>
  <c r="BH295" i="9"/>
  <c r="BG295" i="9"/>
  <c r="BF295" i="9"/>
  <c r="T295" i="9"/>
  <c r="R295" i="9"/>
  <c r="P295" i="9"/>
  <c r="BK295" i="9"/>
  <c r="J295" i="9"/>
  <c r="BE295" i="9" s="1"/>
  <c r="BI292" i="9"/>
  <c r="BH292" i="9"/>
  <c r="BG292" i="9"/>
  <c r="BF292" i="9"/>
  <c r="T292" i="9"/>
  <c r="R292" i="9"/>
  <c r="P292" i="9"/>
  <c r="BK292" i="9"/>
  <c r="J292" i="9"/>
  <c r="BE292" i="9" s="1"/>
  <c r="BI289" i="9"/>
  <c r="BH289" i="9"/>
  <c r="BG289" i="9"/>
  <c r="BF289" i="9"/>
  <c r="T289" i="9"/>
  <c r="R289" i="9"/>
  <c r="P289" i="9"/>
  <c r="BK289" i="9"/>
  <c r="J289" i="9"/>
  <c r="BE289" i="9" s="1"/>
  <c r="BI288" i="9"/>
  <c r="BH288" i="9"/>
  <c r="BG288" i="9"/>
  <c r="BF288" i="9"/>
  <c r="T288" i="9"/>
  <c r="R288" i="9"/>
  <c r="P288" i="9"/>
  <c r="BK288" i="9"/>
  <c r="J288" i="9"/>
  <c r="BE288" i="9"/>
  <c r="BI285" i="9"/>
  <c r="BH285" i="9"/>
  <c r="BG285" i="9"/>
  <c r="BF285" i="9"/>
  <c r="T285" i="9"/>
  <c r="R285" i="9"/>
  <c r="P285" i="9"/>
  <c r="BK285" i="9"/>
  <c r="J285" i="9"/>
  <c r="BE285" i="9" s="1"/>
  <c r="BI282" i="9"/>
  <c r="BH282" i="9"/>
  <c r="BG282" i="9"/>
  <c r="BF282" i="9"/>
  <c r="T282" i="9"/>
  <c r="R282" i="9"/>
  <c r="P282" i="9"/>
  <c r="BK282" i="9"/>
  <c r="J282" i="9"/>
  <c r="BE282" i="9"/>
  <c r="BI279" i="9"/>
  <c r="BH279" i="9"/>
  <c r="BG279" i="9"/>
  <c r="BF279" i="9"/>
  <c r="T279" i="9"/>
  <c r="R279" i="9"/>
  <c r="P279" i="9"/>
  <c r="BK279" i="9"/>
  <c r="J279" i="9"/>
  <c r="BE279" i="9" s="1"/>
  <c r="BI276" i="9"/>
  <c r="BH276" i="9"/>
  <c r="BG276" i="9"/>
  <c r="BF276" i="9"/>
  <c r="T276" i="9"/>
  <c r="R276" i="9"/>
  <c r="P276" i="9"/>
  <c r="BK276" i="9"/>
  <c r="J276" i="9"/>
  <c r="BE276" i="9" s="1"/>
  <c r="BI273" i="9"/>
  <c r="BH273" i="9"/>
  <c r="BG273" i="9"/>
  <c r="BF273" i="9"/>
  <c r="T273" i="9"/>
  <c r="R273" i="9"/>
  <c r="P273" i="9"/>
  <c r="BK273" i="9"/>
  <c r="J273" i="9"/>
  <c r="BE273" i="9" s="1"/>
  <c r="BI272" i="9"/>
  <c r="BH272" i="9"/>
  <c r="BG272" i="9"/>
  <c r="BF272" i="9"/>
  <c r="T272" i="9"/>
  <c r="R272" i="9"/>
  <c r="R271" i="9" s="1"/>
  <c r="P272" i="9"/>
  <c r="P271" i="9" s="1"/>
  <c r="BK272" i="9"/>
  <c r="BK271" i="9" s="1"/>
  <c r="J271" i="9" s="1"/>
  <c r="J69" i="9" s="1"/>
  <c r="J272" i="9"/>
  <c r="BE272" i="9"/>
  <c r="BI267" i="9"/>
  <c r="BH267" i="9"/>
  <c r="BG267" i="9"/>
  <c r="BF267" i="9"/>
  <c r="T267" i="9"/>
  <c r="R267" i="9"/>
  <c r="P267" i="9"/>
  <c r="BK267" i="9"/>
  <c r="J267" i="9"/>
  <c r="BE267" i="9"/>
  <c r="BI264" i="9"/>
  <c r="BH264" i="9"/>
  <c r="BG264" i="9"/>
  <c r="BF264" i="9"/>
  <c r="T264" i="9"/>
  <c r="R264" i="9"/>
  <c r="P264" i="9"/>
  <c r="BK264" i="9"/>
  <c r="J264" i="9"/>
  <c r="BE264" i="9" s="1"/>
  <c r="BI261" i="9"/>
  <c r="BH261" i="9"/>
  <c r="BG261" i="9"/>
  <c r="BF261" i="9"/>
  <c r="T261" i="9"/>
  <c r="R261" i="9"/>
  <c r="P261" i="9"/>
  <c r="BK261" i="9"/>
  <c r="J261" i="9"/>
  <c r="BE261" i="9"/>
  <c r="BI258" i="9"/>
  <c r="BH258" i="9"/>
  <c r="BG258" i="9"/>
  <c r="BF258" i="9"/>
  <c r="T258" i="9"/>
  <c r="R258" i="9"/>
  <c r="P258" i="9"/>
  <c r="BK258" i="9"/>
  <c r="J258" i="9"/>
  <c r="BE258" i="9"/>
  <c r="BI255" i="9"/>
  <c r="BH255" i="9"/>
  <c r="BG255" i="9"/>
  <c r="BF255" i="9"/>
  <c r="T255" i="9"/>
  <c r="R255" i="9"/>
  <c r="P255" i="9"/>
  <c r="BK255" i="9"/>
  <c r="J255" i="9"/>
  <c r="BE255" i="9"/>
  <c r="BI252" i="9"/>
  <c r="BH252" i="9"/>
  <c r="BG252" i="9"/>
  <c r="BF252" i="9"/>
  <c r="T252" i="9"/>
  <c r="R252" i="9"/>
  <c r="P252" i="9"/>
  <c r="BK252" i="9"/>
  <c r="J252" i="9"/>
  <c r="BE252" i="9"/>
  <c r="BI249" i="9"/>
  <c r="BH249" i="9"/>
  <c r="BG249" i="9"/>
  <c r="BF249" i="9"/>
  <c r="T249" i="9"/>
  <c r="T248" i="9"/>
  <c r="R249" i="9"/>
  <c r="R248" i="9" s="1"/>
  <c r="P249" i="9"/>
  <c r="P248" i="9"/>
  <c r="BK249" i="9"/>
  <c r="BK248" i="9" s="1"/>
  <c r="J248" i="9" s="1"/>
  <c r="J67" i="9" s="1"/>
  <c r="J249" i="9"/>
  <c r="BE249" i="9" s="1"/>
  <c r="J66" i="9"/>
  <c r="BI244" i="9"/>
  <c r="BH244" i="9"/>
  <c r="BG244" i="9"/>
  <c r="BF244" i="9"/>
  <c r="T244" i="9"/>
  <c r="R244" i="9"/>
  <c r="P244" i="9"/>
  <c r="BK244" i="9"/>
  <c r="J244" i="9"/>
  <c r="BE244" i="9" s="1"/>
  <c r="BI241" i="9"/>
  <c r="BH241" i="9"/>
  <c r="BG241" i="9"/>
  <c r="BF241" i="9"/>
  <c r="T241" i="9"/>
  <c r="R241" i="9"/>
  <c r="P241" i="9"/>
  <c r="BK241" i="9"/>
  <c r="J241" i="9"/>
  <c r="BE241" i="9"/>
  <c r="BI238" i="9"/>
  <c r="BH238" i="9"/>
  <c r="BG238" i="9"/>
  <c r="BF238" i="9"/>
  <c r="T238" i="9"/>
  <c r="T237" i="9" s="1"/>
  <c r="R238" i="9"/>
  <c r="R237" i="9"/>
  <c r="P238" i="9"/>
  <c r="P237" i="9" s="1"/>
  <c r="BK238" i="9"/>
  <c r="BK237" i="9" s="1"/>
  <c r="J237" i="9" s="1"/>
  <c r="J65" i="9" s="1"/>
  <c r="J238" i="9"/>
  <c r="BE238" i="9"/>
  <c r="J64" i="9"/>
  <c r="BI233" i="9"/>
  <c r="BH233" i="9"/>
  <c r="BG233" i="9"/>
  <c r="BF233" i="9"/>
  <c r="T233" i="9"/>
  <c r="R233" i="9"/>
  <c r="P233" i="9"/>
  <c r="BK233" i="9"/>
  <c r="BK229" i="9" s="1"/>
  <c r="J229" i="9" s="1"/>
  <c r="J63" i="9" s="1"/>
  <c r="J233" i="9"/>
  <c r="BE233" i="9" s="1"/>
  <c r="BI230" i="9"/>
  <c r="BH230" i="9"/>
  <c r="BG230" i="9"/>
  <c r="BF230" i="9"/>
  <c r="T230" i="9"/>
  <c r="T229" i="9"/>
  <c r="R230" i="9"/>
  <c r="R229" i="9"/>
  <c r="P230" i="9"/>
  <c r="P229" i="9"/>
  <c r="BK230" i="9"/>
  <c r="J230" i="9"/>
  <c r="BE230" i="9" s="1"/>
  <c r="J62" i="9"/>
  <c r="BI225" i="9"/>
  <c r="BH225" i="9"/>
  <c r="BG225" i="9"/>
  <c r="BF225" i="9"/>
  <c r="T225" i="9"/>
  <c r="R225" i="9"/>
  <c r="P225" i="9"/>
  <c r="BK225" i="9"/>
  <c r="J225" i="9"/>
  <c r="BE225" i="9" s="1"/>
  <c r="BI222" i="9"/>
  <c r="BH222" i="9"/>
  <c r="BG222" i="9"/>
  <c r="BF222" i="9"/>
  <c r="T222" i="9"/>
  <c r="R222" i="9"/>
  <c r="P222" i="9"/>
  <c r="BK222" i="9"/>
  <c r="J222" i="9"/>
  <c r="BE222" i="9" s="1"/>
  <c r="BI219" i="9"/>
  <c r="BH219" i="9"/>
  <c r="BG219" i="9"/>
  <c r="BF219" i="9"/>
  <c r="T219" i="9"/>
  <c r="T218" i="9" s="1"/>
  <c r="R219" i="9"/>
  <c r="R218" i="9" s="1"/>
  <c r="P219" i="9"/>
  <c r="P218" i="9" s="1"/>
  <c r="BK219" i="9"/>
  <c r="BK218" i="9" s="1"/>
  <c r="J219" i="9"/>
  <c r="BE219" i="9"/>
  <c r="J60" i="9"/>
  <c r="J59" i="9"/>
  <c r="BI213" i="9"/>
  <c r="BH213" i="9"/>
  <c r="BG213" i="9"/>
  <c r="BF213" i="9"/>
  <c r="T213" i="9"/>
  <c r="R213" i="9"/>
  <c r="P213" i="9"/>
  <c r="BK213" i="9"/>
  <c r="J213" i="9"/>
  <c r="BE213" i="9" s="1"/>
  <c r="BI210" i="9"/>
  <c r="BH210" i="9"/>
  <c r="BG210" i="9"/>
  <c r="BF210" i="9"/>
  <c r="T210" i="9"/>
  <c r="R210" i="9"/>
  <c r="P210" i="9"/>
  <c r="BK210" i="9"/>
  <c r="J210" i="9"/>
  <c r="BE210" i="9" s="1"/>
  <c r="BI207" i="9"/>
  <c r="BH207" i="9"/>
  <c r="BG207" i="9"/>
  <c r="BF207" i="9"/>
  <c r="T207" i="9"/>
  <c r="R207" i="9"/>
  <c r="P207" i="9"/>
  <c r="BK207" i="9"/>
  <c r="J207" i="9"/>
  <c r="BE207" i="9" s="1"/>
  <c r="BI204" i="9"/>
  <c r="BH204" i="9"/>
  <c r="BG204" i="9"/>
  <c r="BF204" i="9"/>
  <c r="T204" i="9"/>
  <c r="R204" i="9"/>
  <c r="P204" i="9"/>
  <c r="BK204" i="9"/>
  <c r="J204" i="9"/>
  <c r="BE204" i="9" s="1"/>
  <c r="BI201" i="9"/>
  <c r="BH201" i="9"/>
  <c r="BG201" i="9"/>
  <c r="BF201" i="9"/>
  <c r="T201" i="9"/>
  <c r="R201" i="9"/>
  <c r="P201" i="9"/>
  <c r="BK201" i="9"/>
  <c r="J201" i="9"/>
  <c r="BE201" i="9" s="1"/>
  <c r="BI198" i="9"/>
  <c r="BH198" i="9"/>
  <c r="BG198" i="9"/>
  <c r="BF198" i="9"/>
  <c r="T198" i="9"/>
  <c r="R198" i="9"/>
  <c r="P198" i="9"/>
  <c r="BK198" i="9"/>
  <c r="J198" i="9"/>
  <c r="BE198" i="9" s="1"/>
  <c r="BI195" i="9"/>
  <c r="BH195" i="9"/>
  <c r="BG195" i="9"/>
  <c r="BF195" i="9"/>
  <c r="T195" i="9"/>
  <c r="R195" i="9"/>
  <c r="P195" i="9"/>
  <c r="BK195" i="9"/>
  <c r="J195" i="9"/>
  <c r="BE195" i="9" s="1"/>
  <c r="BI192" i="9"/>
  <c r="BH192" i="9"/>
  <c r="BG192" i="9"/>
  <c r="BF192" i="9"/>
  <c r="T192" i="9"/>
  <c r="R192" i="9"/>
  <c r="P192" i="9"/>
  <c r="BK192" i="9"/>
  <c r="J192" i="9"/>
  <c r="BE192" i="9" s="1"/>
  <c r="BI191" i="9"/>
  <c r="BH191" i="9"/>
  <c r="BG191" i="9"/>
  <c r="BF191" i="9"/>
  <c r="T191" i="9"/>
  <c r="R191" i="9"/>
  <c r="P191" i="9"/>
  <c r="BK191" i="9"/>
  <c r="J191" i="9"/>
  <c r="BE191" i="9"/>
  <c r="BI188" i="9"/>
  <c r="BH188" i="9"/>
  <c r="BG188" i="9"/>
  <c r="BF188" i="9"/>
  <c r="T188" i="9"/>
  <c r="R188" i="9"/>
  <c r="P188" i="9"/>
  <c r="BK188" i="9"/>
  <c r="J188" i="9"/>
  <c r="BE188" i="9" s="1"/>
  <c r="BI185" i="9"/>
  <c r="BH185" i="9"/>
  <c r="BG185" i="9"/>
  <c r="BF185" i="9"/>
  <c r="T185" i="9"/>
  <c r="R185" i="9"/>
  <c r="P185" i="9"/>
  <c r="BK185" i="9"/>
  <c r="J185" i="9"/>
  <c r="BE185" i="9"/>
  <c r="BI184" i="9"/>
  <c r="BH184" i="9"/>
  <c r="BG184" i="9"/>
  <c r="BF184" i="9"/>
  <c r="T184" i="9"/>
  <c r="R184" i="9"/>
  <c r="P184" i="9"/>
  <c r="BK184" i="9"/>
  <c r="J184" i="9"/>
  <c r="BE184" i="9" s="1"/>
  <c r="BI183" i="9"/>
  <c r="BH183" i="9"/>
  <c r="BG183" i="9"/>
  <c r="BF183" i="9"/>
  <c r="T183" i="9"/>
  <c r="R183" i="9"/>
  <c r="P183" i="9"/>
  <c r="BK183" i="9"/>
  <c r="J183" i="9"/>
  <c r="BE183" i="9"/>
  <c r="BI182" i="9"/>
  <c r="BH182" i="9"/>
  <c r="BG182" i="9"/>
  <c r="BF182" i="9"/>
  <c r="T182" i="9"/>
  <c r="R182" i="9"/>
  <c r="P182" i="9"/>
  <c r="BK182" i="9"/>
  <c r="J182" i="9"/>
  <c r="BE182" i="9" s="1"/>
  <c r="BI179" i="9"/>
  <c r="BH179" i="9"/>
  <c r="BG179" i="9"/>
  <c r="BF179" i="9"/>
  <c r="T179" i="9"/>
  <c r="R179" i="9"/>
  <c r="P179" i="9"/>
  <c r="BK179" i="9"/>
  <c r="J179" i="9"/>
  <c r="BE179" i="9"/>
  <c r="BI176" i="9"/>
  <c r="BH176" i="9"/>
  <c r="BG176" i="9"/>
  <c r="BF176" i="9"/>
  <c r="T176" i="9"/>
  <c r="R176" i="9"/>
  <c r="P176" i="9"/>
  <c r="BK176" i="9"/>
  <c r="J176" i="9"/>
  <c r="BE176" i="9" s="1"/>
  <c r="BI173" i="9"/>
  <c r="BH173" i="9"/>
  <c r="BG173" i="9"/>
  <c r="BF173" i="9"/>
  <c r="T173" i="9"/>
  <c r="R173" i="9"/>
  <c r="P173" i="9"/>
  <c r="BK173" i="9"/>
  <c r="J173" i="9"/>
  <c r="BE173" i="9"/>
  <c r="BI170" i="9"/>
  <c r="BH170" i="9"/>
  <c r="BG170" i="9"/>
  <c r="BF170" i="9"/>
  <c r="T170" i="9"/>
  <c r="R170" i="9"/>
  <c r="P170" i="9"/>
  <c r="BK170" i="9"/>
  <c r="J170" i="9"/>
  <c r="BE170" i="9" s="1"/>
  <c r="BI169" i="9"/>
  <c r="BH169" i="9"/>
  <c r="BG169" i="9"/>
  <c r="BF169" i="9"/>
  <c r="T169" i="9"/>
  <c r="R169" i="9"/>
  <c r="P169" i="9"/>
  <c r="BK169" i="9"/>
  <c r="J169" i="9"/>
  <c r="BE169" i="9"/>
  <c r="BI166" i="9"/>
  <c r="BH166" i="9"/>
  <c r="BG166" i="9"/>
  <c r="BF166" i="9"/>
  <c r="T166" i="9"/>
  <c r="R166" i="9"/>
  <c r="P166" i="9"/>
  <c r="BK166" i="9"/>
  <c r="J166" i="9"/>
  <c r="BE166" i="9" s="1"/>
  <c r="BI165" i="9"/>
  <c r="BH165" i="9"/>
  <c r="BG165" i="9"/>
  <c r="BF165" i="9"/>
  <c r="T165" i="9"/>
  <c r="R165" i="9"/>
  <c r="P165" i="9"/>
  <c r="BK165" i="9"/>
  <c r="J165" i="9"/>
  <c r="BE165" i="9"/>
  <c r="BI164" i="9"/>
  <c r="BH164" i="9"/>
  <c r="BG164" i="9"/>
  <c r="BF164" i="9"/>
  <c r="T164" i="9"/>
  <c r="R164" i="9"/>
  <c r="P164" i="9"/>
  <c r="BK164" i="9"/>
  <c r="J164" i="9"/>
  <c r="BE164" i="9" s="1"/>
  <c r="BI163" i="9"/>
  <c r="BH163" i="9"/>
  <c r="BG163" i="9"/>
  <c r="BF163" i="9"/>
  <c r="T163" i="9"/>
  <c r="R163" i="9"/>
  <c r="P163" i="9"/>
  <c r="BK163" i="9"/>
  <c r="J163" i="9"/>
  <c r="BE163" i="9"/>
  <c r="BI160" i="9"/>
  <c r="BH160" i="9"/>
  <c r="BG160" i="9"/>
  <c r="BF160" i="9"/>
  <c r="T160" i="9"/>
  <c r="R160" i="9"/>
  <c r="P160" i="9"/>
  <c r="BK160" i="9"/>
  <c r="J160" i="9"/>
  <c r="BE160" i="9" s="1"/>
  <c r="BI159" i="9"/>
  <c r="BH159" i="9"/>
  <c r="BG159" i="9"/>
  <c r="BF159" i="9"/>
  <c r="T159" i="9"/>
  <c r="R159" i="9"/>
  <c r="P159" i="9"/>
  <c r="BK159" i="9"/>
  <c r="J159" i="9"/>
  <c r="BE159" i="9"/>
  <c r="BI158" i="9"/>
  <c r="BH158" i="9"/>
  <c r="BG158" i="9"/>
  <c r="BF158" i="9"/>
  <c r="T158" i="9"/>
  <c r="R158" i="9"/>
  <c r="P158" i="9"/>
  <c r="BK158" i="9"/>
  <c r="J158" i="9"/>
  <c r="BE158" i="9" s="1"/>
  <c r="BI155" i="9"/>
  <c r="BH155" i="9"/>
  <c r="BG155" i="9"/>
  <c r="BF155" i="9"/>
  <c r="T155" i="9"/>
  <c r="R155" i="9"/>
  <c r="P155" i="9"/>
  <c r="BK155" i="9"/>
  <c r="J155" i="9"/>
  <c r="BE155" i="9"/>
  <c r="BI152" i="9"/>
  <c r="BH152" i="9"/>
  <c r="BG152" i="9"/>
  <c r="BF152" i="9"/>
  <c r="T152" i="9"/>
  <c r="R152" i="9"/>
  <c r="P152" i="9"/>
  <c r="BK152" i="9"/>
  <c r="J152" i="9"/>
  <c r="BE152" i="9" s="1"/>
  <c r="BI149" i="9"/>
  <c r="BH149" i="9"/>
  <c r="BG149" i="9"/>
  <c r="BF149" i="9"/>
  <c r="T149" i="9"/>
  <c r="R149" i="9"/>
  <c r="P149" i="9"/>
  <c r="BK149" i="9"/>
  <c r="J149" i="9"/>
  <c r="BE149" i="9"/>
  <c r="BI148" i="9"/>
  <c r="BH148" i="9"/>
  <c r="BG148" i="9"/>
  <c r="BF148" i="9"/>
  <c r="T148" i="9"/>
  <c r="R148" i="9"/>
  <c r="P148" i="9"/>
  <c r="BK148" i="9"/>
  <c r="J148" i="9"/>
  <c r="BE148" i="9" s="1"/>
  <c r="BI145" i="9"/>
  <c r="BH145" i="9"/>
  <c r="BG145" i="9"/>
  <c r="BF145" i="9"/>
  <c r="T145" i="9"/>
  <c r="R145" i="9"/>
  <c r="P145" i="9"/>
  <c r="BK145" i="9"/>
  <c r="J145" i="9"/>
  <c r="BE145" i="9"/>
  <c r="BI142" i="9"/>
  <c r="BH142" i="9"/>
  <c r="BG142" i="9"/>
  <c r="BF142" i="9"/>
  <c r="T142" i="9"/>
  <c r="R142" i="9"/>
  <c r="P142" i="9"/>
  <c r="BK142" i="9"/>
  <c r="J142" i="9"/>
  <c r="BE142" i="9" s="1"/>
  <c r="BI141" i="9"/>
  <c r="BH141" i="9"/>
  <c r="BG141" i="9"/>
  <c r="BF141" i="9"/>
  <c r="T141" i="9"/>
  <c r="R141" i="9"/>
  <c r="P141" i="9"/>
  <c r="BK141" i="9"/>
  <c r="J141" i="9"/>
  <c r="BE141" i="9"/>
  <c r="BI138" i="9"/>
  <c r="BH138" i="9"/>
  <c r="BG138" i="9"/>
  <c r="BF138" i="9"/>
  <c r="T138" i="9"/>
  <c r="R138" i="9"/>
  <c r="P138" i="9"/>
  <c r="BK138" i="9"/>
  <c r="J138" i="9"/>
  <c r="BE138" i="9" s="1"/>
  <c r="BI135" i="9"/>
  <c r="BH135" i="9"/>
  <c r="BG135" i="9"/>
  <c r="BF135" i="9"/>
  <c r="T135" i="9"/>
  <c r="R135" i="9"/>
  <c r="P135" i="9"/>
  <c r="BK135" i="9"/>
  <c r="J135" i="9"/>
  <c r="BE135" i="9"/>
  <c r="BI132" i="9"/>
  <c r="BH132" i="9"/>
  <c r="BG132" i="9"/>
  <c r="BF132" i="9"/>
  <c r="T132" i="9"/>
  <c r="R132" i="9"/>
  <c r="P132" i="9"/>
  <c r="BK132" i="9"/>
  <c r="J132" i="9"/>
  <c r="BE132" i="9" s="1"/>
  <c r="BI131" i="9"/>
  <c r="BH131" i="9"/>
  <c r="BG131" i="9"/>
  <c r="BF131" i="9"/>
  <c r="T131" i="9"/>
  <c r="R131" i="9"/>
  <c r="P131" i="9"/>
  <c r="BK131" i="9"/>
  <c r="J131" i="9"/>
  <c r="BE131" i="9"/>
  <c r="BI128" i="9"/>
  <c r="BH128" i="9"/>
  <c r="BG128" i="9"/>
  <c r="BF128" i="9"/>
  <c r="T128" i="9"/>
  <c r="R128" i="9"/>
  <c r="P128" i="9"/>
  <c r="BK128" i="9"/>
  <c r="J128" i="9"/>
  <c r="BE128" i="9"/>
  <c r="BI125" i="9"/>
  <c r="BH125" i="9"/>
  <c r="BG125" i="9"/>
  <c r="BF125" i="9"/>
  <c r="T125" i="9"/>
  <c r="R125" i="9"/>
  <c r="P125" i="9"/>
  <c r="BK125" i="9"/>
  <c r="J125" i="9"/>
  <c r="BE125" i="9"/>
  <c r="BI122" i="9"/>
  <c r="BH122" i="9"/>
  <c r="BG122" i="9"/>
  <c r="BF122" i="9"/>
  <c r="T122" i="9"/>
  <c r="R122" i="9"/>
  <c r="P122" i="9"/>
  <c r="BK122" i="9"/>
  <c r="J122" i="9"/>
  <c r="BE122" i="9" s="1"/>
  <c r="BI119" i="9"/>
  <c r="BH119" i="9"/>
  <c r="BG119" i="9"/>
  <c r="BF119" i="9"/>
  <c r="T119" i="9"/>
  <c r="R119" i="9"/>
  <c r="P119" i="9"/>
  <c r="BK119" i="9"/>
  <c r="J119" i="9"/>
  <c r="BE119" i="9"/>
  <c r="BI116" i="9"/>
  <c r="BH116" i="9"/>
  <c r="BG116" i="9"/>
  <c r="BF116" i="9"/>
  <c r="T116" i="9"/>
  <c r="R116" i="9"/>
  <c r="P116" i="9"/>
  <c r="BK116" i="9"/>
  <c r="J116" i="9"/>
  <c r="BE116" i="9"/>
  <c r="BI113" i="9"/>
  <c r="BH113" i="9"/>
  <c r="BG113" i="9"/>
  <c r="BF113" i="9"/>
  <c r="T113" i="9"/>
  <c r="R113" i="9"/>
  <c r="P113" i="9"/>
  <c r="BK113" i="9"/>
  <c r="J113" i="9"/>
  <c r="BE113" i="9"/>
  <c r="BI110" i="9"/>
  <c r="BH110" i="9"/>
  <c r="BG110" i="9"/>
  <c r="BF110" i="9"/>
  <c r="T110" i="9"/>
  <c r="R110" i="9"/>
  <c r="P110" i="9"/>
  <c r="BK110" i="9"/>
  <c r="J110" i="9"/>
  <c r="BE110" i="9" s="1"/>
  <c r="BI107" i="9"/>
  <c r="BH107" i="9"/>
  <c r="BG107" i="9"/>
  <c r="BF107" i="9"/>
  <c r="T107" i="9"/>
  <c r="R107" i="9"/>
  <c r="P107" i="9"/>
  <c r="BK107" i="9"/>
  <c r="J107" i="9"/>
  <c r="BE107" i="9"/>
  <c r="BI104" i="9"/>
  <c r="BH104" i="9"/>
  <c r="BG104" i="9"/>
  <c r="BF104" i="9"/>
  <c r="T104" i="9"/>
  <c r="R104" i="9"/>
  <c r="P104" i="9"/>
  <c r="BK104" i="9"/>
  <c r="J104" i="9"/>
  <c r="BE104" i="9"/>
  <c r="BI101" i="9"/>
  <c r="BH101" i="9"/>
  <c r="BG101" i="9"/>
  <c r="BF101" i="9"/>
  <c r="T101" i="9"/>
  <c r="R101" i="9"/>
  <c r="P101" i="9"/>
  <c r="BK101" i="9"/>
  <c r="J101" i="9"/>
  <c r="BE101" i="9"/>
  <c r="BI98" i="9"/>
  <c r="BH98" i="9"/>
  <c r="BG98" i="9"/>
  <c r="BF98" i="9"/>
  <c r="T98" i="9"/>
  <c r="R98" i="9"/>
  <c r="R97" i="9"/>
  <c r="P98" i="9"/>
  <c r="BK98" i="9"/>
  <c r="BK97" i="9"/>
  <c r="J97" i="9" s="1"/>
  <c r="J58" i="9" s="1"/>
  <c r="J98" i="9"/>
  <c r="BE98" i="9" s="1"/>
  <c r="J57" i="9"/>
  <c r="BI95" i="9"/>
  <c r="BH95" i="9"/>
  <c r="BG95" i="9"/>
  <c r="BF95" i="9"/>
  <c r="T95" i="9"/>
  <c r="R95" i="9"/>
  <c r="R94" i="9" s="1"/>
  <c r="P95" i="9"/>
  <c r="BK95" i="9"/>
  <c r="J95" i="9"/>
  <c r="BE95" i="9"/>
  <c r="J90" i="9"/>
  <c r="F88" i="9"/>
  <c r="E86" i="9"/>
  <c r="J51" i="9"/>
  <c r="F49" i="9"/>
  <c r="E47" i="9"/>
  <c r="J18" i="9"/>
  <c r="E18" i="9"/>
  <c r="F91" i="9"/>
  <c r="F52" i="9"/>
  <c r="J17" i="9"/>
  <c r="J15" i="9"/>
  <c r="E15" i="9"/>
  <c r="F51" i="9" s="1"/>
  <c r="F90" i="9"/>
  <c r="J14" i="9"/>
  <c r="J12" i="9"/>
  <c r="J88" i="9" s="1"/>
  <c r="J49" i="9"/>
  <c r="E7" i="9"/>
  <c r="E84" i="9"/>
  <c r="E45" i="9"/>
  <c r="J681" i="8"/>
  <c r="J675" i="8"/>
  <c r="J668" i="8"/>
  <c r="J654" i="8"/>
  <c r="J643" i="8"/>
  <c r="J634" i="8"/>
  <c r="J618" i="8"/>
  <c r="J605" i="8"/>
  <c r="J94" i="8" s="1"/>
  <c r="J565" i="8"/>
  <c r="J538" i="8"/>
  <c r="J520" i="8"/>
  <c r="J500" i="8"/>
  <c r="J476" i="8"/>
  <c r="J460" i="8"/>
  <c r="J459" i="8"/>
  <c r="J455" i="8"/>
  <c r="J79" i="8" s="1"/>
  <c r="J429" i="8"/>
  <c r="J418" i="8"/>
  <c r="J414" i="8"/>
  <c r="J388" i="8"/>
  <c r="J362" i="8"/>
  <c r="J342" i="8"/>
  <c r="J311" i="8"/>
  <c r="J272" i="8"/>
  <c r="J63" i="8" s="1"/>
  <c r="J201" i="8"/>
  <c r="J181" i="8"/>
  <c r="J130" i="8"/>
  <c r="AY58" i="1"/>
  <c r="AX58" i="1"/>
  <c r="BI683" i="8"/>
  <c r="BH683" i="8"/>
  <c r="BG683" i="8"/>
  <c r="BF683" i="8"/>
  <c r="T683" i="8"/>
  <c r="T682" i="8"/>
  <c r="R683" i="8"/>
  <c r="R682" i="8"/>
  <c r="P683" i="8"/>
  <c r="P682" i="8"/>
  <c r="BK683" i="8"/>
  <c r="BK682" i="8" s="1"/>
  <c r="J682" i="8" s="1"/>
  <c r="J109" i="8" s="1"/>
  <c r="J683" i="8"/>
  <c r="BE683" i="8" s="1"/>
  <c r="J108" i="8"/>
  <c r="BI680" i="8"/>
  <c r="BH680" i="8"/>
  <c r="BG680" i="8"/>
  <c r="BF680" i="8"/>
  <c r="T680" i="8"/>
  <c r="R680" i="8"/>
  <c r="P680" i="8"/>
  <c r="BK680" i="8"/>
  <c r="J680" i="8"/>
  <c r="BE680" i="8"/>
  <c r="BI679" i="8"/>
  <c r="BH679" i="8"/>
  <c r="BG679" i="8"/>
  <c r="BF679" i="8"/>
  <c r="T679" i="8"/>
  <c r="R679" i="8"/>
  <c r="P679" i="8"/>
  <c r="BK679" i="8"/>
  <c r="J679" i="8"/>
  <c r="BE679" i="8"/>
  <c r="BI678" i="8"/>
  <c r="BH678" i="8"/>
  <c r="BG678" i="8"/>
  <c r="BF678" i="8"/>
  <c r="T678" i="8"/>
  <c r="T676" i="8" s="1"/>
  <c r="R678" i="8"/>
  <c r="P678" i="8"/>
  <c r="BK678" i="8"/>
  <c r="J678" i="8"/>
  <c r="BE678" i="8" s="1"/>
  <c r="BI677" i="8"/>
  <c r="BH677" i="8"/>
  <c r="BG677" i="8"/>
  <c r="BF677" i="8"/>
  <c r="T677" i="8"/>
  <c r="R677" i="8"/>
  <c r="R676" i="8" s="1"/>
  <c r="P677" i="8"/>
  <c r="P676" i="8" s="1"/>
  <c r="BK677" i="8"/>
  <c r="BK676" i="8"/>
  <c r="J676" i="8" s="1"/>
  <c r="J107" i="8" s="1"/>
  <c r="J677" i="8"/>
  <c r="BE677" i="8"/>
  <c r="J106" i="8"/>
  <c r="BI674" i="8"/>
  <c r="BH674" i="8"/>
  <c r="BG674" i="8"/>
  <c r="BF674" i="8"/>
  <c r="T674" i="8"/>
  <c r="R674" i="8"/>
  <c r="P674" i="8"/>
  <c r="BK674" i="8"/>
  <c r="J674" i="8"/>
  <c r="BE674" i="8"/>
  <c r="BI673" i="8"/>
  <c r="BH673" i="8"/>
  <c r="BG673" i="8"/>
  <c r="BF673" i="8"/>
  <c r="T673" i="8"/>
  <c r="R673" i="8"/>
  <c r="P673" i="8"/>
  <c r="BK673" i="8"/>
  <c r="J673" i="8"/>
  <c r="BE673" i="8" s="1"/>
  <c r="BI672" i="8"/>
  <c r="BH672" i="8"/>
  <c r="BG672" i="8"/>
  <c r="BF672" i="8"/>
  <c r="T672" i="8"/>
  <c r="R672" i="8"/>
  <c r="P672" i="8"/>
  <c r="P669" i="8" s="1"/>
  <c r="BK672" i="8"/>
  <c r="J672" i="8"/>
  <c r="BE672" i="8"/>
  <c r="BI671" i="8"/>
  <c r="BH671" i="8"/>
  <c r="BG671" i="8"/>
  <c r="BF671" i="8"/>
  <c r="T671" i="8"/>
  <c r="T669" i="8" s="1"/>
  <c r="R671" i="8"/>
  <c r="P671" i="8"/>
  <c r="BK671" i="8"/>
  <c r="J671" i="8"/>
  <c r="BE671" i="8"/>
  <c r="BI670" i="8"/>
  <c r="BH670" i="8"/>
  <c r="BG670" i="8"/>
  <c r="BF670" i="8"/>
  <c r="T670" i="8"/>
  <c r="R670" i="8"/>
  <c r="R669" i="8"/>
  <c r="P670" i="8"/>
  <c r="BK670" i="8"/>
  <c r="BK669" i="8" s="1"/>
  <c r="J669" i="8" s="1"/>
  <c r="J105" i="8" s="1"/>
  <c r="J670" i="8"/>
  <c r="BE670" i="8" s="1"/>
  <c r="J104" i="8"/>
  <c r="BI667" i="8"/>
  <c r="BH667" i="8"/>
  <c r="BG667" i="8"/>
  <c r="BF667" i="8"/>
  <c r="T667" i="8"/>
  <c r="R667" i="8"/>
  <c r="P667" i="8"/>
  <c r="BK667" i="8"/>
  <c r="J667" i="8"/>
  <c r="BE667" i="8"/>
  <c r="BI666" i="8"/>
  <c r="BH666" i="8"/>
  <c r="BG666" i="8"/>
  <c r="BF666" i="8"/>
  <c r="T666" i="8"/>
  <c r="R666" i="8"/>
  <c r="P666" i="8"/>
  <c r="BK666" i="8"/>
  <c r="J666" i="8"/>
  <c r="BE666" i="8"/>
  <c r="BI665" i="8"/>
  <c r="BH665" i="8"/>
  <c r="BG665" i="8"/>
  <c r="BF665" i="8"/>
  <c r="T665" i="8"/>
  <c r="R665" i="8"/>
  <c r="P665" i="8"/>
  <c r="BK665" i="8"/>
  <c r="J665" i="8"/>
  <c r="BE665" i="8" s="1"/>
  <c r="BI664" i="8"/>
  <c r="BH664" i="8"/>
  <c r="BG664" i="8"/>
  <c r="BF664" i="8"/>
  <c r="T664" i="8"/>
  <c r="R664" i="8"/>
  <c r="P664" i="8"/>
  <c r="BK664" i="8"/>
  <c r="J664" i="8"/>
  <c r="BE664" i="8" s="1"/>
  <c r="BI663" i="8"/>
  <c r="BH663" i="8"/>
  <c r="BG663" i="8"/>
  <c r="BF663" i="8"/>
  <c r="T663" i="8"/>
  <c r="R663" i="8"/>
  <c r="P663" i="8"/>
  <c r="BK663" i="8"/>
  <c r="J663" i="8"/>
  <c r="BE663" i="8"/>
  <c r="BI662" i="8"/>
  <c r="BH662" i="8"/>
  <c r="BG662" i="8"/>
  <c r="BF662" i="8"/>
  <c r="T662" i="8"/>
  <c r="R662" i="8"/>
  <c r="P662" i="8"/>
  <c r="BK662" i="8"/>
  <c r="J662" i="8"/>
  <c r="BE662" i="8"/>
  <c r="BI661" i="8"/>
  <c r="BH661" i="8"/>
  <c r="BG661" i="8"/>
  <c r="BF661" i="8"/>
  <c r="T661" i="8"/>
  <c r="R661" i="8"/>
  <c r="P661" i="8"/>
  <c r="BK661" i="8"/>
  <c r="J661" i="8"/>
  <c r="BE661" i="8" s="1"/>
  <c r="BI660" i="8"/>
  <c r="BH660" i="8"/>
  <c r="BG660" i="8"/>
  <c r="BF660" i="8"/>
  <c r="T660" i="8"/>
  <c r="R660" i="8"/>
  <c r="P660" i="8"/>
  <c r="BK660" i="8"/>
  <c r="J660" i="8"/>
  <c r="BE660" i="8" s="1"/>
  <c r="BI659" i="8"/>
  <c r="BH659" i="8"/>
  <c r="BG659" i="8"/>
  <c r="BF659" i="8"/>
  <c r="T659" i="8"/>
  <c r="R659" i="8"/>
  <c r="P659" i="8"/>
  <c r="BK659" i="8"/>
  <c r="J659" i="8"/>
  <c r="BE659" i="8"/>
  <c r="BI658" i="8"/>
  <c r="BH658" i="8"/>
  <c r="BG658" i="8"/>
  <c r="BF658" i="8"/>
  <c r="T658" i="8"/>
  <c r="R658" i="8"/>
  <c r="P658" i="8"/>
  <c r="BK658" i="8"/>
  <c r="BK655" i="8" s="1"/>
  <c r="J655" i="8" s="1"/>
  <c r="J103" i="8" s="1"/>
  <c r="J658" i="8"/>
  <c r="BE658" i="8"/>
  <c r="BI657" i="8"/>
  <c r="BH657" i="8"/>
  <c r="BG657" i="8"/>
  <c r="BF657" i="8"/>
  <c r="T657" i="8"/>
  <c r="T655" i="8" s="1"/>
  <c r="R657" i="8"/>
  <c r="P657" i="8"/>
  <c r="BK657" i="8"/>
  <c r="J657" i="8"/>
  <c r="BE657" i="8" s="1"/>
  <c r="BI656" i="8"/>
  <c r="BH656" i="8"/>
  <c r="BG656" i="8"/>
  <c r="BF656" i="8"/>
  <c r="T656" i="8"/>
  <c r="R656" i="8"/>
  <c r="P656" i="8"/>
  <c r="P655" i="8" s="1"/>
  <c r="BK656" i="8"/>
  <c r="J656" i="8"/>
  <c r="BE656" i="8"/>
  <c r="J102" i="8"/>
  <c r="BI653" i="8"/>
  <c r="BH653" i="8"/>
  <c r="BG653" i="8"/>
  <c r="BF653" i="8"/>
  <c r="T653" i="8"/>
  <c r="R653" i="8"/>
  <c r="P653" i="8"/>
  <c r="BK653" i="8"/>
  <c r="J653" i="8"/>
  <c r="BE653" i="8"/>
  <c r="BI652" i="8"/>
  <c r="BH652" i="8"/>
  <c r="BG652" i="8"/>
  <c r="BF652" i="8"/>
  <c r="T652" i="8"/>
  <c r="R652" i="8"/>
  <c r="P652" i="8"/>
  <c r="BK652" i="8"/>
  <c r="J652" i="8"/>
  <c r="BE652" i="8" s="1"/>
  <c r="BI651" i="8"/>
  <c r="BH651" i="8"/>
  <c r="BG651" i="8"/>
  <c r="BF651" i="8"/>
  <c r="T651" i="8"/>
  <c r="R651" i="8"/>
  <c r="P651" i="8"/>
  <c r="BK651" i="8"/>
  <c r="J651" i="8"/>
  <c r="BE651" i="8"/>
  <c r="BI650" i="8"/>
  <c r="BH650" i="8"/>
  <c r="BG650" i="8"/>
  <c r="BF650" i="8"/>
  <c r="T650" i="8"/>
  <c r="R650" i="8"/>
  <c r="P650" i="8"/>
  <c r="BK650" i="8"/>
  <c r="J650" i="8"/>
  <c r="BE650" i="8"/>
  <c r="BI649" i="8"/>
  <c r="BH649" i="8"/>
  <c r="BG649" i="8"/>
  <c r="BF649" i="8"/>
  <c r="T649" i="8"/>
  <c r="R649" i="8"/>
  <c r="P649" i="8"/>
  <c r="BK649" i="8"/>
  <c r="J649" i="8"/>
  <c r="BE649" i="8"/>
  <c r="BI648" i="8"/>
  <c r="BH648" i="8"/>
  <c r="BG648" i="8"/>
  <c r="BF648" i="8"/>
  <c r="T648" i="8"/>
  <c r="R648" i="8"/>
  <c r="P648" i="8"/>
  <c r="BK648" i="8"/>
  <c r="J648" i="8"/>
  <c r="BE648" i="8" s="1"/>
  <c r="BI647" i="8"/>
  <c r="BH647" i="8"/>
  <c r="BG647" i="8"/>
  <c r="BF647" i="8"/>
  <c r="T647" i="8"/>
  <c r="R647" i="8"/>
  <c r="P647" i="8"/>
  <c r="P644" i="8" s="1"/>
  <c r="BK647" i="8"/>
  <c r="J647" i="8"/>
  <c r="BE647" i="8"/>
  <c r="BI646" i="8"/>
  <c r="BH646" i="8"/>
  <c r="BG646" i="8"/>
  <c r="BF646" i="8"/>
  <c r="T646" i="8"/>
  <c r="T644" i="8" s="1"/>
  <c r="R646" i="8"/>
  <c r="P646" i="8"/>
  <c r="BK646" i="8"/>
  <c r="J646" i="8"/>
  <c r="BE646" i="8"/>
  <c r="BI645" i="8"/>
  <c r="BH645" i="8"/>
  <c r="BG645" i="8"/>
  <c r="BF645" i="8"/>
  <c r="T645" i="8"/>
  <c r="R645" i="8"/>
  <c r="R644" i="8"/>
  <c r="P645" i="8"/>
  <c r="BK645" i="8"/>
  <c r="BK644" i="8" s="1"/>
  <c r="J644" i="8" s="1"/>
  <c r="J101" i="8" s="1"/>
  <c r="J645" i="8"/>
  <c r="BE645" i="8" s="1"/>
  <c r="J100" i="8"/>
  <c r="BI642" i="8"/>
  <c r="BH642" i="8"/>
  <c r="BG642" i="8"/>
  <c r="BF642" i="8"/>
  <c r="T642" i="8"/>
  <c r="R642" i="8"/>
  <c r="P642" i="8"/>
  <c r="BK642" i="8"/>
  <c r="J642" i="8"/>
  <c r="BE642" i="8"/>
  <c r="BI641" i="8"/>
  <c r="BH641" i="8"/>
  <c r="BG641" i="8"/>
  <c r="BF641" i="8"/>
  <c r="T641" i="8"/>
  <c r="R641" i="8"/>
  <c r="P641" i="8"/>
  <c r="BK641" i="8"/>
  <c r="J641" i="8"/>
  <c r="BE641" i="8" s="1"/>
  <c r="BI640" i="8"/>
  <c r="BH640" i="8"/>
  <c r="BG640" i="8"/>
  <c r="BF640" i="8"/>
  <c r="T640" i="8"/>
  <c r="R640" i="8"/>
  <c r="R635" i="8" s="1"/>
  <c r="P640" i="8"/>
  <c r="BK640" i="8"/>
  <c r="J640" i="8"/>
  <c r="BE640" i="8" s="1"/>
  <c r="BI639" i="8"/>
  <c r="BH639" i="8"/>
  <c r="BG639" i="8"/>
  <c r="BF639" i="8"/>
  <c r="T639" i="8"/>
  <c r="R639" i="8"/>
  <c r="P639" i="8"/>
  <c r="BK639" i="8"/>
  <c r="J639" i="8"/>
  <c r="BE639" i="8" s="1"/>
  <c r="BI638" i="8"/>
  <c r="BH638" i="8"/>
  <c r="BG638" i="8"/>
  <c r="BF638" i="8"/>
  <c r="T638" i="8"/>
  <c r="R638" i="8"/>
  <c r="P638" i="8"/>
  <c r="BK638" i="8"/>
  <c r="J638" i="8"/>
  <c r="BE638" i="8"/>
  <c r="BI637" i="8"/>
  <c r="BH637" i="8"/>
  <c r="BG637" i="8"/>
  <c r="BF637" i="8"/>
  <c r="T637" i="8"/>
  <c r="R637" i="8"/>
  <c r="P637" i="8"/>
  <c r="BK637" i="8"/>
  <c r="J637" i="8"/>
  <c r="BE637" i="8"/>
  <c r="BI636" i="8"/>
  <c r="BH636" i="8"/>
  <c r="BG636" i="8"/>
  <c r="BF636" i="8"/>
  <c r="T636" i="8"/>
  <c r="T635" i="8"/>
  <c r="R636" i="8"/>
  <c r="P636" i="8"/>
  <c r="P635" i="8" s="1"/>
  <c r="BK636" i="8"/>
  <c r="BK635" i="8" s="1"/>
  <c r="J635" i="8" s="1"/>
  <c r="J99" i="8" s="1"/>
  <c r="J636" i="8"/>
  <c r="BE636" i="8" s="1"/>
  <c r="J98" i="8"/>
  <c r="BI633" i="8"/>
  <c r="BH633" i="8"/>
  <c r="BG633" i="8"/>
  <c r="BF633" i="8"/>
  <c r="T633" i="8"/>
  <c r="R633" i="8"/>
  <c r="P633" i="8"/>
  <c r="BK633" i="8"/>
  <c r="J633" i="8"/>
  <c r="BE633" i="8"/>
  <c r="BI632" i="8"/>
  <c r="BH632" i="8"/>
  <c r="BG632" i="8"/>
  <c r="BF632" i="8"/>
  <c r="T632" i="8"/>
  <c r="R632" i="8"/>
  <c r="P632" i="8"/>
  <c r="BK632" i="8"/>
  <c r="J632" i="8"/>
  <c r="BE632" i="8"/>
  <c r="BI631" i="8"/>
  <c r="BH631" i="8"/>
  <c r="BG631" i="8"/>
  <c r="BF631" i="8"/>
  <c r="T631" i="8"/>
  <c r="R631" i="8"/>
  <c r="P631" i="8"/>
  <c r="BK631" i="8"/>
  <c r="J631" i="8"/>
  <c r="BE631" i="8" s="1"/>
  <c r="BI630" i="8"/>
  <c r="BH630" i="8"/>
  <c r="BG630" i="8"/>
  <c r="BF630" i="8"/>
  <c r="T630" i="8"/>
  <c r="R630" i="8"/>
  <c r="P630" i="8"/>
  <c r="BK630" i="8"/>
  <c r="J630" i="8"/>
  <c r="BE630" i="8"/>
  <c r="BI629" i="8"/>
  <c r="BH629" i="8"/>
  <c r="BG629" i="8"/>
  <c r="BF629" i="8"/>
  <c r="T629" i="8"/>
  <c r="R629" i="8"/>
  <c r="P629" i="8"/>
  <c r="BK629" i="8"/>
  <c r="J629" i="8"/>
  <c r="BE629" i="8"/>
  <c r="BI628" i="8"/>
  <c r="BH628" i="8"/>
  <c r="BG628" i="8"/>
  <c r="BF628" i="8"/>
  <c r="T628" i="8"/>
  <c r="R628" i="8"/>
  <c r="P628" i="8"/>
  <c r="BK628" i="8"/>
  <c r="J628" i="8"/>
  <c r="BE628" i="8"/>
  <c r="BI627" i="8"/>
  <c r="BH627" i="8"/>
  <c r="BG627" i="8"/>
  <c r="BF627" i="8"/>
  <c r="T627" i="8"/>
  <c r="R627" i="8"/>
  <c r="P627" i="8"/>
  <c r="BK627" i="8"/>
  <c r="J627" i="8"/>
  <c r="BE627" i="8" s="1"/>
  <c r="BI626" i="8"/>
  <c r="BH626" i="8"/>
  <c r="BG626" i="8"/>
  <c r="BF626" i="8"/>
  <c r="T626" i="8"/>
  <c r="R626" i="8"/>
  <c r="P626" i="8"/>
  <c r="BK626" i="8"/>
  <c r="J626" i="8"/>
  <c r="BE626" i="8"/>
  <c r="BI625" i="8"/>
  <c r="BH625" i="8"/>
  <c r="BG625" i="8"/>
  <c r="BF625" i="8"/>
  <c r="T625" i="8"/>
  <c r="R625" i="8"/>
  <c r="P625" i="8"/>
  <c r="BK625" i="8"/>
  <c r="J625" i="8"/>
  <c r="BE625" i="8"/>
  <c r="BI624" i="8"/>
  <c r="BH624" i="8"/>
  <c r="BG624" i="8"/>
  <c r="BF624" i="8"/>
  <c r="T624" i="8"/>
  <c r="R624" i="8"/>
  <c r="P624" i="8"/>
  <c r="BK624" i="8"/>
  <c r="J624" i="8"/>
  <c r="BE624" i="8"/>
  <c r="BI623" i="8"/>
  <c r="BH623" i="8"/>
  <c r="BG623" i="8"/>
  <c r="BF623" i="8"/>
  <c r="T623" i="8"/>
  <c r="R623" i="8"/>
  <c r="P623" i="8"/>
  <c r="BK623" i="8"/>
  <c r="J623" i="8"/>
  <c r="BE623" i="8" s="1"/>
  <c r="BI622" i="8"/>
  <c r="BH622" i="8"/>
  <c r="BG622" i="8"/>
  <c r="BF622" i="8"/>
  <c r="T622" i="8"/>
  <c r="R622" i="8"/>
  <c r="P622" i="8"/>
  <c r="BK622" i="8"/>
  <c r="J622" i="8"/>
  <c r="BE622" i="8"/>
  <c r="BI621" i="8"/>
  <c r="BH621" i="8"/>
  <c r="BG621" i="8"/>
  <c r="BF621" i="8"/>
  <c r="T621" i="8"/>
  <c r="R621" i="8"/>
  <c r="P621" i="8"/>
  <c r="BK621" i="8"/>
  <c r="J621" i="8"/>
  <c r="BE621" i="8"/>
  <c r="BI620" i="8"/>
  <c r="BH620" i="8"/>
  <c r="BG620" i="8"/>
  <c r="BF620" i="8"/>
  <c r="T620" i="8"/>
  <c r="R620" i="8"/>
  <c r="R619" i="8"/>
  <c r="P620" i="8"/>
  <c r="BK620" i="8"/>
  <c r="BK619" i="8" s="1"/>
  <c r="J619" i="8" s="1"/>
  <c r="J97" i="8" s="1"/>
  <c r="J620" i="8"/>
  <c r="BE620" i="8" s="1"/>
  <c r="J96" i="8"/>
  <c r="BI617" i="8"/>
  <c r="BH617" i="8"/>
  <c r="BG617" i="8"/>
  <c r="BF617" i="8"/>
  <c r="T617" i="8"/>
  <c r="R617" i="8"/>
  <c r="P617" i="8"/>
  <c r="BK617" i="8"/>
  <c r="J617" i="8"/>
  <c r="BE617" i="8"/>
  <c r="BI616" i="8"/>
  <c r="BH616" i="8"/>
  <c r="BG616" i="8"/>
  <c r="BF616" i="8"/>
  <c r="T616" i="8"/>
  <c r="R616" i="8"/>
  <c r="P616" i="8"/>
  <c r="BK616" i="8"/>
  <c r="J616" i="8"/>
  <c r="BE616" i="8" s="1"/>
  <c r="BI615" i="8"/>
  <c r="BH615" i="8"/>
  <c r="BG615" i="8"/>
  <c r="BF615" i="8"/>
  <c r="T615" i="8"/>
  <c r="R615" i="8"/>
  <c r="P615" i="8"/>
  <c r="BK615" i="8"/>
  <c r="J615" i="8"/>
  <c r="BE615" i="8" s="1"/>
  <c r="BI614" i="8"/>
  <c r="BH614" i="8"/>
  <c r="BG614" i="8"/>
  <c r="BF614" i="8"/>
  <c r="T614" i="8"/>
  <c r="R614" i="8"/>
  <c r="P614" i="8"/>
  <c r="BK614" i="8"/>
  <c r="J614" i="8"/>
  <c r="BE614" i="8" s="1"/>
  <c r="BI613" i="8"/>
  <c r="BH613" i="8"/>
  <c r="BG613" i="8"/>
  <c r="BF613" i="8"/>
  <c r="T613" i="8"/>
  <c r="R613" i="8"/>
  <c r="P613" i="8"/>
  <c r="BK613" i="8"/>
  <c r="J613" i="8"/>
  <c r="BE613" i="8"/>
  <c r="BI612" i="8"/>
  <c r="BH612" i="8"/>
  <c r="BG612" i="8"/>
  <c r="BF612" i="8"/>
  <c r="T612" i="8"/>
  <c r="R612" i="8"/>
  <c r="P612" i="8"/>
  <c r="BK612" i="8"/>
  <c r="J612" i="8"/>
  <c r="BE612" i="8" s="1"/>
  <c r="BI611" i="8"/>
  <c r="BH611" i="8"/>
  <c r="BG611" i="8"/>
  <c r="BF611" i="8"/>
  <c r="T611" i="8"/>
  <c r="R611" i="8"/>
  <c r="P611" i="8"/>
  <c r="BK611" i="8"/>
  <c r="J611" i="8"/>
  <c r="BE611" i="8" s="1"/>
  <c r="BI610" i="8"/>
  <c r="BH610" i="8"/>
  <c r="BG610" i="8"/>
  <c r="BF610" i="8"/>
  <c r="T610" i="8"/>
  <c r="R610" i="8"/>
  <c r="P610" i="8"/>
  <c r="BK610" i="8"/>
  <c r="J610" i="8"/>
  <c r="BE610" i="8" s="1"/>
  <c r="BI609" i="8"/>
  <c r="BH609" i="8"/>
  <c r="BG609" i="8"/>
  <c r="BF609" i="8"/>
  <c r="T609" i="8"/>
  <c r="R609" i="8"/>
  <c r="P609" i="8"/>
  <c r="BK609" i="8"/>
  <c r="J609" i="8"/>
  <c r="BE609" i="8"/>
  <c r="BI608" i="8"/>
  <c r="BH608" i="8"/>
  <c r="BG608" i="8"/>
  <c r="BF608" i="8"/>
  <c r="T608" i="8"/>
  <c r="R608" i="8"/>
  <c r="P608" i="8"/>
  <c r="BK608" i="8"/>
  <c r="J608" i="8"/>
  <c r="BE608" i="8" s="1"/>
  <c r="BI607" i="8"/>
  <c r="BH607" i="8"/>
  <c r="BG607" i="8"/>
  <c r="BF607" i="8"/>
  <c r="T607" i="8"/>
  <c r="T606" i="8"/>
  <c r="R607" i="8"/>
  <c r="R606" i="8" s="1"/>
  <c r="P607" i="8"/>
  <c r="P606" i="8" s="1"/>
  <c r="BK607" i="8"/>
  <c r="J607" i="8"/>
  <c r="BE607" i="8" s="1"/>
  <c r="BI604" i="8"/>
  <c r="BH604" i="8"/>
  <c r="BG604" i="8"/>
  <c r="BF604" i="8"/>
  <c r="T604" i="8"/>
  <c r="R604" i="8"/>
  <c r="P604" i="8"/>
  <c r="BK604" i="8"/>
  <c r="J604" i="8"/>
  <c r="BE604" i="8"/>
  <c r="BI603" i="8"/>
  <c r="BH603" i="8"/>
  <c r="BG603" i="8"/>
  <c r="BF603" i="8"/>
  <c r="T603" i="8"/>
  <c r="R603" i="8"/>
  <c r="P603" i="8"/>
  <c r="BK603" i="8"/>
  <c r="J603" i="8"/>
  <c r="BE603" i="8" s="1"/>
  <c r="BI602" i="8"/>
  <c r="BH602" i="8"/>
  <c r="BG602" i="8"/>
  <c r="BF602" i="8"/>
  <c r="T602" i="8"/>
  <c r="R602" i="8"/>
  <c r="P602" i="8"/>
  <c r="BK602" i="8"/>
  <c r="J602" i="8"/>
  <c r="BE602" i="8" s="1"/>
  <c r="BI601" i="8"/>
  <c r="BH601" i="8"/>
  <c r="BG601" i="8"/>
  <c r="BF601" i="8"/>
  <c r="T601" i="8"/>
  <c r="R601" i="8"/>
  <c r="P601" i="8"/>
  <c r="BK601" i="8"/>
  <c r="J601" i="8"/>
  <c r="BE601" i="8"/>
  <c r="BI600" i="8"/>
  <c r="BH600" i="8"/>
  <c r="BG600" i="8"/>
  <c r="BF600" i="8"/>
  <c r="T600" i="8"/>
  <c r="R600" i="8"/>
  <c r="P600" i="8"/>
  <c r="BK600" i="8"/>
  <c r="J600" i="8"/>
  <c r="BE600" i="8"/>
  <c r="BI599" i="8"/>
  <c r="BH599" i="8"/>
  <c r="BG599" i="8"/>
  <c r="BF599" i="8"/>
  <c r="T599" i="8"/>
  <c r="R599" i="8"/>
  <c r="P599" i="8"/>
  <c r="BK599" i="8"/>
  <c r="J599" i="8"/>
  <c r="BE599" i="8"/>
  <c r="BI598" i="8"/>
  <c r="BH598" i="8"/>
  <c r="BG598" i="8"/>
  <c r="BF598" i="8"/>
  <c r="T598" i="8"/>
  <c r="R598" i="8"/>
  <c r="P598" i="8"/>
  <c r="BK598" i="8"/>
  <c r="J598" i="8"/>
  <c r="BE598" i="8" s="1"/>
  <c r="BI597" i="8"/>
  <c r="BH597" i="8"/>
  <c r="BG597" i="8"/>
  <c r="BF597" i="8"/>
  <c r="T597" i="8"/>
  <c r="R597" i="8"/>
  <c r="P597" i="8"/>
  <c r="BK597" i="8"/>
  <c r="J597" i="8"/>
  <c r="BE597" i="8"/>
  <c r="BI596" i="8"/>
  <c r="BH596" i="8"/>
  <c r="BG596" i="8"/>
  <c r="BF596" i="8"/>
  <c r="T596" i="8"/>
  <c r="R596" i="8"/>
  <c r="P596" i="8"/>
  <c r="BK596" i="8"/>
  <c r="J596" i="8"/>
  <c r="BE596" i="8"/>
  <c r="BI595" i="8"/>
  <c r="BH595" i="8"/>
  <c r="BG595" i="8"/>
  <c r="BF595" i="8"/>
  <c r="T595" i="8"/>
  <c r="R595" i="8"/>
  <c r="P595" i="8"/>
  <c r="BK595" i="8"/>
  <c r="J595" i="8"/>
  <c r="BE595" i="8"/>
  <c r="BI594" i="8"/>
  <c r="BH594" i="8"/>
  <c r="BG594" i="8"/>
  <c r="BF594" i="8"/>
  <c r="T594" i="8"/>
  <c r="R594" i="8"/>
  <c r="P594" i="8"/>
  <c r="BK594" i="8"/>
  <c r="J594" i="8"/>
  <c r="BE594" i="8" s="1"/>
  <c r="BI593" i="8"/>
  <c r="BH593" i="8"/>
  <c r="BG593" i="8"/>
  <c r="BF593" i="8"/>
  <c r="T593" i="8"/>
  <c r="R593" i="8"/>
  <c r="P593" i="8"/>
  <c r="BK593" i="8"/>
  <c r="J593" i="8"/>
  <c r="BE593" i="8"/>
  <c r="BI592" i="8"/>
  <c r="BH592" i="8"/>
  <c r="BG592" i="8"/>
  <c r="BF592" i="8"/>
  <c r="T592" i="8"/>
  <c r="R592" i="8"/>
  <c r="P592" i="8"/>
  <c r="BK592" i="8"/>
  <c r="J592" i="8"/>
  <c r="BE592" i="8"/>
  <c r="BI591" i="8"/>
  <c r="BH591" i="8"/>
  <c r="BG591" i="8"/>
  <c r="BF591" i="8"/>
  <c r="T591" i="8"/>
  <c r="R591" i="8"/>
  <c r="P591" i="8"/>
  <c r="BK591" i="8"/>
  <c r="J591" i="8"/>
  <c r="BE591" i="8"/>
  <c r="BI590" i="8"/>
  <c r="BH590" i="8"/>
  <c r="BG590" i="8"/>
  <c r="BF590" i="8"/>
  <c r="T590" i="8"/>
  <c r="R590" i="8"/>
  <c r="P590" i="8"/>
  <c r="BK590" i="8"/>
  <c r="J590" i="8"/>
  <c r="BE590" i="8" s="1"/>
  <c r="BI589" i="8"/>
  <c r="BH589" i="8"/>
  <c r="BG589" i="8"/>
  <c r="BF589" i="8"/>
  <c r="T589" i="8"/>
  <c r="R589" i="8"/>
  <c r="P589" i="8"/>
  <c r="BK589" i="8"/>
  <c r="J589" i="8"/>
  <c r="BE589" i="8"/>
  <c r="BI588" i="8"/>
  <c r="BH588" i="8"/>
  <c r="BG588" i="8"/>
  <c r="BF588" i="8"/>
  <c r="T588" i="8"/>
  <c r="R588" i="8"/>
  <c r="P588" i="8"/>
  <c r="BK588" i="8"/>
  <c r="J588" i="8"/>
  <c r="BE588" i="8"/>
  <c r="BI587" i="8"/>
  <c r="BH587" i="8"/>
  <c r="BG587" i="8"/>
  <c r="BF587" i="8"/>
  <c r="T587" i="8"/>
  <c r="R587" i="8"/>
  <c r="P587" i="8"/>
  <c r="BK587" i="8"/>
  <c r="J587" i="8"/>
  <c r="BE587" i="8"/>
  <c r="BI586" i="8"/>
  <c r="BH586" i="8"/>
  <c r="BG586" i="8"/>
  <c r="BF586" i="8"/>
  <c r="T586" i="8"/>
  <c r="R586" i="8"/>
  <c r="P586" i="8"/>
  <c r="BK586" i="8"/>
  <c r="J586" i="8"/>
  <c r="BE586" i="8" s="1"/>
  <c r="BI585" i="8"/>
  <c r="BH585" i="8"/>
  <c r="BG585" i="8"/>
  <c r="BF585" i="8"/>
  <c r="T585" i="8"/>
  <c r="R585" i="8"/>
  <c r="P585" i="8"/>
  <c r="BK585" i="8"/>
  <c r="J585" i="8"/>
  <c r="BE585" i="8"/>
  <c r="BI584" i="8"/>
  <c r="BH584" i="8"/>
  <c r="BG584" i="8"/>
  <c r="BF584" i="8"/>
  <c r="T584" i="8"/>
  <c r="R584" i="8"/>
  <c r="P584" i="8"/>
  <c r="BK584" i="8"/>
  <c r="J584" i="8"/>
  <c r="BE584" i="8"/>
  <c r="BI583" i="8"/>
  <c r="BH583" i="8"/>
  <c r="BG583" i="8"/>
  <c r="BF583" i="8"/>
  <c r="T583" i="8"/>
  <c r="R583" i="8"/>
  <c r="P583" i="8"/>
  <c r="BK583" i="8"/>
  <c r="J583" i="8"/>
  <c r="BE583" i="8"/>
  <c r="BI582" i="8"/>
  <c r="BH582" i="8"/>
  <c r="BG582" i="8"/>
  <c r="BF582" i="8"/>
  <c r="T582" i="8"/>
  <c r="R582" i="8"/>
  <c r="P582" i="8"/>
  <c r="BK582" i="8"/>
  <c r="J582" i="8"/>
  <c r="BE582" i="8" s="1"/>
  <c r="BI581" i="8"/>
  <c r="BH581" i="8"/>
  <c r="BG581" i="8"/>
  <c r="BF581" i="8"/>
  <c r="T581" i="8"/>
  <c r="R581" i="8"/>
  <c r="P581" i="8"/>
  <c r="BK581" i="8"/>
  <c r="J581" i="8"/>
  <c r="BE581" i="8"/>
  <c r="BI580" i="8"/>
  <c r="BH580" i="8"/>
  <c r="BG580" i="8"/>
  <c r="BF580" i="8"/>
  <c r="T580" i="8"/>
  <c r="R580" i="8"/>
  <c r="P580" i="8"/>
  <c r="BK580" i="8"/>
  <c r="J580" i="8"/>
  <c r="BE580" i="8"/>
  <c r="BI579" i="8"/>
  <c r="BH579" i="8"/>
  <c r="BG579" i="8"/>
  <c r="BF579" i="8"/>
  <c r="T579" i="8"/>
  <c r="R579" i="8"/>
  <c r="P579" i="8"/>
  <c r="BK579" i="8"/>
  <c r="J579" i="8"/>
  <c r="BE579" i="8"/>
  <c r="BI578" i="8"/>
  <c r="BH578" i="8"/>
  <c r="BG578" i="8"/>
  <c r="BF578" i="8"/>
  <c r="T578" i="8"/>
  <c r="R578" i="8"/>
  <c r="P578" i="8"/>
  <c r="BK578" i="8"/>
  <c r="J578" i="8"/>
  <c r="BE578" i="8" s="1"/>
  <c r="BI577" i="8"/>
  <c r="BH577" i="8"/>
  <c r="BG577" i="8"/>
  <c r="BF577" i="8"/>
  <c r="T577" i="8"/>
  <c r="R577" i="8"/>
  <c r="P577" i="8"/>
  <c r="BK577" i="8"/>
  <c r="J577" i="8"/>
  <c r="BE577" i="8"/>
  <c r="BI576" i="8"/>
  <c r="BH576" i="8"/>
  <c r="BG576" i="8"/>
  <c r="BF576" i="8"/>
  <c r="T576" i="8"/>
  <c r="R576" i="8"/>
  <c r="P576" i="8"/>
  <c r="BK576" i="8"/>
  <c r="J576" i="8"/>
  <c r="BE576" i="8"/>
  <c r="BI575" i="8"/>
  <c r="BH575" i="8"/>
  <c r="BG575" i="8"/>
  <c r="BF575" i="8"/>
  <c r="T575" i="8"/>
  <c r="R575" i="8"/>
  <c r="P575" i="8"/>
  <c r="BK575" i="8"/>
  <c r="J575" i="8"/>
  <c r="BE575" i="8"/>
  <c r="BI574" i="8"/>
  <c r="BH574" i="8"/>
  <c r="BG574" i="8"/>
  <c r="BF574" i="8"/>
  <c r="T574" i="8"/>
  <c r="R574" i="8"/>
  <c r="P574" i="8"/>
  <c r="BK574" i="8"/>
  <c r="J574" i="8"/>
  <c r="BE574" i="8" s="1"/>
  <c r="BI573" i="8"/>
  <c r="BH573" i="8"/>
  <c r="BG573" i="8"/>
  <c r="BF573" i="8"/>
  <c r="T573" i="8"/>
  <c r="R573" i="8"/>
  <c r="P573" i="8"/>
  <c r="BK573" i="8"/>
  <c r="J573" i="8"/>
  <c r="BE573" i="8"/>
  <c r="BI572" i="8"/>
  <c r="BH572" i="8"/>
  <c r="BG572" i="8"/>
  <c r="BF572" i="8"/>
  <c r="T572" i="8"/>
  <c r="R572" i="8"/>
  <c r="P572" i="8"/>
  <c r="BK572" i="8"/>
  <c r="J572" i="8"/>
  <c r="BE572" i="8"/>
  <c r="BI571" i="8"/>
  <c r="BH571" i="8"/>
  <c r="BG571" i="8"/>
  <c r="BF571" i="8"/>
  <c r="T571" i="8"/>
  <c r="R571" i="8"/>
  <c r="P571" i="8"/>
  <c r="BK571" i="8"/>
  <c r="J571" i="8"/>
  <c r="BE571" i="8"/>
  <c r="BI570" i="8"/>
  <c r="BH570" i="8"/>
  <c r="BG570" i="8"/>
  <c r="BF570" i="8"/>
  <c r="T570" i="8"/>
  <c r="R570" i="8"/>
  <c r="P570" i="8"/>
  <c r="BK570" i="8"/>
  <c r="J570" i="8"/>
  <c r="BE570" i="8" s="1"/>
  <c r="BI569" i="8"/>
  <c r="BH569" i="8"/>
  <c r="BG569" i="8"/>
  <c r="BF569" i="8"/>
  <c r="T569" i="8"/>
  <c r="R569" i="8"/>
  <c r="P569" i="8"/>
  <c r="BK569" i="8"/>
  <c r="J569" i="8"/>
  <c r="BE569" i="8"/>
  <c r="BI568" i="8"/>
  <c r="BH568" i="8"/>
  <c r="BG568" i="8"/>
  <c r="BF568" i="8"/>
  <c r="T568" i="8"/>
  <c r="R568" i="8"/>
  <c r="R566" i="8" s="1"/>
  <c r="P568" i="8"/>
  <c r="BK568" i="8"/>
  <c r="J568" i="8"/>
  <c r="BE568" i="8"/>
  <c r="BI567" i="8"/>
  <c r="BH567" i="8"/>
  <c r="BG567" i="8"/>
  <c r="BF567" i="8"/>
  <c r="T567" i="8"/>
  <c r="R567" i="8"/>
  <c r="P567" i="8"/>
  <c r="BK567" i="8"/>
  <c r="BK566" i="8" s="1"/>
  <c r="J566" i="8" s="1"/>
  <c r="J93" i="8" s="1"/>
  <c r="J567" i="8"/>
  <c r="BE567" i="8" s="1"/>
  <c r="J92" i="8"/>
  <c r="BI564" i="8"/>
  <c r="BH564" i="8"/>
  <c r="BG564" i="8"/>
  <c r="BF564" i="8"/>
  <c r="T564" i="8"/>
  <c r="R564" i="8"/>
  <c r="P564" i="8"/>
  <c r="BK564" i="8"/>
  <c r="J564" i="8"/>
  <c r="BE564" i="8"/>
  <c r="BI563" i="8"/>
  <c r="BH563" i="8"/>
  <c r="BG563" i="8"/>
  <c r="BF563" i="8"/>
  <c r="T563" i="8"/>
  <c r="R563" i="8"/>
  <c r="P563" i="8"/>
  <c r="BK563" i="8"/>
  <c r="J563" i="8"/>
  <c r="BE563" i="8" s="1"/>
  <c r="BI562" i="8"/>
  <c r="BH562" i="8"/>
  <c r="BG562" i="8"/>
  <c r="BF562" i="8"/>
  <c r="T562" i="8"/>
  <c r="R562" i="8"/>
  <c r="P562" i="8"/>
  <c r="BK562" i="8"/>
  <c r="J562" i="8"/>
  <c r="BE562" i="8" s="1"/>
  <c r="BI561" i="8"/>
  <c r="BH561" i="8"/>
  <c r="BG561" i="8"/>
  <c r="BF561" i="8"/>
  <c r="T561" i="8"/>
  <c r="R561" i="8"/>
  <c r="P561" i="8"/>
  <c r="BK561" i="8"/>
  <c r="J561" i="8"/>
  <c r="BE561" i="8" s="1"/>
  <c r="BI560" i="8"/>
  <c r="BH560" i="8"/>
  <c r="BG560" i="8"/>
  <c r="BF560" i="8"/>
  <c r="T560" i="8"/>
  <c r="R560" i="8"/>
  <c r="P560" i="8"/>
  <c r="BK560" i="8"/>
  <c r="J560" i="8"/>
  <c r="BE560" i="8"/>
  <c r="BI559" i="8"/>
  <c r="BH559" i="8"/>
  <c r="BG559" i="8"/>
  <c r="BF559" i="8"/>
  <c r="T559" i="8"/>
  <c r="R559" i="8"/>
  <c r="P559" i="8"/>
  <c r="BK559" i="8"/>
  <c r="J559" i="8"/>
  <c r="BE559" i="8" s="1"/>
  <c r="BI558" i="8"/>
  <c r="BH558" i="8"/>
  <c r="BG558" i="8"/>
  <c r="BF558" i="8"/>
  <c r="T558" i="8"/>
  <c r="R558" i="8"/>
  <c r="P558" i="8"/>
  <c r="BK558" i="8"/>
  <c r="J558" i="8"/>
  <c r="BE558" i="8" s="1"/>
  <c r="BI557" i="8"/>
  <c r="BH557" i="8"/>
  <c r="BG557" i="8"/>
  <c r="BF557" i="8"/>
  <c r="T557" i="8"/>
  <c r="R557" i="8"/>
  <c r="P557" i="8"/>
  <c r="BK557" i="8"/>
  <c r="J557" i="8"/>
  <c r="BE557" i="8" s="1"/>
  <c r="BI556" i="8"/>
  <c r="BH556" i="8"/>
  <c r="BG556" i="8"/>
  <c r="BF556" i="8"/>
  <c r="T556" i="8"/>
  <c r="R556" i="8"/>
  <c r="P556" i="8"/>
  <c r="BK556" i="8"/>
  <c r="J556" i="8"/>
  <c r="BE556" i="8"/>
  <c r="BI555" i="8"/>
  <c r="BH555" i="8"/>
  <c r="BG555" i="8"/>
  <c r="BF555" i="8"/>
  <c r="T555" i="8"/>
  <c r="R555" i="8"/>
  <c r="P555" i="8"/>
  <c r="BK555" i="8"/>
  <c r="J555" i="8"/>
  <c r="BE555" i="8" s="1"/>
  <c r="BI554" i="8"/>
  <c r="BH554" i="8"/>
  <c r="BG554" i="8"/>
  <c r="BF554" i="8"/>
  <c r="T554" i="8"/>
  <c r="R554" i="8"/>
  <c r="P554" i="8"/>
  <c r="BK554" i="8"/>
  <c r="J554" i="8"/>
  <c r="BE554" i="8" s="1"/>
  <c r="BI553" i="8"/>
  <c r="BH553" i="8"/>
  <c r="BG553" i="8"/>
  <c r="BF553" i="8"/>
  <c r="T553" i="8"/>
  <c r="R553" i="8"/>
  <c r="P553" i="8"/>
  <c r="BK553" i="8"/>
  <c r="J553" i="8"/>
  <c r="BE553" i="8" s="1"/>
  <c r="BI552" i="8"/>
  <c r="BH552" i="8"/>
  <c r="BG552" i="8"/>
  <c r="BF552" i="8"/>
  <c r="T552" i="8"/>
  <c r="R552" i="8"/>
  <c r="P552" i="8"/>
  <c r="BK552" i="8"/>
  <c r="J552" i="8"/>
  <c r="BE552" i="8"/>
  <c r="BI551" i="8"/>
  <c r="BH551" i="8"/>
  <c r="BG551" i="8"/>
  <c r="BF551" i="8"/>
  <c r="T551" i="8"/>
  <c r="R551" i="8"/>
  <c r="P551" i="8"/>
  <c r="BK551" i="8"/>
  <c r="J551" i="8"/>
  <c r="BE551" i="8" s="1"/>
  <c r="BI550" i="8"/>
  <c r="BH550" i="8"/>
  <c r="BG550" i="8"/>
  <c r="BF550" i="8"/>
  <c r="T550" i="8"/>
  <c r="R550" i="8"/>
  <c r="P550" i="8"/>
  <c r="BK550" i="8"/>
  <c r="J550" i="8"/>
  <c r="BE550" i="8" s="1"/>
  <c r="BI549" i="8"/>
  <c r="BH549" i="8"/>
  <c r="BG549" i="8"/>
  <c r="BF549" i="8"/>
  <c r="T549" i="8"/>
  <c r="R549" i="8"/>
  <c r="P549" i="8"/>
  <c r="BK549" i="8"/>
  <c r="J549" i="8"/>
  <c r="BE549" i="8" s="1"/>
  <c r="BI548" i="8"/>
  <c r="BH548" i="8"/>
  <c r="BG548" i="8"/>
  <c r="BF548" i="8"/>
  <c r="T548" i="8"/>
  <c r="R548" i="8"/>
  <c r="P548" i="8"/>
  <c r="BK548" i="8"/>
  <c r="J548" i="8"/>
  <c r="BE548" i="8"/>
  <c r="BI547" i="8"/>
  <c r="BH547" i="8"/>
  <c r="BG547" i="8"/>
  <c r="BF547" i="8"/>
  <c r="T547" i="8"/>
  <c r="R547" i="8"/>
  <c r="P547" i="8"/>
  <c r="BK547" i="8"/>
  <c r="J547" i="8"/>
  <c r="BE547" i="8" s="1"/>
  <c r="BI546" i="8"/>
  <c r="BH546" i="8"/>
  <c r="BG546" i="8"/>
  <c r="BF546" i="8"/>
  <c r="T546" i="8"/>
  <c r="R546" i="8"/>
  <c r="P546" i="8"/>
  <c r="BK546" i="8"/>
  <c r="J546" i="8"/>
  <c r="BE546" i="8" s="1"/>
  <c r="BI545" i="8"/>
  <c r="BH545" i="8"/>
  <c r="BG545" i="8"/>
  <c r="BF545" i="8"/>
  <c r="T545" i="8"/>
  <c r="R545" i="8"/>
  <c r="P545" i="8"/>
  <c r="BK545" i="8"/>
  <c r="J545" i="8"/>
  <c r="BE545" i="8" s="1"/>
  <c r="BI544" i="8"/>
  <c r="BH544" i="8"/>
  <c r="BG544" i="8"/>
  <c r="BF544" i="8"/>
  <c r="T544" i="8"/>
  <c r="R544" i="8"/>
  <c r="P544" i="8"/>
  <c r="BK544" i="8"/>
  <c r="J544" i="8"/>
  <c r="BE544" i="8"/>
  <c r="BI543" i="8"/>
  <c r="BH543" i="8"/>
  <c r="BG543" i="8"/>
  <c r="BF543" i="8"/>
  <c r="T543" i="8"/>
  <c r="R543" i="8"/>
  <c r="P543" i="8"/>
  <c r="BK543" i="8"/>
  <c r="J543" i="8"/>
  <c r="BE543" i="8" s="1"/>
  <c r="BI542" i="8"/>
  <c r="BH542" i="8"/>
  <c r="BG542" i="8"/>
  <c r="BF542" i="8"/>
  <c r="T542" i="8"/>
  <c r="R542" i="8"/>
  <c r="P542" i="8"/>
  <c r="BK542" i="8"/>
  <c r="J542" i="8"/>
  <c r="BE542" i="8" s="1"/>
  <c r="BI541" i="8"/>
  <c r="BH541" i="8"/>
  <c r="BG541" i="8"/>
  <c r="BF541" i="8"/>
  <c r="T541" i="8"/>
  <c r="R541" i="8"/>
  <c r="P541" i="8"/>
  <c r="BK541" i="8"/>
  <c r="J541" i="8"/>
  <c r="BE541" i="8" s="1"/>
  <c r="BI540" i="8"/>
  <c r="BH540" i="8"/>
  <c r="BG540" i="8"/>
  <c r="BF540" i="8"/>
  <c r="T540" i="8"/>
  <c r="T539" i="8" s="1"/>
  <c r="R540" i="8"/>
  <c r="P540" i="8"/>
  <c r="P539" i="8"/>
  <c r="BK540" i="8"/>
  <c r="J540" i="8"/>
  <c r="BE540" i="8"/>
  <c r="J90" i="8"/>
  <c r="BI537" i="8"/>
  <c r="BH537" i="8"/>
  <c r="BG537" i="8"/>
  <c r="BF537" i="8"/>
  <c r="T537" i="8"/>
  <c r="R537" i="8"/>
  <c r="P537" i="8"/>
  <c r="BK537" i="8"/>
  <c r="J537" i="8"/>
  <c r="BE537" i="8" s="1"/>
  <c r="BI536" i="8"/>
  <c r="BH536" i="8"/>
  <c r="BG536" i="8"/>
  <c r="BF536" i="8"/>
  <c r="T536" i="8"/>
  <c r="R536" i="8"/>
  <c r="P536" i="8"/>
  <c r="BK536" i="8"/>
  <c r="J536" i="8"/>
  <c r="BE536" i="8"/>
  <c r="BI535" i="8"/>
  <c r="BH535" i="8"/>
  <c r="BG535" i="8"/>
  <c r="BF535" i="8"/>
  <c r="T535" i="8"/>
  <c r="R535" i="8"/>
  <c r="P535" i="8"/>
  <c r="BK535" i="8"/>
  <c r="J535" i="8"/>
  <c r="BE535" i="8"/>
  <c r="BI534" i="8"/>
  <c r="BH534" i="8"/>
  <c r="BG534" i="8"/>
  <c r="BF534" i="8"/>
  <c r="T534" i="8"/>
  <c r="R534" i="8"/>
  <c r="P534" i="8"/>
  <c r="BK534" i="8"/>
  <c r="J534" i="8"/>
  <c r="BE534" i="8" s="1"/>
  <c r="BI533" i="8"/>
  <c r="BH533" i="8"/>
  <c r="BG533" i="8"/>
  <c r="BF533" i="8"/>
  <c r="T533" i="8"/>
  <c r="R533" i="8"/>
  <c r="P533" i="8"/>
  <c r="BK533" i="8"/>
  <c r="J533" i="8"/>
  <c r="BE533" i="8" s="1"/>
  <c r="BI532" i="8"/>
  <c r="BH532" i="8"/>
  <c r="BG532" i="8"/>
  <c r="BF532" i="8"/>
  <c r="T532" i="8"/>
  <c r="R532" i="8"/>
  <c r="P532" i="8"/>
  <c r="BK532" i="8"/>
  <c r="J532" i="8"/>
  <c r="BE532" i="8"/>
  <c r="BI531" i="8"/>
  <c r="BH531" i="8"/>
  <c r="BG531" i="8"/>
  <c r="BF531" i="8"/>
  <c r="T531" i="8"/>
  <c r="R531" i="8"/>
  <c r="P531" i="8"/>
  <c r="BK531" i="8"/>
  <c r="J531" i="8"/>
  <c r="BE531" i="8"/>
  <c r="BI530" i="8"/>
  <c r="BH530" i="8"/>
  <c r="BG530" i="8"/>
  <c r="BF530" i="8"/>
  <c r="T530" i="8"/>
  <c r="R530" i="8"/>
  <c r="P530" i="8"/>
  <c r="BK530" i="8"/>
  <c r="J530" i="8"/>
  <c r="BE530" i="8"/>
  <c r="BI529" i="8"/>
  <c r="BH529" i="8"/>
  <c r="BG529" i="8"/>
  <c r="BF529" i="8"/>
  <c r="T529" i="8"/>
  <c r="R529" i="8"/>
  <c r="P529" i="8"/>
  <c r="BK529" i="8"/>
  <c r="J529" i="8"/>
  <c r="BE529" i="8" s="1"/>
  <c r="BI528" i="8"/>
  <c r="BH528" i="8"/>
  <c r="BG528" i="8"/>
  <c r="BF528" i="8"/>
  <c r="T528" i="8"/>
  <c r="R528" i="8"/>
  <c r="P528" i="8"/>
  <c r="BK528" i="8"/>
  <c r="J528" i="8"/>
  <c r="BE528" i="8"/>
  <c r="BI527" i="8"/>
  <c r="BH527" i="8"/>
  <c r="BG527" i="8"/>
  <c r="BF527" i="8"/>
  <c r="T527" i="8"/>
  <c r="R527" i="8"/>
  <c r="P527" i="8"/>
  <c r="BK527" i="8"/>
  <c r="J527" i="8"/>
  <c r="BE527" i="8"/>
  <c r="BI526" i="8"/>
  <c r="BH526" i="8"/>
  <c r="BG526" i="8"/>
  <c r="BF526" i="8"/>
  <c r="T526" i="8"/>
  <c r="R526" i="8"/>
  <c r="P526" i="8"/>
  <c r="BK526" i="8"/>
  <c r="J526" i="8"/>
  <c r="BE526" i="8"/>
  <c r="BI525" i="8"/>
  <c r="BH525" i="8"/>
  <c r="BG525" i="8"/>
  <c r="BF525" i="8"/>
  <c r="T525" i="8"/>
  <c r="R525" i="8"/>
  <c r="P525" i="8"/>
  <c r="BK525" i="8"/>
  <c r="J525" i="8"/>
  <c r="BE525" i="8" s="1"/>
  <c r="BI524" i="8"/>
  <c r="BH524" i="8"/>
  <c r="BG524" i="8"/>
  <c r="BF524" i="8"/>
  <c r="T524" i="8"/>
  <c r="R524" i="8"/>
  <c r="P524" i="8"/>
  <c r="P521" i="8" s="1"/>
  <c r="BK524" i="8"/>
  <c r="J524" i="8"/>
  <c r="BE524" i="8"/>
  <c r="BI523" i="8"/>
  <c r="BH523" i="8"/>
  <c r="BG523" i="8"/>
  <c r="BF523" i="8"/>
  <c r="T523" i="8"/>
  <c r="T521" i="8" s="1"/>
  <c r="R523" i="8"/>
  <c r="R521" i="8" s="1"/>
  <c r="P523" i="8"/>
  <c r="BK523" i="8"/>
  <c r="J523" i="8"/>
  <c r="BE523" i="8"/>
  <c r="BI522" i="8"/>
  <c r="BH522" i="8"/>
  <c r="BG522" i="8"/>
  <c r="BF522" i="8"/>
  <c r="T522" i="8"/>
  <c r="R522" i="8"/>
  <c r="P522" i="8"/>
  <c r="BK522" i="8"/>
  <c r="BK521" i="8" s="1"/>
  <c r="J521" i="8" s="1"/>
  <c r="J89" i="8" s="1"/>
  <c r="J522" i="8"/>
  <c r="BE522" i="8" s="1"/>
  <c r="J88" i="8"/>
  <c r="BI519" i="8"/>
  <c r="BH519" i="8"/>
  <c r="BG519" i="8"/>
  <c r="BF519" i="8"/>
  <c r="T519" i="8"/>
  <c r="R519" i="8"/>
  <c r="P519" i="8"/>
  <c r="BK519" i="8"/>
  <c r="J519" i="8"/>
  <c r="BE519" i="8"/>
  <c r="BI518" i="8"/>
  <c r="BH518" i="8"/>
  <c r="BG518" i="8"/>
  <c r="BF518" i="8"/>
  <c r="T518" i="8"/>
  <c r="R518" i="8"/>
  <c r="P518" i="8"/>
  <c r="BK518" i="8"/>
  <c r="J518" i="8"/>
  <c r="BE518" i="8" s="1"/>
  <c r="BI517" i="8"/>
  <c r="BH517" i="8"/>
  <c r="BG517" i="8"/>
  <c r="BF517" i="8"/>
  <c r="T517" i="8"/>
  <c r="R517" i="8"/>
  <c r="P517" i="8"/>
  <c r="BK517" i="8"/>
  <c r="J517" i="8"/>
  <c r="BE517" i="8" s="1"/>
  <c r="BI516" i="8"/>
  <c r="BH516" i="8"/>
  <c r="BG516" i="8"/>
  <c r="BF516" i="8"/>
  <c r="T516" i="8"/>
  <c r="R516" i="8"/>
  <c r="P516" i="8"/>
  <c r="BK516" i="8"/>
  <c r="J516" i="8"/>
  <c r="BE516" i="8" s="1"/>
  <c r="BI515" i="8"/>
  <c r="BH515" i="8"/>
  <c r="BG515" i="8"/>
  <c r="BF515" i="8"/>
  <c r="T515" i="8"/>
  <c r="R515" i="8"/>
  <c r="P515" i="8"/>
  <c r="BK515" i="8"/>
  <c r="J515" i="8"/>
  <c r="BE515" i="8"/>
  <c r="BI514" i="8"/>
  <c r="BH514" i="8"/>
  <c r="BG514" i="8"/>
  <c r="BF514" i="8"/>
  <c r="T514" i="8"/>
  <c r="R514" i="8"/>
  <c r="P514" i="8"/>
  <c r="BK514" i="8"/>
  <c r="J514" i="8"/>
  <c r="BE514" i="8" s="1"/>
  <c r="BI513" i="8"/>
  <c r="BH513" i="8"/>
  <c r="BG513" i="8"/>
  <c r="BF513" i="8"/>
  <c r="T513" i="8"/>
  <c r="R513" i="8"/>
  <c r="P513" i="8"/>
  <c r="BK513" i="8"/>
  <c r="J513" i="8"/>
  <c r="BE513" i="8" s="1"/>
  <c r="BI512" i="8"/>
  <c r="BH512" i="8"/>
  <c r="BG512" i="8"/>
  <c r="BF512" i="8"/>
  <c r="T512" i="8"/>
  <c r="R512" i="8"/>
  <c r="P512" i="8"/>
  <c r="BK512" i="8"/>
  <c r="J512" i="8"/>
  <c r="BE512" i="8"/>
  <c r="BI511" i="8"/>
  <c r="BH511" i="8"/>
  <c r="BG511" i="8"/>
  <c r="BF511" i="8"/>
  <c r="T511" i="8"/>
  <c r="R511" i="8"/>
  <c r="P511" i="8"/>
  <c r="BK511" i="8"/>
  <c r="J511" i="8"/>
  <c r="BE511" i="8"/>
  <c r="BI510" i="8"/>
  <c r="BH510" i="8"/>
  <c r="BG510" i="8"/>
  <c r="BF510" i="8"/>
  <c r="T510" i="8"/>
  <c r="R510" i="8"/>
  <c r="P510" i="8"/>
  <c r="BK510" i="8"/>
  <c r="J510" i="8"/>
  <c r="BE510" i="8" s="1"/>
  <c r="BI509" i="8"/>
  <c r="BH509" i="8"/>
  <c r="BG509" i="8"/>
  <c r="BF509" i="8"/>
  <c r="T509" i="8"/>
  <c r="R509" i="8"/>
  <c r="P509" i="8"/>
  <c r="BK509" i="8"/>
  <c r="J509" i="8"/>
  <c r="BE509" i="8" s="1"/>
  <c r="BI508" i="8"/>
  <c r="BH508" i="8"/>
  <c r="BG508" i="8"/>
  <c r="BF508" i="8"/>
  <c r="T508" i="8"/>
  <c r="R508" i="8"/>
  <c r="P508" i="8"/>
  <c r="BK508" i="8"/>
  <c r="J508" i="8"/>
  <c r="BE508" i="8"/>
  <c r="BI507" i="8"/>
  <c r="BH507" i="8"/>
  <c r="BG507" i="8"/>
  <c r="BF507" i="8"/>
  <c r="T507" i="8"/>
  <c r="R507" i="8"/>
  <c r="P507" i="8"/>
  <c r="BK507" i="8"/>
  <c r="J507" i="8"/>
  <c r="BE507" i="8"/>
  <c r="BI506" i="8"/>
  <c r="BH506" i="8"/>
  <c r="BG506" i="8"/>
  <c r="BF506" i="8"/>
  <c r="T506" i="8"/>
  <c r="R506" i="8"/>
  <c r="P506" i="8"/>
  <c r="BK506" i="8"/>
  <c r="J506" i="8"/>
  <c r="BE506" i="8" s="1"/>
  <c r="BI505" i="8"/>
  <c r="BH505" i="8"/>
  <c r="BG505" i="8"/>
  <c r="BF505" i="8"/>
  <c r="T505" i="8"/>
  <c r="R505" i="8"/>
  <c r="R501" i="8" s="1"/>
  <c r="P505" i="8"/>
  <c r="BK505" i="8"/>
  <c r="J505" i="8"/>
  <c r="BE505" i="8" s="1"/>
  <c r="BI504" i="8"/>
  <c r="BH504" i="8"/>
  <c r="BG504" i="8"/>
  <c r="BF504" i="8"/>
  <c r="T504" i="8"/>
  <c r="T501" i="8" s="1"/>
  <c r="R504" i="8"/>
  <c r="P504" i="8"/>
  <c r="BK504" i="8"/>
  <c r="J504" i="8"/>
  <c r="BE504" i="8"/>
  <c r="BI503" i="8"/>
  <c r="BH503" i="8"/>
  <c r="BG503" i="8"/>
  <c r="BF503" i="8"/>
  <c r="T503" i="8"/>
  <c r="R503" i="8"/>
  <c r="P503" i="8"/>
  <c r="BK503" i="8"/>
  <c r="J503" i="8"/>
  <c r="BE503" i="8"/>
  <c r="BI502" i="8"/>
  <c r="BH502" i="8"/>
  <c r="BG502" i="8"/>
  <c r="BF502" i="8"/>
  <c r="T502" i="8"/>
  <c r="R502" i="8"/>
  <c r="P502" i="8"/>
  <c r="P501" i="8" s="1"/>
  <c r="BK502" i="8"/>
  <c r="BK501" i="8" s="1"/>
  <c r="J501" i="8" s="1"/>
  <c r="J502" i="8"/>
  <c r="BE502" i="8" s="1"/>
  <c r="J87" i="8"/>
  <c r="J86" i="8"/>
  <c r="BI499" i="8"/>
  <c r="BH499" i="8"/>
  <c r="BG499" i="8"/>
  <c r="BF499" i="8"/>
  <c r="T499" i="8"/>
  <c r="R499" i="8"/>
  <c r="P499" i="8"/>
  <c r="BK499" i="8"/>
  <c r="J499" i="8"/>
  <c r="BE499" i="8" s="1"/>
  <c r="BI498" i="8"/>
  <c r="BH498" i="8"/>
  <c r="BG498" i="8"/>
  <c r="BF498" i="8"/>
  <c r="T498" i="8"/>
  <c r="R498" i="8"/>
  <c r="P498" i="8"/>
  <c r="BK498" i="8"/>
  <c r="J498" i="8"/>
  <c r="BE498" i="8"/>
  <c r="BI497" i="8"/>
  <c r="BH497" i="8"/>
  <c r="BG497" i="8"/>
  <c r="BF497" i="8"/>
  <c r="T497" i="8"/>
  <c r="R497" i="8"/>
  <c r="P497" i="8"/>
  <c r="BK497" i="8"/>
  <c r="J497" i="8"/>
  <c r="BE497" i="8" s="1"/>
  <c r="BI496" i="8"/>
  <c r="BH496" i="8"/>
  <c r="BG496" i="8"/>
  <c r="BF496" i="8"/>
  <c r="T496" i="8"/>
  <c r="R496" i="8"/>
  <c r="P496" i="8"/>
  <c r="BK496" i="8"/>
  <c r="J496" i="8"/>
  <c r="BE496" i="8" s="1"/>
  <c r="BI495" i="8"/>
  <c r="BH495" i="8"/>
  <c r="BG495" i="8"/>
  <c r="BF495" i="8"/>
  <c r="T495" i="8"/>
  <c r="R495" i="8"/>
  <c r="P495" i="8"/>
  <c r="BK495" i="8"/>
  <c r="J495" i="8"/>
  <c r="BE495" i="8" s="1"/>
  <c r="BI494" i="8"/>
  <c r="BH494" i="8"/>
  <c r="BG494" i="8"/>
  <c r="BF494" i="8"/>
  <c r="T494" i="8"/>
  <c r="R494" i="8"/>
  <c r="P494" i="8"/>
  <c r="BK494" i="8"/>
  <c r="J494" i="8"/>
  <c r="BE494" i="8"/>
  <c r="BI493" i="8"/>
  <c r="BH493" i="8"/>
  <c r="BG493" i="8"/>
  <c r="BF493" i="8"/>
  <c r="T493" i="8"/>
  <c r="R493" i="8"/>
  <c r="P493" i="8"/>
  <c r="BK493" i="8"/>
  <c r="J493" i="8"/>
  <c r="BE493" i="8" s="1"/>
  <c r="BI492" i="8"/>
  <c r="BH492" i="8"/>
  <c r="BG492" i="8"/>
  <c r="BF492" i="8"/>
  <c r="T492" i="8"/>
  <c r="R492" i="8"/>
  <c r="P492" i="8"/>
  <c r="BK492" i="8"/>
  <c r="J492" i="8"/>
  <c r="BE492" i="8" s="1"/>
  <c r="BI491" i="8"/>
  <c r="BH491" i="8"/>
  <c r="BG491" i="8"/>
  <c r="BF491" i="8"/>
  <c r="T491" i="8"/>
  <c r="R491" i="8"/>
  <c r="P491" i="8"/>
  <c r="BK491" i="8"/>
  <c r="J491" i="8"/>
  <c r="BE491" i="8" s="1"/>
  <c r="BI490" i="8"/>
  <c r="BH490" i="8"/>
  <c r="BG490" i="8"/>
  <c r="BF490" i="8"/>
  <c r="T490" i="8"/>
  <c r="R490" i="8"/>
  <c r="P490" i="8"/>
  <c r="BK490" i="8"/>
  <c r="J490" i="8"/>
  <c r="BE490" i="8"/>
  <c r="BI489" i="8"/>
  <c r="BH489" i="8"/>
  <c r="BG489" i="8"/>
  <c r="BF489" i="8"/>
  <c r="T489" i="8"/>
  <c r="R489" i="8"/>
  <c r="P489" i="8"/>
  <c r="BK489" i="8"/>
  <c r="J489" i="8"/>
  <c r="BE489" i="8"/>
  <c r="BI488" i="8"/>
  <c r="BH488" i="8"/>
  <c r="BG488" i="8"/>
  <c r="BF488" i="8"/>
  <c r="T488" i="8"/>
  <c r="R488" i="8"/>
  <c r="P488" i="8"/>
  <c r="BK488" i="8"/>
  <c r="J488" i="8"/>
  <c r="BE488" i="8" s="1"/>
  <c r="BI487" i="8"/>
  <c r="BH487" i="8"/>
  <c r="BG487" i="8"/>
  <c r="BF487" i="8"/>
  <c r="T487" i="8"/>
  <c r="R487" i="8"/>
  <c r="P487" i="8"/>
  <c r="BK487" i="8"/>
  <c r="J487" i="8"/>
  <c r="BE487" i="8"/>
  <c r="BI486" i="8"/>
  <c r="BH486" i="8"/>
  <c r="BG486" i="8"/>
  <c r="BF486" i="8"/>
  <c r="T486" i="8"/>
  <c r="R486" i="8"/>
  <c r="P486" i="8"/>
  <c r="BK486" i="8"/>
  <c r="J486" i="8"/>
  <c r="BE486" i="8"/>
  <c r="BI485" i="8"/>
  <c r="BH485" i="8"/>
  <c r="BG485" i="8"/>
  <c r="BF485" i="8"/>
  <c r="T485" i="8"/>
  <c r="R485" i="8"/>
  <c r="P485" i="8"/>
  <c r="BK485" i="8"/>
  <c r="J485" i="8"/>
  <c r="BE485" i="8"/>
  <c r="BI484" i="8"/>
  <c r="BH484" i="8"/>
  <c r="BG484" i="8"/>
  <c r="BF484" i="8"/>
  <c r="T484" i="8"/>
  <c r="R484" i="8"/>
  <c r="P484" i="8"/>
  <c r="BK484" i="8"/>
  <c r="J484" i="8"/>
  <c r="BE484" i="8" s="1"/>
  <c r="BI483" i="8"/>
  <c r="BH483" i="8"/>
  <c r="BG483" i="8"/>
  <c r="BF483" i="8"/>
  <c r="T483" i="8"/>
  <c r="R483" i="8"/>
  <c r="P483" i="8"/>
  <c r="BK483" i="8"/>
  <c r="J483" i="8"/>
  <c r="BE483" i="8"/>
  <c r="BI482" i="8"/>
  <c r="BH482" i="8"/>
  <c r="BG482" i="8"/>
  <c r="BF482" i="8"/>
  <c r="T482" i="8"/>
  <c r="R482" i="8"/>
  <c r="P482" i="8"/>
  <c r="BK482" i="8"/>
  <c r="J482" i="8"/>
  <c r="BE482" i="8"/>
  <c r="BI481" i="8"/>
  <c r="BH481" i="8"/>
  <c r="BG481" i="8"/>
  <c r="BF481" i="8"/>
  <c r="T481" i="8"/>
  <c r="R481" i="8"/>
  <c r="P481" i="8"/>
  <c r="BK481" i="8"/>
  <c r="J481" i="8"/>
  <c r="BE481" i="8"/>
  <c r="BI480" i="8"/>
  <c r="BH480" i="8"/>
  <c r="BG480" i="8"/>
  <c r="BF480" i="8"/>
  <c r="T480" i="8"/>
  <c r="R480" i="8"/>
  <c r="P480" i="8"/>
  <c r="BK480" i="8"/>
  <c r="J480" i="8"/>
  <c r="BE480" i="8" s="1"/>
  <c r="BI479" i="8"/>
  <c r="BH479" i="8"/>
  <c r="BG479" i="8"/>
  <c r="BF479" i="8"/>
  <c r="T479" i="8"/>
  <c r="R479" i="8"/>
  <c r="R477" i="8" s="1"/>
  <c r="P479" i="8"/>
  <c r="BK479" i="8"/>
  <c r="BK477" i="8" s="1"/>
  <c r="J479" i="8"/>
  <c r="BE479" i="8"/>
  <c r="BI478" i="8"/>
  <c r="BH478" i="8"/>
  <c r="BG478" i="8"/>
  <c r="BF478" i="8"/>
  <c r="T478" i="8"/>
  <c r="T477" i="8" s="1"/>
  <c r="R478" i="8"/>
  <c r="P478" i="8"/>
  <c r="BK478" i="8"/>
  <c r="J477" i="8"/>
  <c r="J85" i="8" s="1"/>
  <c r="J478" i="8"/>
  <c r="BE478" i="8" s="1"/>
  <c r="J84" i="8"/>
  <c r="BI475" i="8"/>
  <c r="BH475" i="8"/>
  <c r="BG475" i="8"/>
  <c r="BF475" i="8"/>
  <c r="T475" i="8"/>
  <c r="R475" i="8"/>
  <c r="P475" i="8"/>
  <c r="BK475" i="8"/>
  <c r="J475" i="8"/>
  <c r="BE475" i="8" s="1"/>
  <c r="BI474" i="8"/>
  <c r="BH474" i="8"/>
  <c r="BG474" i="8"/>
  <c r="BF474" i="8"/>
  <c r="T474" i="8"/>
  <c r="R474" i="8"/>
  <c r="P474" i="8"/>
  <c r="BK474" i="8"/>
  <c r="J474" i="8"/>
  <c r="BE474" i="8"/>
  <c r="BI473" i="8"/>
  <c r="BH473" i="8"/>
  <c r="BG473" i="8"/>
  <c r="BF473" i="8"/>
  <c r="T473" i="8"/>
  <c r="R473" i="8"/>
  <c r="P473" i="8"/>
  <c r="BK473" i="8"/>
  <c r="J473" i="8"/>
  <c r="BE473" i="8" s="1"/>
  <c r="BI472" i="8"/>
  <c r="BH472" i="8"/>
  <c r="BG472" i="8"/>
  <c r="BF472" i="8"/>
  <c r="T472" i="8"/>
  <c r="R472" i="8"/>
  <c r="P472" i="8"/>
  <c r="BK472" i="8"/>
  <c r="J472" i="8"/>
  <c r="BE472" i="8" s="1"/>
  <c r="BI471" i="8"/>
  <c r="BH471" i="8"/>
  <c r="BG471" i="8"/>
  <c r="BF471" i="8"/>
  <c r="T471" i="8"/>
  <c r="R471" i="8"/>
  <c r="P471" i="8"/>
  <c r="BK471" i="8"/>
  <c r="J471" i="8"/>
  <c r="BE471" i="8" s="1"/>
  <c r="BI470" i="8"/>
  <c r="BH470" i="8"/>
  <c r="BG470" i="8"/>
  <c r="BF470" i="8"/>
  <c r="T470" i="8"/>
  <c r="R470" i="8"/>
  <c r="P470" i="8"/>
  <c r="BK470" i="8"/>
  <c r="J470" i="8"/>
  <c r="BE470" i="8"/>
  <c r="BI469" i="8"/>
  <c r="BH469" i="8"/>
  <c r="BG469" i="8"/>
  <c r="BF469" i="8"/>
  <c r="T469" i="8"/>
  <c r="R469" i="8"/>
  <c r="P469" i="8"/>
  <c r="BK469" i="8"/>
  <c r="BK461" i="8" s="1"/>
  <c r="J461" i="8" s="1"/>
  <c r="J83" i="8" s="1"/>
  <c r="J469" i="8"/>
  <c r="BE469" i="8" s="1"/>
  <c r="BI468" i="8"/>
  <c r="BH468" i="8"/>
  <c r="BG468" i="8"/>
  <c r="BF468" i="8"/>
  <c r="T468" i="8"/>
  <c r="R468" i="8"/>
  <c r="P468" i="8"/>
  <c r="BK468" i="8"/>
  <c r="J468" i="8"/>
  <c r="BE468" i="8" s="1"/>
  <c r="BI467" i="8"/>
  <c r="BH467" i="8"/>
  <c r="BG467" i="8"/>
  <c r="BF467" i="8"/>
  <c r="T467" i="8"/>
  <c r="R467" i="8"/>
  <c r="P467" i="8"/>
  <c r="BK467" i="8"/>
  <c r="J467" i="8"/>
  <c r="BE467" i="8"/>
  <c r="BI466" i="8"/>
  <c r="BH466" i="8"/>
  <c r="BG466" i="8"/>
  <c r="BF466" i="8"/>
  <c r="T466" i="8"/>
  <c r="R466" i="8"/>
  <c r="P466" i="8"/>
  <c r="BK466" i="8"/>
  <c r="J466" i="8"/>
  <c r="BE466" i="8" s="1"/>
  <c r="BI465" i="8"/>
  <c r="BH465" i="8"/>
  <c r="BG465" i="8"/>
  <c r="BF465" i="8"/>
  <c r="T465" i="8"/>
  <c r="R465" i="8"/>
  <c r="P465" i="8"/>
  <c r="BK465" i="8"/>
  <c r="J465" i="8"/>
  <c r="BE465" i="8" s="1"/>
  <c r="BI464" i="8"/>
  <c r="BH464" i="8"/>
  <c r="BG464" i="8"/>
  <c r="BF464" i="8"/>
  <c r="T464" i="8"/>
  <c r="R464" i="8"/>
  <c r="P464" i="8"/>
  <c r="BK464" i="8"/>
  <c r="J464" i="8"/>
  <c r="BE464" i="8" s="1"/>
  <c r="BI463" i="8"/>
  <c r="BH463" i="8"/>
  <c r="BG463" i="8"/>
  <c r="BF463" i="8"/>
  <c r="T463" i="8"/>
  <c r="R463" i="8"/>
  <c r="P463" i="8"/>
  <c r="BK463" i="8"/>
  <c r="J463" i="8"/>
  <c r="BE463" i="8" s="1"/>
  <c r="BI462" i="8"/>
  <c r="BH462" i="8"/>
  <c r="BG462" i="8"/>
  <c r="BF462" i="8"/>
  <c r="T462" i="8"/>
  <c r="R462" i="8"/>
  <c r="P462" i="8"/>
  <c r="P461" i="8" s="1"/>
  <c r="BK462" i="8"/>
  <c r="J462" i="8"/>
  <c r="BE462" i="8"/>
  <c r="J82" i="8"/>
  <c r="J81" i="8"/>
  <c r="BI458" i="8"/>
  <c r="BH458" i="8"/>
  <c r="BG458" i="8"/>
  <c r="BF458" i="8"/>
  <c r="T458" i="8"/>
  <c r="R458" i="8"/>
  <c r="P458" i="8"/>
  <c r="BK458" i="8"/>
  <c r="J458" i="8"/>
  <c r="BE458" i="8"/>
  <c r="BI457" i="8"/>
  <c r="BH457" i="8"/>
  <c r="BG457" i="8"/>
  <c r="BF457" i="8"/>
  <c r="T457" i="8"/>
  <c r="T456" i="8" s="1"/>
  <c r="R457" i="8"/>
  <c r="R456" i="8"/>
  <c r="P457" i="8"/>
  <c r="P456" i="8" s="1"/>
  <c r="BK457" i="8"/>
  <c r="BK456" i="8" s="1"/>
  <c r="J456" i="8" s="1"/>
  <c r="J80" i="8" s="1"/>
  <c r="J457" i="8"/>
  <c r="BE457" i="8" s="1"/>
  <c r="BI454" i="8"/>
  <c r="BH454" i="8"/>
  <c r="BG454" i="8"/>
  <c r="BF454" i="8"/>
  <c r="T454" i="8"/>
  <c r="R454" i="8"/>
  <c r="P454" i="8"/>
  <c r="BK454" i="8"/>
  <c r="J454" i="8"/>
  <c r="BE454" i="8"/>
  <c r="BI453" i="8"/>
  <c r="BH453" i="8"/>
  <c r="BG453" i="8"/>
  <c r="BF453" i="8"/>
  <c r="T453" i="8"/>
  <c r="R453" i="8"/>
  <c r="P453" i="8"/>
  <c r="BK453" i="8"/>
  <c r="J453" i="8"/>
  <c r="BE453" i="8"/>
  <c r="BI452" i="8"/>
  <c r="BH452" i="8"/>
  <c r="BG452" i="8"/>
  <c r="BF452" i="8"/>
  <c r="T452" i="8"/>
  <c r="R452" i="8"/>
  <c r="P452" i="8"/>
  <c r="BK452" i="8"/>
  <c r="J452" i="8"/>
  <c r="BE452" i="8" s="1"/>
  <c r="BI451" i="8"/>
  <c r="BH451" i="8"/>
  <c r="BG451" i="8"/>
  <c r="BF451" i="8"/>
  <c r="T451" i="8"/>
  <c r="R451" i="8"/>
  <c r="P451" i="8"/>
  <c r="BK451" i="8"/>
  <c r="J451" i="8"/>
  <c r="BE451" i="8" s="1"/>
  <c r="BI450" i="8"/>
  <c r="BH450" i="8"/>
  <c r="BG450" i="8"/>
  <c r="BF450" i="8"/>
  <c r="T450" i="8"/>
  <c r="R450" i="8"/>
  <c r="P450" i="8"/>
  <c r="BK450" i="8"/>
  <c r="J450" i="8"/>
  <c r="BE450" i="8"/>
  <c r="BI449" i="8"/>
  <c r="BH449" i="8"/>
  <c r="BG449" i="8"/>
  <c r="BF449" i="8"/>
  <c r="T449" i="8"/>
  <c r="R449" i="8"/>
  <c r="P449" i="8"/>
  <c r="BK449" i="8"/>
  <c r="J449" i="8"/>
  <c r="BE449" i="8"/>
  <c r="BI448" i="8"/>
  <c r="BH448" i="8"/>
  <c r="BG448" i="8"/>
  <c r="BF448" i="8"/>
  <c r="T448" i="8"/>
  <c r="R448" i="8"/>
  <c r="P448" i="8"/>
  <c r="BK448" i="8"/>
  <c r="J448" i="8"/>
  <c r="BE448" i="8" s="1"/>
  <c r="BI447" i="8"/>
  <c r="BH447" i="8"/>
  <c r="BG447" i="8"/>
  <c r="BF447" i="8"/>
  <c r="T447" i="8"/>
  <c r="R447" i="8"/>
  <c r="P447" i="8"/>
  <c r="BK447" i="8"/>
  <c r="J447" i="8"/>
  <c r="BE447" i="8" s="1"/>
  <c r="BI446" i="8"/>
  <c r="BH446" i="8"/>
  <c r="BG446" i="8"/>
  <c r="BF446" i="8"/>
  <c r="T446" i="8"/>
  <c r="R446" i="8"/>
  <c r="P446" i="8"/>
  <c r="BK446" i="8"/>
  <c r="J446" i="8"/>
  <c r="BE446" i="8"/>
  <c r="BI445" i="8"/>
  <c r="BH445" i="8"/>
  <c r="BG445" i="8"/>
  <c r="BF445" i="8"/>
  <c r="T445" i="8"/>
  <c r="R445" i="8"/>
  <c r="P445" i="8"/>
  <c r="BK445" i="8"/>
  <c r="J445" i="8"/>
  <c r="BE445" i="8"/>
  <c r="BI444" i="8"/>
  <c r="BH444" i="8"/>
  <c r="BG444" i="8"/>
  <c r="BF444" i="8"/>
  <c r="T444" i="8"/>
  <c r="R444" i="8"/>
  <c r="P444" i="8"/>
  <c r="BK444" i="8"/>
  <c r="J444" i="8"/>
  <c r="BE444" i="8" s="1"/>
  <c r="BI443" i="8"/>
  <c r="BH443" i="8"/>
  <c r="BG443" i="8"/>
  <c r="BF443" i="8"/>
  <c r="T443" i="8"/>
  <c r="R443" i="8"/>
  <c r="P443" i="8"/>
  <c r="BK443" i="8"/>
  <c r="J443" i="8"/>
  <c r="BE443" i="8" s="1"/>
  <c r="BI442" i="8"/>
  <c r="BH442" i="8"/>
  <c r="BG442" i="8"/>
  <c r="BF442" i="8"/>
  <c r="T442" i="8"/>
  <c r="R442" i="8"/>
  <c r="P442" i="8"/>
  <c r="BK442" i="8"/>
  <c r="J442" i="8"/>
  <c r="BE442" i="8"/>
  <c r="BI441" i="8"/>
  <c r="BH441" i="8"/>
  <c r="BG441" i="8"/>
  <c r="BF441" i="8"/>
  <c r="T441" i="8"/>
  <c r="R441" i="8"/>
  <c r="P441" i="8"/>
  <c r="BK441" i="8"/>
  <c r="J441" i="8"/>
  <c r="BE441" i="8"/>
  <c r="BI440" i="8"/>
  <c r="BH440" i="8"/>
  <c r="BG440" i="8"/>
  <c r="BF440" i="8"/>
  <c r="T440" i="8"/>
  <c r="R440" i="8"/>
  <c r="P440" i="8"/>
  <c r="BK440" i="8"/>
  <c r="J440" i="8"/>
  <c r="BE440" i="8" s="1"/>
  <c r="BI439" i="8"/>
  <c r="BH439" i="8"/>
  <c r="BG439" i="8"/>
  <c r="BF439" i="8"/>
  <c r="T439" i="8"/>
  <c r="R439" i="8"/>
  <c r="P439" i="8"/>
  <c r="BK439" i="8"/>
  <c r="J439" i="8"/>
  <c r="BE439" i="8" s="1"/>
  <c r="BI438" i="8"/>
  <c r="BH438" i="8"/>
  <c r="BG438" i="8"/>
  <c r="BF438" i="8"/>
  <c r="T438" i="8"/>
  <c r="R438" i="8"/>
  <c r="P438" i="8"/>
  <c r="BK438" i="8"/>
  <c r="J438" i="8"/>
  <c r="BE438" i="8"/>
  <c r="BI437" i="8"/>
  <c r="BH437" i="8"/>
  <c r="BG437" i="8"/>
  <c r="BF437" i="8"/>
  <c r="T437" i="8"/>
  <c r="R437" i="8"/>
  <c r="P437" i="8"/>
  <c r="BK437" i="8"/>
  <c r="J437" i="8"/>
  <c r="BE437" i="8"/>
  <c r="BI436" i="8"/>
  <c r="BH436" i="8"/>
  <c r="BG436" i="8"/>
  <c r="BF436" i="8"/>
  <c r="T436" i="8"/>
  <c r="R436" i="8"/>
  <c r="P436" i="8"/>
  <c r="BK436" i="8"/>
  <c r="J436" i="8"/>
  <c r="BE436" i="8" s="1"/>
  <c r="BI435" i="8"/>
  <c r="BH435" i="8"/>
  <c r="BG435" i="8"/>
  <c r="BF435" i="8"/>
  <c r="T435" i="8"/>
  <c r="R435" i="8"/>
  <c r="P435" i="8"/>
  <c r="BK435" i="8"/>
  <c r="J435" i="8"/>
  <c r="BE435" i="8" s="1"/>
  <c r="BI434" i="8"/>
  <c r="BH434" i="8"/>
  <c r="BG434" i="8"/>
  <c r="BF434" i="8"/>
  <c r="T434" i="8"/>
  <c r="R434" i="8"/>
  <c r="P434" i="8"/>
  <c r="BK434" i="8"/>
  <c r="J434" i="8"/>
  <c r="BE434" i="8"/>
  <c r="BI433" i="8"/>
  <c r="BH433" i="8"/>
  <c r="BG433" i="8"/>
  <c r="BF433" i="8"/>
  <c r="T433" i="8"/>
  <c r="R433" i="8"/>
  <c r="P433" i="8"/>
  <c r="BK433" i="8"/>
  <c r="J433" i="8"/>
  <c r="BE433" i="8"/>
  <c r="BI432" i="8"/>
  <c r="BH432" i="8"/>
  <c r="BG432" i="8"/>
  <c r="BF432" i="8"/>
  <c r="T432" i="8"/>
  <c r="R432" i="8"/>
  <c r="P432" i="8"/>
  <c r="BK432" i="8"/>
  <c r="BK430" i="8" s="1"/>
  <c r="J430" i="8" s="1"/>
  <c r="J78" i="8" s="1"/>
  <c r="J432" i="8"/>
  <c r="BE432" i="8" s="1"/>
  <c r="BI431" i="8"/>
  <c r="BH431" i="8"/>
  <c r="BG431" i="8"/>
  <c r="BF431" i="8"/>
  <c r="T431" i="8"/>
  <c r="R431" i="8"/>
  <c r="R430" i="8" s="1"/>
  <c r="P431" i="8"/>
  <c r="BK431" i="8"/>
  <c r="J431" i="8"/>
  <c r="BE431" i="8" s="1"/>
  <c r="J77" i="8"/>
  <c r="BI428" i="8"/>
  <c r="BH428" i="8"/>
  <c r="BG428" i="8"/>
  <c r="BF428" i="8"/>
  <c r="T428" i="8"/>
  <c r="R428" i="8"/>
  <c r="P428" i="8"/>
  <c r="BK428" i="8"/>
  <c r="J428" i="8"/>
  <c r="BE428" i="8" s="1"/>
  <c r="BI427" i="8"/>
  <c r="BH427" i="8"/>
  <c r="BG427" i="8"/>
  <c r="BF427" i="8"/>
  <c r="T427" i="8"/>
  <c r="R427" i="8"/>
  <c r="P427" i="8"/>
  <c r="BK427" i="8"/>
  <c r="J427" i="8"/>
  <c r="BE427" i="8" s="1"/>
  <c r="BI426" i="8"/>
  <c r="BH426" i="8"/>
  <c r="BG426" i="8"/>
  <c r="BF426" i="8"/>
  <c r="T426" i="8"/>
  <c r="R426" i="8"/>
  <c r="P426" i="8"/>
  <c r="BK426" i="8"/>
  <c r="J426" i="8"/>
  <c r="BE426" i="8" s="1"/>
  <c r="BI425" i="8"/>
  <c r="BH425" i="8"/>
  <c r="BG425" i="8"/>
  <c r="BF425" i="8"/>
  <c r="T425" i="8"/>
  <c r="R425" i="8"/>
  <c r="P425" i="8"/>
  <c r="BK425" i="8"/>
  <c r="J425" i="8"/>
  <c r="BE425" i="8"/>
  <c r="BI424" i="8"/>
  <c r="BH424" i="8"/>
  <c r="BG424" i="8"/>
  <c r="BF424" i="8"/>
  <c r="T424" i="8"/>
  <c r="R424" i="8"/>
  <c r="P424" i="8"/>
  <c r="BK424" i="8"/>
  <c r="J424" i="8"/>
  <c r="BE424" i="8" s="1"/>
  <c r="BI423" i="8"/>
  <c r="BH423" i="8"/>
  <c r="BG423" i="8"/>
  <c r="BF423" i="8"/>
  <c r="T423" i="8"/>
  <c r="R423" i="8"/>
  <c r="P423" i="8"/>
  <c r="BK423" i="8"/>
  <c r="J423" i="8"/>
  <c r="BE423" i="8" s="1"/>
  <c r="BI422" i="8"/>
  <c r="BH422" i="8"/>
  <c r="BG422" i="8"/>
  <c r="BF422" i="8"/>
  <c r="T422" i="8"/>
  <c r="R422" i="8"/>
  <c r="P422" i="8"/>
  <c r="BK422" i="8"/>
  <c r="J422" i="8"/>
  <c r="BE422" i="8" s="1"/>
  <c r="BI421" i="8"/>
  <c r="BH421" i="8"/>
  <c r="BG421" i="8"/>
  <c r="BF421" i="8"/>
  <c r="T421" i="8"/>
  <c r="R421" i="8"/>
  <c r="P421" i="8"/>
  <c r="BK421" i="8"/>
  <c r="J421" i="8"/>
  <c r="BE421" i="8"/>
  <c r="BI420" i="8"/>
  <c r="BH420" i="8"/>
  <c r="BG420" i="8"/>
  <c r="BF420" i="8"/>
  <c r="T420" i="8"/>
  <c r="T419" i="8" s="1"/>
  <c r="R420" i="8"/>
  <c r="R419" i="8"/>
  <c r="P420" i="8"/>
  <c r="P419" i="8" s="1"/>
  <c r="BK420" i="8"/>
  <c r="BK419" i="8" s="1"/>
  <c r="J419" i="8" s="1"/>
  <c r="J76" i="8" s="1"/>
  <c r="J420" i="8"/>
  <c r="BE420" i="8" s="1"/>
  <c r="J75" i="8"/>
  <c r="BI417" i="8"/>
  <c r="BH417" i="8"/>
  <c r="BG417" i="8"/>
  <c r="BF417" i="8"/>
  <c r="T417" i="8"/>
  <c r="R417" i="8"/>
  <c r="P417" i="8"/>
  <c r="P415" i="8" s="1"/>
  <c r="BK417" i="8"/>
  <c r="J417" i="8"/>
  <c r="BE417" i="8"/>
  <c r="BI416" i="8"/>
  <c r="BH416" i="8"/>
  <c r="BG416" i="8"/>
  <c r="BF416" i="8"/>
  <c r="T416" i="8"/>
  <c r="T415" i="8" s="1"/>
  <c r="R416" i="8"/>
  <c r="R415" i="8"/>
  <c r="P416" i="8"/>
  <c r="BK416" i="8"/>
  <c r="BK415" i="8" s="1"/>
  <c r="J415" i="8" s="1"/>
  <c r="J74" i="8" s="1"/>
  <c r="J416" i="8"/>
  <c r="BE416" i="8" s="1"/>
  <c r="J73" i="8"/>
  <c r="BI413" i="8"/>
  <c r="BH413" i="8"/>
  <c r="BG413" i="8"/>
  <c r="BF413" i="8"/>
  <c r="T413" i="8"/>
  <c r="R413" i="8"/>
  <c r="P413" i="8"/>
  <c r="BK413" i="8"/>
  <c r="J413" i="8"/>
  <c r="BE413" i="8" s="1"/>
  <c r="BI412" i="8"/>
  <c r="BH412" i="8"/>
  <c r="BG412" i="8"/>
  <c r="BF412" i="8"/>
  <c r="T412" i="8"/>
  <c r="R412" i="8"/>
  <c r="P412" i="8"/>
  <c r="BK412" i="8"/>
  <c r="J412" i="8"/>
  <c r="BE412" i="8"/>
  <c r="BI411" i="8"/>
  <c r="BH411" i="8"/>
  <c r="BG411" i="8"/>
  <c r="BF411" i="8"/>
  <c r="T411" i="8"/>
  <c r="R411" i="8"/>
  <c r="P411" i="8"/>
  <c r="BK411" i="8"/>
  <c r="J411" i="8"/>
  <c r="BE411" i="8" s="1"/>
  <c r="BI410" i="8"/>
  <c r="BH410" i="8"/>
  <c r="BG410" i="8"/>
  <c r="BF410" i="8"/>
  <c r="T410" i="8"/>
  <c r="R410" i="8"/>
  <c r="P410" i="8"/>
  <c r="BK410" i="8"/>
  <c r="J410" i="8"/>
  <c r="BE410" i="8" s="1"/>
  <c r="BI409" i="8"/>
  <c r="BH409" i="8"/>
  <c r="BG409" i="8"/>
  <c r="BF409" i="8"/>
  <c r="T409" i="8"/>
  <c r="R409" i="8"/>
  <c r="P409" i="8"/>
  <c r="BK409" i="8"/>
  <c r="J409" i="8"/>
  <c r="BE409" i="8" s="1"/>
  <c r="BI408" i="8"/>
  <c r="BH408" i="8"/>
  <c r="BG408" i="8"/>
  <c r="BF408" i="8"/>
  <c r="T408" i="8"/>
  <c r="R408" i="8"/>
  <c r="P408" i="8"/>
  <c r="BK408" i="8"/>
  <c r="J408" i="8"/>
  <c r="BE408" i="8"/>
  <c r="BI407" i="8"/>
  <c r="BH407" i="8"/>
  <c r="BG407" i="8"/>
  <c r="BF407" i="8"/>
  <c r="T407" i="8"/>
  <c r="R407" i="8"/>
  <c r="P407" i="8"/>
  <c r="BK407" i="8"/>
  <c r="J407" i="8"/>
  <c r="BE407" i="8" s="1"/>
  <c r="BI406" i="8"/>
  <c r="BH406" i="8"/>
  <c r="BG406" i="8"/>
  <c r="BF406" i="8"/>
  <c r="T406" i="8"/>
  <c r="R406" i="8"/>
  <c r="P406" i="8"/>
  <c r="BK406" i="8"/>
  <c r="J406" i="8"/>
  <c r="BE406" i="8" s="1"/>
  <c r="BI405" i="8"/>
  <c r="BH405" i="8"/>
  <c r="BG405" i="8"/>
  <c r="BF405" i="8"/>
  <c r="T405" i="8"/>
  <c r="R405" i="8"/>
  <c r="P405" i="8"/>
  <c r="BK405" i="8"/>
  <c r="J405" i="8"/>
  <c r="BE405" i="8" s="1"/>
  <c r="BI404" i="8"/>
  <c r="BH404" i="8"/>
  <c r="BG404" i="8"/>
  <c r="BF404" i="8"/>
  <c r="T404" i="8"/>
  <c r="R404" i="8"/>
  <c r="P404" i="8"/>
  <c r="BK404" i="8"/>
  <c r="J404" i="8"/>
  <c r="BE404" i="8"/>
  <c r="BI403" i="8"/>
  <c r="BH403" i="8"/>
  <c r="BG403" i="8"/>
  <c r="BF403" i="8"/>
  <c r="T403" i="8"/>
  <c r="R403" i="8"/>
  <c r="P403" i="8"/>
  <c r="BK403" i="8"/>
  <c r="J403" i="8"/>
  <c r="BE403" i="8" s="1"/>
  <c r="BI402" i="8"/>
  <c r="BH402" i="8"/>
  <c r="BG402" i="8"/>
  <c r="BF402" i="8"/>
  <c r="T402" i="8"/>
  <c r="R402" i="8"/>
  <c r="P402" i="8"/>
  <c r="BK402" i="8"/>
  <c r="J402" i="8"/>
  <c r="BE402" i="8" s="1"/>
  <c r="BI401" i="8"/>
  <c r="BH401" i="8"/>
  <c r="BG401" i="8"/>
  <c r="BF401" i="8"/>
  <c r="T401" i="8"/>
  <c r="R401" i="8"/>
  <c r="P401" i="8"/>
  <c r="BK401" i="8"/>
  <c r="J401" i="8"/>
  <c r="BE401" i="8" s="1"/>
  <c r="BI400" i="8"/>
  <c r="BH400" i="8"/>
  <c r="BG400" i="8"/>
  <c r="BF400" i="8"/>
  <c r="T400" i="8"/>
  <c r="R400" i="8"/>
  <c r="P400" i="8"/>
  <c r="BK400" i="8"/>
  <c r="J400" i="8"/>
  <c r="BE400" i="8"/>
  <c r="BI399" i="8"/>
  <c r="BH399" i="8"/>
  <c r="BG399" i="8"/>
  <c r="BF399" i="8"/>
  <c r="T399" i="8"/>
  <c r="R399" i="8"/>
  <c r="P399" i="8"/>
  <c r="BK399" i="8"/>
  <c r="J399" i="8"/>
  <c r="BE399" i="8" s="1"/>
  <c r="BI398" i="8"/>
  <c r="BH398" i="8"/>
  <c r="BG398" i="8"/>
  <c r="BF398" i="8"/>
  <c r="T398" i="8"/>
  <c r="R398" i="8"/>
  <c r="P398" i="8"/>
  <c r="BK398" i="8"/>
  <c r="J398" i="8"/>
  <c r="BE398" i="8" s="1"/>
  <c r="BI397" i="8"/>
  <c r="BH397" i="8"/>
  <c r="BG397" i="8"/>
  <c r="BF397" i="8"/>
  <c r="T397" i="8"/>
  <c r="R397" i="8"/>
  <c r="P397" i="8"/>
  <c r="BK397" i="8"/>
  <c r="J397" i="8"/>
  <c r="BE397" i="8" s="1"/>
  <c r="BI396" i="8"/>
  <c r="BH396" i="8"/>
  <c r="BG396" i="8"/>
  <c r="BF396" i="8"/>
  <c r="T396" i="8"/>
  <c r="R396" i="8"/>
  <c r="P396" i="8"/>
  <c r="BK396" i="8"/>
  <c r="J396" i="8"/>
  <c r="BE396" i="8"/>
  <c r="BI395" i="8"/>
  <c r="BH395" i="8"/>
  <c r="BG395" i="8"/>
  <c r="BF395" i="8"/>
  <c r="T395" i="8"/>
  <c r="R395" i="8"/>
  <c r="P395" i="8"/>
  <c r="BK395" i="8"/>
  <c r="J395" i="8"/>
  <c r="BE395" i="8" s="1"/>
  <c r="BI394" i="8"/>
  <c r="BH394" i="8"/>
  <c r="BG394" i="8"/>
  <c r="BF394" i="8"/>
  <c r="T394" i="8"/>
  <c r="R394" i="8"/>
  <c r="P394" i="8"/>
  <c r="BK394" i="8"/>
  <c r="J394" i="8"/>
  <c r="BE394" i="8" s="1"/>
  <c r="BI393" i="8"/>
  <c r="BH393" i="8"/>
  <c r="BG393" i="8"/>
  <c r="BF393" i="8"/>
  <c r="T393" i="8"/>
  <c r="R393" i="8"/>
  <c r="P393" i="8"/>
  <c r="BK393" i="8"/>
  <c r="J393" i="8"/>
  <c r="BE393" i="8" s="1"/>
  <c r="BI392" i="8"/>
  <c r="BH392" i="8"/>
  <c r="BG392" i="8"/>
  <c r="BF392" i="8"/>
  <c r="T392" i="8"/>
  <c r="R392" i="8"/>
  <c r="P392" i="8"/>
  <c r="BK392" i="8"/>
  <c r="J392" i="8"/>
  <c r="BE392" i="8"/>
  <c r="BI391" i="8"/>
  <c r="BH391" i="8"/>
  <c r="BG391" i="8"/>
  <c r="BF391" i="8"/>
  <c r="T391" i="8"/>
  <c r="R391" i="8"/>
  <c r="P391" i="8"/>
  <c r="BK391" i="8"/>
  <c r="J391" i="8"/>
  <c r="BE391" i="8" s="1"/>
  <c r="BI390" i="8"/>
  <c r="BH390" i="8"/>
  <c r="BG390" i="8"/>
  <c r="BF390" i="8"/>
  <c r="T390" i="8"/>
  <c r="T389" i="8"/>
  <c r="R390" i="8"/>
  <c r="P390" i="8"/>
  <c r="P389" i="8" s="1"/>
  <c r="BK390" i="8"/>
  <c r="J390" i="8"/>
  <c r="BE390" i="8" s="1"/>
  <c r="J71" i="8"/>
  <c r="BI387" i="8"/>
  <c r="BH387" i="8"/>
  <c r="BG387" i="8"/>
  <c r="BF387" i="8"/>
  <c r="T387" i="8"/>
  <c r="R387" i="8"/>
  <c r="P387" i="8"/>
  <c r="BK387" i="8"/>
  <c r="J387" i="8"/>
  <c r="BE387" i="8"/>
  <c r="BI386" i="8"/>
  <c r="BH386" i="8"/>
  <c r="BG386" i="8"/>
  <c r="BF386" i="8"/>
  <c r="T386" i="8"/>
  <c r="R386" i="8"/>
  <c r="P386" i="8"/>
  <c r="BK386" i="8"/>
  <c r="J386" i="8"/>
  <c r="BE386" i="8" s="1"/>
  <c r="BI385" i="8"/>
  <c r="BH385" i="8"/>
  <c r="BG385" i="8"/>
  <c r="BF385" i="8"/>
  <c r="T385" i="8"/>
  <c r="R385" i="8"/>
  <c r="P385" i="8"/>
  <c r="BK385" i="8"/>
  <c r="J385" i="8"/>
  <c r="BE385" i="8" s="1"/>
  <c r="BI384" i="8"/>
  <c r="BH384" i="8"/>
  <c r="BG384" i="8"/>
  <c r="BF384" i="8"/>
  <c r="T384" i="8"/>
  <c r="R384" i="8"/>
  <c r="P384" i="8"/>
  <c r="BK384" i="8"/>
  <c r="J384" i="8"/>
  <c r="BE384" i="8"/>
  <c r="BI383" i="8"/>
  <c r="BH383" i="8"/>
  <c r="BG383" i="8"/>
  <c r="BF383" i="8"/>
  <c r="T383" i="8"/>
  <c r="R383" i="8"/>
  <c r="P383" i="8"/>
  <c r="BK383" i="8"/>
  <c r="J383" i="8"/>
  <c r="BE383" i="8"/>
  <c r="BI382" i="8"/>
  <c r="BH382" i="8"/>
  <c r="BG382" i="8"/>
  <c r="BF382" i="8"/>
  <c r="T382" i="8"/>
  <c r="R382" i="8"/>
  <c r="P382" i="8"/>
  <c r="BK382" i="8"/>
  <c r="J382" i="8"/>
  <c r="BE382" i="8" s="1"/>
  <c r="BI381" i="8"/>
  <c r="BH381" i="8"/>
  <c r="BG381" i="8"/>
  <c r="BF381" i="8"/>
  <c r="T381" i="8"/>
  <c r="R381" i="8"/>
  <c r="P381" i="8"/>
  <c r="BK381" i="8"/>
  <c r="J381" i="8"/>
  <c r="BE381" i="8" s="1"/>
  <c r="BI380" i="8"/>
  <c r="BH380" i="8"/>
  <c r="BG380" i="8"/>
  <c r="BF380" i="8"/>
  <c r="T380" i="8"/>
  <c r="R380" i="8"/>
  <c r="P380" i="8"/>
  <c r="BK380" i="8"/>
  <c r="J380" i="8"/>
  <c r="BE380" i="8"/>
  <c r="BI379" i="8"/>
  <c r="BH379" i="8"/>
  <c r="BG379" i="8"/>
  <c r="BF379" i="8"/>
  <c r="T379" i="8"/>
  <c r="R379" i="8"/>
  <c r="P379" i="8"/>
  <c r="BK379" i="8"/>
  <c r="J379" i="8"/>
  <c r="BE379" i="8"/>
  <c r="BI378" i="8"/>
  <c r="BH378" i="8"/>
  <c r="BG378" i="8"/>
  <c r="BF378" i="8"/>
  <c r="T378" i="8"/>
  <c r="R378" i="8"/>
  <c r="P378" i="8"/>
  <c r="BK378" i="8"/>
  <c r="J378" i="8"/>
  <c r="BE378" i="8" s="1"/>
  <c r="BI377" i="8"/>
  <c r="BH377" i="8"/>
  <c r="BG377" i="8"/>
  <c r="BF377" i="8"/>
  <c r="T377" i="8"/>
  <c r="R377" i="8"/>
  <c r="P377" i="8"/>
  <c r="BK377" i="8"/>
  <c r="J377" i="8"/>
  <c r="BE377" i="8" s="1"/>
  <c r="BI376" i="8"/>
  <c r="BH376" i="8"/>
  <c r="BG376" i="8"/>
  <c r="BF376" i="8"/>
  <c r="T376" i="8"/>
  <c r="R376" i="8"/>
  <c r="P376" i="8"/>
  <c r="BK376" i="8"/>
  <c r="J376" i="8"/>
  <c r="BE376" i="8"/>
  <c r="BI375" i="8"/>
  <c r="BH375" i="8"/>
  <c r="BG375" i="8"/>
  <c r="BF375" i="8"/>
  <c r="T375" i="8"/>
  <c r="R375" i="8"/>
  <c r="P375" i="8"/>
  <c r="BK375" i="8"/>
  <c r="J375" i="8"/>
  <c r="BE375" i="8"/>
  <c r="BI374" i="8"/>
  <c r="BH374" i="8"/>
  <c r="BG374" i="8"/>
  <c r="BF374" i="8"/>
  <c r="T374" i="8"/>
  <c r="R374" i="8"/>
  <c r="P374" i="8"/>
  <c r="BK374" i="8"/>
  <c r="J374" i="8"/>
  <c r="BE374" i="8" s="1"/>
  <c r="BI373" i="8"/>
  <c r="BH373" i="8"/>
  <c r="BG373" i="8"/>
  <c r="BF373" i="8"/>
  <c r="T373" i="8"/>
  <c r="R373" i="8"/>
  <c r="P373" i="8"/>
  <c r="BK373" i="8"/>
  <c r="J373" i="8"/>
  <c r="BE373" i="8" s="1"/>
  <c r="BI372" i="8"/>
  <c r="BH372" i="8"/>
  <c r="BG372" i="8"/>
  <c r="BF372" i="8"/>
  <c r="T372" i="8"/>
  <c r="R372" i="8"/>
  <c r="P372" i="8"/>
  <c r="BK372" i="8"/>
  <c r="J372" i="8"/>
  <c r="BE372" i="8"/>
  <c r="BI371" i="8"/>
  <c r="BH371" i="8"/>
  <c r="BG371" i="8"/>
  <c r="BF371" i="8"/>
  <c r="T371" i="8"/>
  <c r="R371" i="8"/>
  <c r="P371" i="8"/>
  <c r="BK371" i="8"/>
  <c r="J371" i="8"/>
  <c r="BE371" i="8"/>
  <c r="BI370" i="8"/>
  <c r="BH370" i="8"/>
  <c r="BG370" i="8"/>
  <c r="BF370" i="8"/>
  <c r="T370" i="8"/>
  <c r="R370" i="8"/>
  <c r="P370" i="8"/>
  <c r="BK370" i="8"/>
  <c r="J370" i="8"/>
  <c r="BE370" i="8" s="1"/>
  <c r="BI369" i="8"/>
  <c r="BH369" i="8"/>
  <c r="BG369" i="8"/>
  <c r="BF369" i="8"/>
  <c r="T369" i="8"/>
  <c r="R369" i="8"/>
  <c r="P369" i="8"/>
  <c r="BK369" i="8"/>
  <c r="J369" i="8"/>
  <c r="BE369" i="8" s="1"/>
  <c r="BI368" i="8"/>
  <c r="BH368" i="8"/>
  <c r="BG368" i="8"/>
  <c r="BF368" i="8"/>
  <c r="T368" i="8"/>
  <c r="R368" i="8"/>
  <c r="P368" i="8"/>
  <c r="BK368" i="8"/>
  <c r="J368" i="8"/>
  <c r="BE368" i="8"/>
  <c r="BI367" i="8"/>
  <c r="BH367" i="8"/>
  <c r="BG367" i="8"/>
  <c r="BF367" i="8"/>
  <c r="T367" i="8"/>
  <c r="R367" i="8"/>
  <c r="P367" i="8"/>
  <c r="BK367" i="8"/>
  <c r="J367" i="8"/>
  <c r="BE367" i="8"/>
  <c r="BI366" i="8"/>
  <c r="BH366" i="8"/>
  <c r="BG366" i="8"/>
  <c r="BF366" i="8"/>
  <c r="T366" i="8"/>
  <c r="R366" i="8"/>
  <c r="P366" i="8"/>
  <c r="BK366" i="8"/>
  <c r="J366" i="8"/>
  <c r="BE366" i="8" s="1"/>
  <c r="BI365" i="8"/>
  <c r="BH365" i="8"/>
  <c r="BG365" i="8"/>
  <c r="BF365" i="8"/>
  <c r="T365" i="8"/>
  <c r="R365" i="8"/>
  <c r="P365" i="8"/>
  <c r="BK365" i="8"/>
  <c r="J365" i="8"/>
  <c r="BE365" i="8" s="1"/>
  <c r="BI364" i="8"/>
  <c r="BH364" i="8"/>
  <c r="BG364" i="8"/>
  <c r="BF364" i="8"/>
  <c r="T364" i="8"/>
  <c r="R364" i="8"/>
  <c r="R363" i="8" s="1"/>
  <c r="P364" i="8"/>
  <c r="BK364" i="8"/>
  <c r="BK363" i="8"/>
  <c r="J363" i="8" s="1"/>
  <c r="J70" i="8" s="1"/>
  <c r="J364" i="8"/>
  <c r="BE364" i="8"/>
  <c r="J69" i="8"/>
  <c r="BI361" i="8"/>
  <c r="BH361" i="8"/>
  <c r="BG361" i="8"/>
  <c r="BF361" i="8"/>
  <c r="T361" i="8"/>
  <c r="R361" i="8"/>
  <c r="P361" i="8"/>
  <c r="BK361" i="8"/>
  <c r="J361" i="8"/>
  <c r="BE361" i="8" s="1"/>
  <c r="BI360" i="8"/>
  <c r="BH360" i="8"/>
  <c r="BG360" i="8"/>
  <c r="BF360" i="8"/>
  <c r="T360" i="8"/>
  <c r="R360" i="8"/>
  <c r="P360" i="8"/>
  <c r="BK360" i="8"/>
  <c r="J360" i="8"/>
  <c r="BE360" i="8" s="1"/>
  <c r="BI359" i="8"/>
  <c r="BH359" i="8"/>
  <c r="BG359" i="8"/>
  <c r="BF359" i="8"/>
  <c r="T359" i="8"/>
  <c r="R359" i="8"/>
  <c r="P359" i="8"/>
  <c r="BK359" i="8"/>
  <c r="J359" i="8"/>
  <c r="BE359" i="8"/>
  <c r="BI358" i="8"/>
  <c r="BH358" i="8"/>
  <c r="BG358" i="8"/>
  <c r="BF358" i="8"/>
  <c r="T358" i="8"/>
  <c r="R358" i="8"/>
  <c r="P358" i="8"/>
  <c r="BK358" i="8"/>
  <c r="J358" i="8"/>
  <c r="BE358" i="8" s="1"/>
  <c r="BI357" i="8"/>
  <c r="BH357" i="8"/>
  <c r="BG357" i="8"/>
  <c r="BF357" i="8"/>
  <c r="T357" i="8"/>
  <c r="R357" i="8"/>
  <c r="P357" i="8"/>
  <c r="BK357" i="8"/>
  <c r="J357" i="8"/>
  <c r="BE357" i="8" s="1"/>
  <c r="BI356" i="8"/>
  <c r="BH356" i="8"/>
  <c r="BG356" i="8"/>
  <c r="BF356" i="8"/>
  <c r="T356" i="8"/>
  <c r="R356" i="8"/>
  <c r="P356" i="8"/>
  <c r="BK356" i="8"/>
  <c r="J356" i="8"/>
  <c r="BE356" i="8" s="1"/>
  <c r="BI355" i="8"/>
  <c r="BH355" i="8"/>
  <c r="BG355" i="8"/>
  <c r="BF355" i="8"/>
  <c r="T355" i="8"/>
  <c r="R355" i="8"/>
  <c r="P355" i="8"/>
  <c r="BK355" i="8"/>
  <c r="J355" i="8"/>
  <c r="BE355" i="8"/>
  <c r="BI354" i="8"/>
  <c r="BH354" i="8"/>
  <c r="BG354" i="8"/>
  <c r="BF354" i="8"/>
  <c r="T354" i="8"/>
  <c r="R354" i="8"/>
  <c r="P354" i="8"/>
  <c r="BK354" i="8"/>
  <c r="J354" i="8"/>
  <c r="BE354" i="8" s="1"/>
  <c r="BI353" i="8"/>
  <c r="BH353" i="8"/>
  <c r="BG353" i="8"/>
  <c r="BF353" i="8"/>
  <c r="T353" i="8"/>
  <c r="R353" i="8"/>
  <c r="P353" i="8"/>
  <c r="BK353" i="8"/>
  <c r="J353" i="8"/>
  <c r="BE353" i="8" s="1"/>
  <c r="BI352" i="8"/>
  <c r="BH352" i="8"/>
  <c r="BG352" i="8"/>
  <c r="BF352" i="8"/>
  <c r="T352" i="8"/>
  <c r="R352" i="8"/>
  <c r="P352" i="8"/>
  <c r="BK352" i="8"/>
  <c r="J352" i="8"/>
  <c r="BE352" i="8" s="1"/>
  <c r="BI351" i="8"/>
  <c r="BH351" i="8"/>
  <c r="BG351" i="8"/>
  <c r="BF351" i="8"/>
  <c r="T351" i="8"/>
  <c r="R351" i="8"/>
  <c r="P351" i="8"/>
  <c r="BK351" i="8"/>
  <c r="J351" i="8"/>
  <c r="BE351" i="8"/>
  <c r="BI350" i="8"/>
  <c r="BH350" i="8"/>
  <c r="BG350" i="8"/>
  <c r="BF350" i="8"/>
  <c r="T350" i="8"/>
  <c r="R350" i="8"/>
  <c r="P350" i="8"/>
  <c r="BK350" i="8"/>
  <c r="J350" i="8"/>
  <c r="BE350" i="8" s="1"/>
  <c r="BI349" i="8"/>
  <c r="BH349" i="8"/>
  <c r="BG349" i="8"/>
  <c r="BF349" i="8"/>
  <c r="T349" i="8"/>
  <c r="R349" i="8"/>
  <c r="P349" i="8"/>
  <c r="BK349" i="8"/>
  <c r="J349" i="8"/>
  <c r="BE349" i="8" s="1"/>
  <c r="BI348" i="8"/>
  <c r="BH348" i="8"/>
  <c r="BG348" i="8"/>
  <c r="BF348" i="8"/>
  <c r="T348" i="8"/>
  <c r="R348" i="8"/>
  <c r="P348" i="8"/>
  <c r="BK348" i="8"/>
  <c r="J348" i="8"/>
  <c r="BE348" i="8" s="1"/>
  <c r="BI347" i="8"/>
  <c r="BH347" i="8"/>
  <c r="BG347" i="8"/>
  <c r="BF347" i="8"/>
  <c r="T347" i="8"/>
  <c r="R347" i="8"/>
  <c r="P347" i="8"/>
  <c r="BK347" i="8"/>
  <c r="J347" i="8"/>
  <c r="BE347" i="8"/>
  <c r="BI346" i="8"/>
  <c r="BH346" i="8"/>
  <c r="BG346" i="8"/>
  <c r="BF346" i="8"/>
  <c r="T346" i="8"/>
  <c r="R346" i="8"/>
  <c r="P346" i="8"/>
  <c r="BK346" i="8"/>
  <c r="BK343" i="8" s="1"/>
  <c r="J343" i="8" s="1"/>
  <c r="J68" i="8" s="1"/>
  <c r="J346" i="8"/>
  <c r="BE346" i="8" s="1"/>
  <c r="BI345" i="8"/>
  <c r="BH345" i="8"/>
  <c r="BG345" i="8"/>
  <c r="BF345" i="8"/>
  <c r="T345" i="8"/>
  <c r="R345" i="8"/>
  <c r="P345" i="8"/>
  <c r="BK345" i="8"/>
  <c r="J345" i="8"/>
  <c r="BE345" i="8" s="1"/>
  <c r="BI344" i="8"/>
  <c r="BH344" i="8"/>
  <c r="BG344" i="8"/>
  <c r="BF344" i="8"/>
  <c r="T344" i="8"/>
  <c r="T343" i="8" s="1"/>
  <c r="R344" i="8"/>
  <c r="R343" i="8" s="1"/>
  <c r="P344" i="8"/>
  <c r="P343" i="8" s="1"/>
  <c r="BK344" i="8"/>
  <c r="J344" i="8"/>
  <c r="BE344" i="8"/>
  <c r="J67" i="8"/>
  <c r="BI341" i="8"/>
  <c r="BH341" i="8"/>
  <c r="BG341" i="8"/>
  <c r="BF341" i="8"/>
  <c r="T341" i="8"/>
  <c r="R341" i="8"/>
  <c r="P341" i="8"/>
  <c r="BK341" i="8"/>
  <c r="J341" i="8"/>
  <c r="BE341" i="8" s="1"/>
  <c r="BI340" i="8"/>
  <c r="BH340" i="8"/>
  <c r="BG340" i="8"/>
  <c r="BF340" i="8"/>
  <c r="T340" i="8"/>
  <c r="R340" i="8"/>
  <c r="P340" i="8"/>
  <c r="BK340" i="8"/>
  <c r="J340" i="8"/>
  <c r="BE340" i="8" s="1"/>
  <c r="BI339" i="8"/>
  <c r="BH339" i="8"/>
  <c r="BG339" i="8"/>
  <c r="BF339" i="8"/>
  <c r="T339" i="8"/>
  <c r="R339" i="8"/>
  <c r="P339" i="8"/>
  <c r="BK339" i="8"/>
  <c r="J339" i="8"/>
  <c r="BE339" i="8"/>
  <c r="BI338" i="8"/>
  <c r="BH338" i="8"/>
  <c r="BG338" i="8"/>
  <c r="BF338" i="8"/>
  <c r="T338" i="8"/>
  <c r="R338" i="8"/>
  <c r="P338" i="8"/>
  <c r="BK338" i="8"/>
  <c r="J338" i="8"/>
  <c r="BE338" i="8"/>
  <c r="BI337" i="8"/>
  <c r="BH337" i="8"/>
  <c r="BG337" i="8"/>
  <c r="BF337" i="8"/>
  <c r="T337" i="8"/>
  <c r="R337" i="8"/>
  <c r="P337" i="8"/>
  <c r="BK337" i="8"/>
  <c r="J337" i="8"/>
  <c r="BE337" i="8" s="1"/>
  <c r="BI336" i="8"/>
  <c r="BH336" i="8"/>
  <c r="BG336" i="8"/>
  <c r="BF336" i="8"/>
  <c r="T336" i="8"/>
  <c r="R336" i="8"/>
  <c r="P336" i="8"/>
  <c r="BK336" i="8"/>
  <c r="J336" i="8"/>
  <c r="BE336" i="8" s="1"/>
  <c r="BI335" i="8"/>
  <c r="BH335" i="8"/>
  <c r="BG335" i="8"/>
  <c r="BF335" i="8"/>
  <c r="T335" i="8"/>
  <c r="R335" i="8"/>
  <c r="P335" i="8"/>
  <c r="BK335" i="8"/>
  <c r="J335" i="8"/>
  <c r="BE335" i="8"/>
  <c r="BI334" i="8"/>
  <c r="BH334" i="8"/>
  <c r="BG334" i="8"/>
  <c r="BF334" i="8"/>
  <c r="T334" i="8"/>
  <c r="R334" i="8"/>
  <c r="P334" i="8"/>
  <c r="BK334" i="8"/>
  <c r="J334" i="8"/>
  <c r="BE334" i="8"/>
  <c r="BI333" i="8"/>
  <c r="BH333" i="8"/>
  <c r="BG333" i="8"/>
  <c r="BF333" i="8"/>
  <c r="T333" i="8"/>
  <c r="R333" i="8"/>
  <c r="P333" i="8"/>
  <c r="BK333" i="8"/>
  <c r="J333" i="8"/>
  <c r="BE333" i="8" s="1"/>
  <c r="BI332" i="8"/>
  <c r="BH332" i="8"/>
  <c r="BG332" i="8"/>
  <c r="BF332" i="8"/>
  <c r="T332" i="8"/>
  <c r="R332" i="8"/>
  <c r="P332" i="8"/>
  <c r="BK332" i="8"/>
  <c r="J332" i="8"/>
  <c r="BE332" i="8" s="1"/>
  <c r="BI331" i="8"/>
  <c r="BH331" i="8"/>
  <c r="BG331" i="8"/>
  <c r="BF331" i="8"/>
  <c r="T331" i="8"/>
  <c r="R331" i="8"/>
  <c r="P331" i="8"/>
  <c r="BK331" i="8"/>
  <c r="J331" i="8"/>
  <c r="BE331" i="8"/>
  <c r="BI330" i="8"/>
  <c r="BH330" i="8"/>
  <c r="BG330" i="8"/>
  <c r="BF330" i="8"/>
  <c r="T330" i="8"/>
  <c r="R330" i="8"/>
  <c r="P330" i="8"/>
  <c r="BK330" i="8"/>
  <c r="J330" i="8"/>
  <c r="BE330" i="8"/>
  <c r="BI329" i="8"/>
  <c r="BH329" i="8"/>
  <c r="BG329" i="8"/>
  <c r="BF329" i="8"/>
  <c r="T329" i="8"/>
  <c r="R329" i="8"/>
  <c r="P329" i="8"/>
  <c r="BK329" i="8"/>
  <c r="J329" i="8"/>
  <c r="BE329" i="8" s="1"/>
  <c r="BI328" i="8"/>
  <c r="BH328" i="8"/>
  <c r="BG328" i="8"/>
  <c r="BF328" i="8"/>
  <c r="T328" i="8"/>
  <c r="R328" i="8"/>
  <c r="P328" i="8"/>
  <c r="BK328" i="8"/>
  <c r="J328" i="8"/>
  <c r="BE328" i="8" s="1"/>
  <c r="BI327" i="8"/>
  <c r="BH327" i="8"/>
  <c r="BG327" i="8"/>
  <c r="BF327" i="8"/>
  <c r="T327" i="8"/>
  <c r="R327" i="8"/>
  <c r="P327" i="8"/>
  <c r="BK327" i="8"/>
  <c r="J327" i="8"/>
  <c r="BE327" i="8"/>
  <c r="BI326" i="8"/>
  <c r="BH326" i="8"/>
  <c r="BG326" i="8"/>
  <c r="BF326" i="8"/>
  <c r="T326" i="8"/>
  <c r="R326" i="8"/>
  <c r="P326" i="8"/>
  <c r="BK326" i="8"/>
  <c r="J326" i="8"/>
  <c r="BE326" i="8"/>
  <c r="BI325" i="8"/>
  <c r="BH325" i="8"/>
  <c r="BG325" i="8"/>
  <c r="BF325" i="8"/>
  <c r="T325" i="8"/>
  <c r="R325" i="8"/>
  <c r="P325" i="8"/>
  <c r="BK325" i="8"/>
  <c r="J325" i="8"/>
  <c r="BE325" i="8" s="1"/>
  <c r="BI324" i="8"/>
  <c r="BH324" i="8"/>
  <c r="BG324" i="8"/>
  <c r="BF324" i="8"/>
  <c r="T324" i="8"/>
  <c r="R324" i="8"/>
  <c r="P324" i="8"/>
  <c r="BK324" i="8"/>
  <c r="J324" i="8"/>
  <c r="BE324" i="8" s="1"/>
  <c r="BI323" i="8"/>
  <c r="BH323" i="8"/>
  <c r="BG323" i="8"/>
  <c r="BF323" i="8"/>
  <c r="T323" i="8"/>
  <c r="R323" i="8"/>
  <c r="P323" i="8"/>
  <c r="BK323" i="8"/>
  <c r="J323" i="8"/>
  <c r="BE323" i="8"/>
  <c r="BI322" i="8"/>
  <c r="BH322" i="8"/>
  <c r="BG322" i="8"/>
  <c r="BF322" i="8"/>
  <c r="T322" i="8"/>
  <c r="R322" i="8"/>
  <c r="P322" i="8"/>
  <c r="BK322" i="8"/>
  <c r="J322" i="8"/>
  <c r="BE322" i="8"/>
  <c r="BI321" i="8"/>
  <c r="BH321" i="8"/>
  <c r="BG321" i="8"/>
  <c r="BF321" i="8"/>
  <c r="T321" i="8"/>
  <c r="R321" i="8"/>
  <c r="P321" i="8"/>
  <c r="BK321" i="8"/>
  <c r="J321" i="8"/>
  <c r="BE321" i="8" s="1"/>
  <c r="BI320" i="8"/>
  <c r="BH320" i="8"/>
  <c r="BG320" i="8"/>
  <c r="BF320" i="8"/>
  <c r="T320" i="8"/>
  <c r="R320" i="8"/>
  <c r="P320" i="8"/>
  <c r="BK320" i="8"/>
  <c r="J320" i="8"/>
  <c r="BE320" i="8" s="1"/>
  <c r="BI319" i="8"/>
  <c r="BH319" i="8"/>
  <c r="BG319" i="8"/>
  <c r="BF319" i="8"/>
  <c r="T319" i="8"/>
  <c r="R319" i="8"/>
  <c r="P319" i="8"/>
  <c r="BK319" i="8"/>
  <c r="J319" i="8"/>
  <c r="BE319" i="8"/>
  <c r="BI318" i="8"/>
  <c r="BH318" i="8"/>
  <c r="BG318" i="8"/>
  <c r="BF318" i="8"/>
  <c r="T318" i="8"/>
  <c r="R318" i="8"/>
  <c r="P318" i="8"/>
  <c r="BK318" i="8"/>
  <c r="J318" i="8"/>
  <c r="BE318" i="8"/>
  <c r="BI317" i="8"/>
  <c r="BH317" i="8"/>
  <c r="BG317" i="8"/>
  <c r="BF317" i="8"/>
  <c r="T317" i="8"/>
  <c r="R317" i="8"/>
  <c r="P317" i="8"/>
  <c r="BK317" i="8"/>
  <c r="J317" i="8"/>
  <c r="BE317" i="8" s="1"/>
  <c r="BI316" i="8"/>
  <c r="BH316" i="8"/>
  <c r="BG316" i="8"/>
  <c r="BF316" i="8"/>
  <c r="T316" i="8"/>
  <c r="R316" i="8"/>
  <c r="P316" i="8"/>
  <c r="BK316" i="8"/>
  <c r="J316" i="8"/>
  <c r="BE316" i="8" s="1"/>
  <c r="BI315" i="8"/>
  <c r="BH315" i="8"/>
  <c r="BG315" i="8"/>
  <c r="BF315" i="8"/>
  <c r="T315" i="8"/>
  <c r="R315" i="8"/>
  <c r="P315" i="8"/>
  <c r="BK315" i="8"/>
  <c r="J315" i="8"/>
  <c r="BE315" i="8"/>
  <c r="BI314" i="8"/>
  <c r="BH314" i="8"/>
  <c r="BG314" i="8"/>
  <c r="BF314" i="8"/>
  <c r="T314" i="8"/>
  <c r="R314" i="8"/>
  <c r="P314" i="8"/>
  <c r="BK314" i="8"/>
  <c r="J314" i="8"/>
  <c r="BE314" i="8"/>
  <c r="BI313" i="8"/>
  <c r="BH313" i="8"/>
  <c r="BG313" i="8"/>
  <c r="BF313" i="8"/>
  <c r="T313" i="8"/>
  <c r="R313" i="8"/>
  <c r="R312" i="8"/>
  <c r="P313" i="8"/>
  <c r="P312" i="8" s="1"/>
  <c r="BK313" i="8"/>
  <c r="BK312" i="8" s="1"/>
  <c r="J312" i="8" s="1"/>
  <c r="J66" i="8" s="1"/>
  <c r="J313" i="8"/>
  <c r="BE313" i="8" s="1"/>
  <c r="J65" i="8"/>
  <c r="BI310" i="8"/>
  <c r="BH310" i="8"/>
  <c r="BG310" i="8"/>
  <c r="BF310" i="8"/>
  <c r="T310" i="8"/>
  <c r="R310" i="8"/>
  <c r="P310" i="8"/>
  <c r="BK310" i="8"/>
  <c r="J310" i="8"/>
  <c r="BE310" i="8"/>
  <c r="BI309" i="8"/>
  <c r="BH309" i="8"/>
  <c r="BG309" i="8"/>
  <c r="BF309" i="8"/>
  <c r="T309" i="8"/>
  <c r="R309" i="8"/>
  <c r="P309" i="8"/>
  <c r="BK309" i="8"/>
  <c r="J309" i="8"/>
  <c r="BE309" i="8" s="1"/>
  <c r="BI308" i="8"/>
  <c r="BH308" i="8"/>
  <c r="BG308" i="8"/>
  <c r="BF308" i="8"/>
  <c r="T308" i="8"/>
  <c r="R308" i="8"/>
  <c r="P308" i="8"/>
  <c r="BK308" i="8"/>
  <c r="J308" i="8"/>
  <c r="BE308" i="8" s="1"/>
  <c r="BI307" i="8"/>
  <c r="BH307" i="8"/>
  <c r="BG307" i="8"/>
  <c r="BF307" i="8"/>
  <c r="T307" i="8"/>
  <c r="R307" i="8"/>
  <c r="P307" i="8"/>
  <c r="BK307" i="8"/>
  <c r="J307" i="8"/>
  <c r="BE307" i="8" s="1"/>
  <c r="BI306" i="8"/>
  <c r="BH306" i="8"/>
  <c r="BG306" i="8"/>
  <c r="BF306" i="8"/>
  <c r="T306" i="8"/>
  <c r="R306" i="8"/>
  <c r="P306" i="8"/>
  <c r="BK306" i="8"/>
  <c r="J306" i="8"/>
  <c r="BE306" i="8"/>
  <c r="BI305" i="8"/>
  <c r="BH305" i="8"/>
  <c r="BG305" i="8"/>
  <c r="BF305" i="8"/>
  <c r="T305" i="8"/>
  <c r="R305" i="8"/>
  <c r="P305" i="8"/>
  <c r="BK305" i="8"/>
  <c r="J305" i="8"/>
  <c r="BE305" i="8" s="1"/>
  <c r="BI304" i="8"/>
  <c r="BH304" i="8"/>
  <c r="BG304" i="8"/>
  <c r="BF304" i="8"/>
  <c r="T304" i="8"/>
  <c r="R304" i="8"/>
  <c r="P304" i="8"/>
  <c r="BK304" i="8"/>
  <c r="J304" i="8"/>
  <c r="BE304" i="8" s="1"/>
  <c r="BI303" i="8"/>
  <c r="BH303" i="8"/>
  <c r="BG303" i="8"/>
  <c r="BF303" i="8"/>
  <c r="T303" i="8"/>
  <c r="R303" i="8"/>
  <c r="P303" i="8"/>
  <c r="BK303" i="8"/>
  <c r="J303" i="8"/>
  <c r="BE303" i="8" s="1"/>
  <c r="BI302" i="8"/>
  <c r="BH302" i="8"/>
  <c r="BG302" i="8"/>
  <c r="BF302" i="8"/>
  <c r="T302" i="8"/>
  <c r="R302" i="8"/>
  <c r="P302" i="8"/>
  <c r="BK302" i="8"/>
  <c r="J302" i="8"/>
  <c r="BE302" i="8"/>
  <c r="BI301" i="8"/>
  <c r="BH301" i="8"/>
  <c r="BG301" i="8"/>
  <c r="BF301" i="8"/>
  <c r="T301" i="8"/>
  <c r="R301" i="8"/>
  <c r="P301" i="8"/>
  <c r="BK301" i="8"/>
  <c r="J301" i="8"/>
  <c r="BE301" i="8" s="1"/>
  <c r="BI300" i="8"/>
  <c r="BH300" i="8"/>
  <c r="BG300" i="8"/>
  <c r="BF300" i="8"/>
  <c r="T300" i="8"/>
  <c r="R300" i="8"/>
  <c r="P300" i="8"/>
  <c r="BK300" i="8"/>
  <c r="J300" i="8"/>
  <c r="BE300" i="8" s="1"/>
  <c r="BI299" i="8"/>
  <c r="BH299" i="8"/>
  <c r="BG299" i="8"/>
  <c r="BF299" i="8"/>
  <c r="T299" i="8"/>
  <c r="R299" i="8"/>
  <c r="P299" i="8"/>
  <c r="BK299" i="8"/>
  <c r="J299" i="8"/>
  <c r="BE299" i="8" s="1"/>
  <c r="BI298" i="8"/>
  <c r="BH298" i="8"/>
  <c r="BG298" i="8"/>
  <c r="BF298" i="8"/>
  <c r="T298" i="8"/>
  <c r="R298" i="8"/>
  <c r="P298" i="8"/>
  <c r="BK298" i="8"/>
  <c r="J298" i="8"/>
  <c r="BE298" i="8"/>
  <c r="BI297" i="8"/>
  <c r="BH297" i="8"/>
  <c r="BG297" i="8"/>
  <c r="BF297" i="8"/>
  <c r="T297" i="8"/>
  <c r="R297" i="8"/>
  <c r="P297" i="8"/>
  <c r="BK297" i="8"/>
  <c r="J297" i="8"/>
  <c r="BE297" i="8" s="1"/>
  <c r="BI296" i="8"/>
  <c r="BH296" i="8"/>
  <c r="BG296" i="8"/>
  <c r="BF296" i="8"/>
  <c r="T296" i="8"/>
  <c r="R296" i="8"/>
  <c r="P296" i="8"/>
  <c r="BK296" i="8"/>
  <c r="J296" i="8"/>
  <c r="BE296" i="8" s="1"/>
  <c r="BI295" i="8"/>
  <c r="BH295" i="8"/>
  <c r="BG295" i="8"/>
  <c r="BF295" i="8"/>
  <c r="T295" i="8"/>
  <c r="R295" i="8"/>
  <c r="P295" i="8"/>
  <c r="BK295" i="8"/>
  <c r="J295" i="8"/>
  <c r="BE295" i="8" s="1"/>
  <c r="BI294" i="8"/>
  <c r="BH294" i="8"/>
  <c r="BG294" i="8"/>
  <c r="BF294" i="8"/>
  <c r="T294" i="8"/>
  <c r="R294" i="8"/>
  <c r="P294" i="8"/>
  <c r="BK294" i="8"/>
  <c r="J294" i="8"/>
  <c r="BE294" i="8"/>
  <c r="BI293" i="8"/>
  <c r="BH293" i="8"/>
  <c r="BG293" i="8"/>
  <c r="BF293" i="8"/>
  <c r="T293" i="8"/>
  <c r="R293" i="8"/>
  <c r="P293" i="8"/>
  <c r="BK293" i="8"/>
  <c r="J293" i="8"/>
  <c r="BE293" i="8" s="1"/>
  <c r="BI292" i="8"/>
  <c r="BH292" i="8"/>
  <c r="BG292" i="8"/>
  <c r="BF292" i="8"/>
  <c r="T292" i="8"/>
  <c r="R292" i="8"/>
  <c r="P292" i="8"/>
  <c r="BK292" i="8"/>
  <c r="J292" i="8"/>
  <c r="BE292" i="8" s="1"/>
  <c r="BI291" i="8"/>
  <c r="BH291" i="8"/>
  <c r="BG291" i="8"/>
  <c r="BF291" i="8"/>
  <c r="T291" i="8"/>
  <c r="R291" i="8"/>
  <c r="P291" i="8"/>
  <c r="BK291" i="8"/>
  <c r="J291" i="8"/>
  <c r="BE291" i="8" s="1"/>
  <c r="BI290" i="8"/>
  <c r="BH290" i="8"/>
  <c r="BG290" i="8"/>
  <c r="BF290" i="8"/>
  <c r="T290" i="8"/>
  <c r="R290" i="8"/>
  <c r="P290" i="8"/>
  <c r="BK290" i="8"/>
  <c r="J290" i="8"/>
  <c r="BE290" i="8"/>
  <c r="BI289" i="8"/>
  <c r="BH289" i="8"/>
  <c r="BG289" i="8"/>
  <c r="BF289" i="8"/>
  <c r="T289" i="8"/>
  <c r="R289" i="8"/>
  <c r="P289" i="8"/>
  <c r="BK289" i="8"/>
  <c r="J289" i="8"/>
  <c r="BE289" i="8" s="1"/>
  <c r="BI288" i="8"/>
  <c r="BH288" i="8"/>
  <c r="BG288" i="8"/>
  <c r="BF288" i="8"/>
  <c r="T288" i="8"/>
  <c r="R288" i="8"/>
  <c r="P288" i="8"/>
  <c r="BK288" i="8"/>
  <c r="J288" i="8"/>
  <c r="BE288" i="8" s="1"/>
  <c r="BI287" i="8"/>
  <c r="BH287" i="8"/>
  <c r="BG287" i="8"/>
  <c r="BF287" i="8"/>
  <c r="T287" i="8"/>
  <c r="R287" i="8"/>
  <c r="P287" i="8"/>
  <c r="BK287" i="8"/>
  <c r="J287" i="8"/>
  <c r="BE287" i="8" s="1"/>
  <c r="BI286" i="8"/>
  <c r="BH286" i="8"/>
  <c r="BG286" i="8"/>
  <c r="BF286" i="8"/>
  <c r="T286" i="8"/>
  <c r="R286" i="8"/>
  <c r="P286" i="8"/>
  <c r="BK286" i="8"/>
  <c r="J286" i="8"/>
  <c r="BE286" i="8"/>
  <c r="BI285" i="8"/>
  <c r="BH285" i="8"/>
  <c r="BG285" i="8"/>
  <c r="BF285" i="8"/>
  <c r="T285" i="8"/>
  <c r="R285" i="8"/>
  <c r="P285" i="8"/>
  <c r="BK285" i="8"/>
  <c r="J285" i="8"/>
  <c r="BE285" i="8" s="1"/>
  <c r="BI284" i="8"/>
  <c r="BH284" i="8"/>
  <c r="BG284" i="8"/>
  <c r="BF284" i="8"/>
  <c r="T284" i="8"/>
  <c r="R284" i="8"/>
  <c r="P284" i="8"/>
  <c r="BK284" i="8"/>
  <c r="J284" i="8"/>
  <c r="BE284" i="8" s="1"/>
  <c r="BI283" i="8"/>
  <c r="BH283" i="8"/>
  <c r="BG283" i="8"/>
  <c r="BF283" i="8"/>
  <c r="T283" i="8"/>
  <c r="R283" i="8"/>
  <c r="P283" i="8"/>
  <c r="BK283" i="8"/>
  <c r="J283" i="8"/>
  <c r="BE283" i="8" s="1"/>
  <c r="BI282" i="8"/>
  <c r="BH282" i="8"/>
  <c r="BG282" i="8"/>
  <c r="BF282" i="8"/>
  <c r="T282" i="8"/>
  <c r="R282" i="8"/>
  <c r="P282" i="8"/>
  <c r="BK282" i="8"/>
  <c r="J282" i="8"/>
  <c r="BE282" i="8"/>
  <c r="BI281" i="8"/>
  <c r="BH281" i="8"/>
  <c r="BG281" i="8"/>
  <c r="BF281" i="8"/>
  <c r="T281" i="8"/>
  <c r="R281" i="8"/>
  <c r="P281" i="8"/>
  <c r="BK281" i="8"/>
  <c r="J281" i="8"/>
  <c r="BE281" i="8" s="1"/>
  <c r="BI280" i="8"/>
  <c r="BH280" i="8"/>
  <c r="BG280" i="8"/>
  <c r="BF280" i="8"/>
  <c r="T280" i="8"/>
  <c r="R280" i="8"/>
  <c r="P280" i="8"/>
  <c r="BK280" i="8"/>
  <c r="J280" i="8"/>
  <c r="BE280" i="8" s="1"/>
  <c r="BI279" i="8"/>
  <c r="BH279" i="8"/>
  <c r="BG279" i="8"/>
  <c r="BF279" i="8"/>
  <c r="T279" i="8"/>
  <c r="R279" i="8"/>
  <c r="P279" i="8"/>
  <c r="BK279" i="8"/>
  <c r="J279" i="8"/>
  <c r="BE279" i="8" s="1"/>
  <c r="BI278" i="8"/>
  <c r="BH278" i="8"/>
  <c r="BG278" i="8"/>
  <c r="BF278" i="8"/>
  <c r="T278" i="8"/>
  <c r="R278" i="8"/>
  <c r="P278" i="8"/>
  <c r="BK278" i="8"/>
  <c r="J278" i="8"/>
  <c r="BE278" i="8"/>
  <c r="BI277" i="8"/>
  <c r="BH277" i="8"/>
  <c r="BG277" i="8"/>
  <c r="BF277" i="8"/>
  <c r="T277" i="8"/>
  <c r="R277" i="8"/>
  <c r="P277" i="8"/>
  <c r="BK277" i="8"/>
  <c r="J277" i="8"/>
  <c r="BE277" i="8" s="1"/>
  <c r="BI276" i="8"/>
  <c r="BH276" i="8"/>
  <c r="BG276" i="8"/>
  <c r="BF276" i="8"/>
  <c r="T276" i="8"/>
  <c r="R276" i="8"/>
  <c r="P276" i="8"/>
  <c r="BK276" i="8"/>
  <c r="J276" i="8"/>
  <c r="BE276" i="8" s="1"/>
  <c r="BI275" i="8"/>
  <c r="BH275" i="8"/>
  <c r="BG275" i="8"/>
  <c r="BF275" i="8"/>
  <c r="T275" i="8"/>
  <c r="R275" i="8"/>
  <c r="P275" i="8"/>
  <c r="BK275" i="8"/>
  <c r="J275" i="8"/>
  <c r="BE275" i="8" s="1"/>
  <c r="BI274" i="8"/>
  <c r="BH274" i="8"/>
  <c r="BG274" i="8"/>
  <c r="BF274" i="8"/>
  <c r="T274" i="8"/>
  <c r="T273" i="8" s="1"/>
  <c r="R274" i="8"/>
  <c r="P274" i="8"/>
  <c r="P273" i="8"/>
  <c r="BK274" i="8"/>
  <c r="J274" i="8"/>
  <c r="BE274" i="8"/>
  <c r="BI271" i="8"/>
  <c r="BH271" i="8"/>
  <c r="BG271" i="8"/>
  <c r="BF271" i="8"/>
  <c r="T271" i="8"/>
  <c r="R271" i="8"/>
  <c r="P271" i="8"/>
  <c r="BK271" i="8"/>
  <c r="J271" i="8"/>
  <c r="BE271" i="8" s="1"/>
  <c r="BI270" i="8"/>
  <c r="BH270" i="8"/>
  <c r="BG270" i="8"/>
  <c r="BF270" i="8"/>
  <c r="T270" i="8"/>
  <c r="R270" i="8"/>
  <c r="P270" i="8"/>
  <c r="BK270" i="8"/>
  <c r="J270" i="8"/>
  <c r="BE270" i="8"/>
  <c r="BI269" i="8"/>
  <c r="BH269" i="8"/>
  <c r="BG269" i="8"/>
  <c r="BF269" i="8"/>
  <c r="T269" i="8"/>
  <c r="R269" i="8"/>
  <c r="P269" i="8"/>
  <c r="BK269" i="8"/>
  <c r="J269" i="8"/>
  <c r="BE269" i="8"/>
  <c r="BI268" i="8"/>
  <c r="BH268" i="8"/>
  <c r="BG268" i="8"/>
  <c r="BF268" i="8"/>
  <c r="T268" i="8"/>
  <c r="R268" i="8"/>
  <c r="P268" i="8"/>
  <c r="BK268" i="8"/>
  <c r="J268" i="8"/>
  <c r="BE268" i="8" s="1"/>
  <c r="BI267" i="8"/>
  <c r="BH267" i="8"/>
  <c r="BG267" i="8"/>
  <c r="BF267" i="8"/>
  <c r="T267" i="8"/>
  <c r="R267" i="8"/>
  <c r="P267" i="8"/>
  <c r="BK267" i="8"/>
  <c r="J267" i="8"/>
  <c r="BE267" i="8" s="1"/>
  <c r="BI266" i="8"/>
  <c r="BH266" i="8"/>
  <c r="BG266" i="8"/>
  <c r="BF266" i="8"/>
  <c r="T266" i="8"/>
  <c r="R266" i="8"/>
  <c r="P266" i="8"/>
  <c r="BK266" i="8"/>
  <c r="J266" i="8"/>
  <c r="BE266" i="8"/>
  <c r="BI265" i="8"/>
  <c r="BH265" i="8"/>
  <c r="BG265" i="8"/>
  <c r="BF265" i="8"/>
  <c r="T265" i="8"/>
  <c r="R265" i="8"/>
  <c r="P265" i="8"/>
  <c r="BK265" i="8"/>
  <c r="J265" i="8"/>
  <c r="BE265" i="8"/>
  <c r="BI264" i="8"/>
  <c r="BH264" i="8"/>
  <c r="BG264" i="8"/>
  <c r="BF264" i="8"/>
  <c r="T264" i="8"/>
  <c r="R264" i="8"/>
  <c r="P264" i="8"/>
  <c r="BK264" i="8"/>
  <c r="J264" i="8"/>
  <c r="BE264" i="8" s="1"/>
  <c r="BI263" i="8"/>
  <c r="BH263" i="8"/>
  <c r="BG263" i="8"/>
  <c r="BF263" i="8"/>
  <c r="T263" i="8"/>
  <c r="R263" i="8"/>
  <c r="P263" i="8"/>
  <c r="BK263" i="8"/>
  <c r="J263" i="8"/>
  <c r="BE263" i="8" s="1"/>
  <c r="BI262" i="8"/>
  <c r="BH262" i="8"/>
  <c r="BG262" i="8"/>
  <c r="BF262" i="8"/>
  <c r="T262" i="8"/>
  <c r="R262" i="8"/>
  <c r="P262" i="8"/>
  <c r="BK262" i="8"/>
  <c r="J262" i="8"/>
  <c r="BE262" i="8"/>
  <c r="BI261" i="8"/>
  <c r="BH261" i="8"/>
  <c r="BG261" i="8"/>
  <c r="BF261" i="8"/>
  <c r="T261" i="8"/>
  <c r="R261" i="8"/>
  <c r="P261" i="8"/>
  <c r="BK261" i="8"/>
  <c r="J261" i="8"/>
  <c r="BE261" i="8"/>
  <c r="BI260" i="8"/>
  <c r="BH260" i="8"/>
  <c r="BG260" i="8"/>
  <c r="BF260" i="8"/>
  <c r="T260" i="8"/>
  <c r="R260" i="8"/>
  <c r="P260" i="8"/>
  <c r="BK260" i="8"/>
  <c r="J260" i="8"/>
  <c r="BE260" i="8" s="1"/>
  <c r="BI259" i="8"/>
  <c r="BH259" i="8"/>
  <c r="BG259" i="8"/>
  <c r="BF259" i="8"/>
  <c r="T259" i="8"/>
  <c r="R259" i="8"/>
  <c r="P259" i="8"/>
  <c r="BK259" i="8"/>
  <c r="J259" i="8"/>
  <c r="BE259" i="8" s="1"/>
  <c r="BI258" i="8"/>
  <c r="BH258" i="8"/>
  <c r="BG258" i="8"/>
  <c r="BF258" i="8"/>
  <c r="T258" i="8"/>
  <c r="R258" i="8"/>
  <c r="P258" i="8"/>
  <c r="BK258" i="8"/>
  <c r="J258" i="8"/>
  <c r="BE258" i="8"/>
  <c r="BI257" i="8"/>
  <c r="BH257" i="8"/>
  <c r="BG257" i="8"/>
  <c r="BF257" i="8"/>
  <c r="T257" i="8"/>
  <c r="R257" i="8"/>
  <c r="P257" i="8"/>
  <c r="BK257" i="8"/>
  <c r="J257" i="8"/>
  <c r="BE257" i="8"/>
  <c r="BI256" i="8"/>
  <c r="BH256" i="8"/>
  <c r="BG256" i="8"/>
  <c r="BF256" i="8"/>
  <c r="T256" i="8"/>
  <c r="R256" i="8"/>
  <c r="P256" i="8"/>
  <c r="BK256" i="8"/>
  <c r="J256" i="8"/>
  <c r="BE256" i="8" s="1"/>
  <c r="BI255" i="8"/>
  <c r="BH255" i="8"/>
  <c r="BG255" i="8"/>
  <c r="BF255" i="8"/>
  <c r="T255" i="8"/>
  <c r="R255" i="8"/>
  <c r="P255" i="8"/>
  <c r="BK255" i="8"/>
  <c r="J255" i="8"/>
  <c r="BE255" i="8" s="1"/>
  <c r="BI254" i="8"/>
  <c r="BH254" i="8"/>
  <c r="BG254" i="8"/>
  <c r="BF254" i="8"/>
  <c r="T254" i="8"/>
  <c r="R254" i="8"/>
  <c r="P254" i="8"/>
  <c r="BK254" i="8"/>
  <c r="J254" i="8"/>
  <c r="BE254" i="8"/>
  <c r="BI253" i="8"/>
  <c r="BH253" i="8"/>
  <c r="BG253" i="8"/>
  <c r="BF253" i="8"/>
  <c r="T253" i="8"/>
  <c r="R253" i="8"/>
  <c r="P253" i="8"/>
  <c r="BK253" i="8"/>
  <c r="J253" i="8"/>
  <c r="BE253" i="8"/>
  <c r="BI252" i="8"/>
  <c r="BH252" i="8"/>
  <c r="BG252" i="8"/>
  <c r="BF252" i="8"/>
  <c r="T252" i="8"/>
  <c r="R252" i="8"/>
  <c r="P252" i="8"/>
  <c r="BK252" i="8"/>
  <c r="J252" i="8"/>
  <c r="BE252" i="8" s="1"/>
  <c r="BI251" i="8"/>
  <c r="BH251" i="8"/>
  <c r="BG251" i="8"/>
  <c r="BF251" i="8"/>
  <c r="T251" i="8"/>
  <c r="R251" i="8"/>
  <c r="P251" i="8"/>
  <c r="BK251" i="8"/>
  <c r="J251" i="8"/>
  <c r="BE251" i="8" s="1"/>
  <c r="BI250" i="8"/>
  <c r="BH250" i="8"/>
  <c r="BG250" i="8"/>
  <c r="BF250" i="8"/>
  <c r="T250" i="8"/>
  <c r="R250" i="8"/>
  <c r="P250" i="8"/>
  <c r="BK250" i="8"/>
  <c r="J250" i="8"/>
  <c r="BE250" i="8"/>
  <c r="BI249" i="8"/>
  <c r="BH249" i="8"/>
  <c r="BG249" i="8"/>
  <c r="BF249" i="8"/>
  <c r="T249" i="8"/>
  <c r="R249" i="8"/>
  <c r="P249" i="8"/>
  <c r="BK249" i="8"/>
  <c r="J249" i="8"/>
  <c r="BE249" i="8"/>
  <c r="BI248" i="8"/>
  <c r="BH248" i="8"/>
  <c r="BG248" i="8"/>
  <c r="BF248" i="8"/>
  <c r="T248" i="8"/>
  <c r="R248" i="8"/>
  <c r="P248" i="8"/>
  <c r="BK248" i="8"/>
  <c r="J248" i="8"/>
  <c r="BE248" i="8" s="1"/>
  <c r="BI247" i="8"/>
  <c r="BH247" i="8"/>
  <c r="BG247" i="8"/>
  <c r="BF247" i="8"/>
  <c r="T247" i="8"/>
  <c r="R247" i="8"/>
  <c r="P247" i="8"/>
  <c r="BK247" i="8"/>
  <c r="J247" i="8"/>
  <c r="BE247" i="8" s="1"/>
  <c r="BI246" i="8"/>
  <c r="BH246" i="8"/>
  <c r="BG246" i="8"/>
  <c r="BF246" i="8"/>
  <c r="T246" i="8"/>
  <c r="R246" i="8"/>
  <c r="P246" i="8"/>
  <c r="BK246" i="8"/>
  <c r="J246" i="8"/>
  <c r="BE246" i="8"/>
  <c r="BI245" i="8"/>
  <c r="BH245" i="8"/>
  <c r="BG245" i="8"/>
  <c r="BF245" i="8"/>
  <c r="T245" i="8"/>
  <c r="R245" i="8"/>
  <c r="P245" i="8"/>
  <c r="BK245" i="8"/>
  <c r="J245" i="8"/>
  <c r="BE245" i="8"/>
  <c r="BI244" i="8"/>
  <c r="BH244" i="8"/>
  <c r="BG244" i="8"/>
  <c r="BF244" i="8"/>
  <c r="T244" i="8"/>
  <c r="R244" i="8"/>
  <c r="P244" i="8"/>
  <c r="BK244" i="8"/>
  <c r="J244" i="8"/>
  <c r="BE244" i="8" s="1"/>
  <c r="BI243" i="8"/>
  <c r="BH243" i="8"/>
  <c r="BG243" i="8"/>
  <c r="BF243" i="8"/>
  <c r="T243" i="8"/>
  <c r="R243" i="8"/>
  <c r="P243" i="8"/>
  <c r="BK243" i="8"/>
  <c r="J243" i="8"/>
  <c r="BE243" i="8" s="1"/>
  <c r="BI242" i="8"/>
  <c r="BH242" i="8"/>
  <c r="BG242" i="8"/>
  <c r="BF242" i="8"/>
  <c r="T242" i="8"/>
  <c r="R242" i="8"/>
  <c r="P242" i="8"/>
  <c r="BK242" i="8"/>
  <c r="J242" i="8"/>
  <c r="BE242" i="8"/>
  <c r="BI241" i="8"/>
  <c r="BH241" i="8"/>
  <c r="BG241" i="8"/>
  <c r="BF241" i="8"/>
  <c r="T241" i="8"/>
  <c r="R241" i="8"/>
  <c r="P241" i="8"/>
  <c r="BK241" i="8"/>
  <c r="J241" i="8"/>
  <c r="BE241" i="8"/>
  <c r="BI240" i="8"/>
  <c r="BH240" i="8"/>
  <c r="BG240" i="8"/>
  <c r="BF240" i="8"/>
  <c r="T240" i="8"/>
  <c r="R240" i="8"/>
  <c r="P240" i="8"/>
  <c r="BK240" i="8"/>
  <c r="J240" i="8"/>
  <c r="BE240" i="8" s="1"/>
  <c r="BI239" i="8"/>
  <c r="BH239" i="8"/>
  <c r="BG239" i="8"/>
  <c r="BF239" i="8"/>
  <c r="T239" i="8"/>
  <c r="R239" i="8"/>
  <c r="P239" i="8"/>
  <c r="BK239" i="8"/>
  <c r="J239" i="8"/>
  <c r="BE239" i="8" s="1"/>
  <c r="BI238" i="8"/>
  <c r="BH238" i="8"/>
  <c r="BG238" i="8"/>
  <c r="BF238" i="8"/>
  <c r="T238" i="8"/>
  <c r="R238" i="8"/>
  <c r="P238" i="8"/>
  <c r="BK238" i="8"/>
  <c r="J238" i="8"/>
  <c r="BE238" i="8"/>
  <c r="BI237" i="8"/>
  <c r="BH237" i="8"/>
  <c r="BG237" i="8"/>
  <c r="BF237" i="8"/>
  <c r="T237" i="8"/>
  <c r="R237" i="8"/>
  <c r="P237" i="8"/>
  <c r="BK237" i="8"/>
  <c r="J237" i="8"/>
  <c r="BE237" i="8"/>
  <c r="BI236" i="8"/>
  <c r="BH236" i="8"/>
  <c r="BG236" i="8"/>
  <c r="BF236" i="8"/>
  <c r="T236" i="8"/>
  <c r="R236" i="8"/>
  <c r="P236" i="8"/>
  <c r="BK236" i="8"/>
  <c r="J236" i="8"/>
  <c r="BE236" i="8" s="1"/>
  <c r="BI235" i="8"/>
  <c r="BH235" i="8"/>
  <c r="BG235" i="8"/>
  <c r="BF235" i="8"/>
  <c r="T235" i="8"/>
  <c r="R235" i="8"/>
  <c r="P235" i="8"/>
  <c r="BK235" i="8"/>
  <c r="J235" i="8"/>
  <c r="BE235" i="8" s="1"/>
  <c r="BI234" i="8"/>
  <c r="BH234" i="8"/>
  <c r="BG234" i="8"/>
  <c r="BF234" i="8"/>
  <c r="T234" i="8"/>
  <c r="R234" i="8"/>
  <c r="P234" i="8"/>
  <c r="BK234" i="8"/>
  <c r="J234" i="8"/>
  <c r="BE234" i="8"/>
  <c r="BI233" i="8"/>
  <c r="BH233" i="8"/>
  <c r="BG233" i="8"/>
  <c r="BF233" i="8"/>
  <c r="T233" i="8"/>
  <c r="R233" i="8"/>
  <c r="P233" i="8"/>
  <c r="BK233" i="8"/>
  <c r="J233" i="8"/>
  <c r="BE233" i="8"/>
  <c r="BI232" i="8"/>
  <c r="BH232" i="8"/>
  <c r="BG232" i="8"/>
  <c r="BF232" i="8"/>
  <c r="T232" i="8"/>
  <c r="R232" i="8"/>
  <c r="P232" i="8"/>
  <c r="BK232" i="8"/>
  <c r="J232" i="8"/>
  <c r="BE232" i="8" s="1"/>
  <c r="BI231" i="8"/>
  <c r="BH231" i="8"/>
  <c r="BG231" i="8"/>
  <c r="BF231" i="8"/>
  <c r="T231" i="8"/>
  <c r="R231" i="8"/>
  <c r="P231" i="8"/>
  <c r="BK231" i="8"/>
  <c r="J231" i="8"/>
  <c r="BE231" i="8" s="1"/>
  <c r="BI230" i="8"/>
  <c r="BH230" i="8"/>
  <c r="BG230" i="8"/>
  <c r="BF230" i="8"/>
  <c r="T230" i="8"/>
  <c r="R230" i="8"/>
  <c r="P230" i="8"/>
  <c r="BK230" i="8"/>
  <c r="J230" i="8"/>
  <c r="BE230" i="8"/>
  <c r="BI229" i="8"/>
  <c r="BH229" i="8"/>
  <c r="BG229" i="8"/>
  <c r="BF229" i="8"/>
  <c r="T229" i="8"/>
  <c r="R229" i="8"/>
  <c r="P229" i="8"/>
  <c r="BK229" i="8"/>
  <c r="J229" i="8"/>
  <c r="BE229" i="8"/>
  <c r="BI228" i="8"/>
  <c r="BH228" i="8"/>
  <c r="BG228" i="8"/>
  <c r="BF228" i="8"/>
  <c r="T228" i="8"/>
  <c r="R228" i="8"/>
  <c r="P228" i="8"/>
  <c r="BK228" i="8"/>
  <c r="J228" i="8"/>
  <c r="BE228" i="8" s="1"/>
  <c r="BI227" i="8"/>
  <c r="BH227" i="8"/>
  <c r="BG227" i="8"/>
  <c r="BF227" i="8"/>
  <c r="T227" i="8"/>
  <c r="R227" i="8"/>
  <c r="P227" i="8"/>
  <c r="BK227" i="8"/>
  <c r="J227" i="8"/>
  <c r="BE227" i="8" s="1"/>
  <c r="BI226" i="8"/>
  <c r="BH226" i="8"/>
  <c r="BG226" i="8"/>
  <c r="BF226" i="8"/>
  <c r="T226" i="8"/>
  <c r="R226" i="8"/>
  <c r="P226" i="8"/>
  <c r="BK226" i="8"/>
  <c r="J226" i="8"/>
  <c r="BE226" i="8"/>
  <c r="BI225" i="8"/>
  <c r="BH225" i="8"/>
  <c r="BG225" i="8"/>
  <c r="BF225" i="8"/>
  <c r="T225" i="8"/>
  <c r="R225" i="8"/>
  <c r="P225" i="8"/>
  <c r="BK225" i="8"/>
  <c r="J225" i="8"/>
  <c r="BE225" i="8"/>
  <c r="BI224" i="8"/>
  <c r="BH224" i="8"/>
  <c r="BG224" i="8"/>
  <c r="BF224" i="8"/>
  <c r="T224" i="8"/>
  <c r="R224" i="8"/>
  <c r="P224" i="8"/>
  <c r="BK224" i="8"/>
  <c r="J224" i="8"/>
  <c r="BE224" i="8" s="1"/>
  <c r="BI223" i="8"/>
  <c r="BH223" i="8"/>
  <c r="BG223" i="8"/>
  <c r="BF223" i="8"/>
  <c r="T223" i="8"/>
  <c r="R223" i="8"/>
  <c r="P223" i="8"/>
  <c r="BK223" i="8"/>
  <c r="J223" i="8"/>
  <c r="BE223" i="8" s="1"/>
  <c r="BI222" i="8"/>
  <c r="BH222" i="8"/>
  <c r="BG222" i="8"/>
  <c r="BF222" i="8"/>
  <c r="T222" i="8"/>
  <c r="R222" i="8"/>
  <c r="P222" i="8"/>
  <c r="BK222" i="8"/>
  <c r="J222" i="8"/>
  <c r="BE222" i="8"/>
  <c r="BI221" i="8"/>
  <c r="BH221" i="8"/>
  <c r="BG221" i="8"/>
  <c r="BF221" i="8"/>
  <c r="T221" i="8"/>
  <c r="R221" i="8"/>
  <c r="P221" i="8"/>
  <c r="BK221" i="8"/>
  <c r="J221" i="8"/>
  <c r="BE221" i="8"/>
  <c r="BI220" i="8"/>
  <c r="BH220" i="8"/>
  <c r="BG220" i="8"/>
  <c r="BF220" i="8"/>
  <c r="T220" i="8"/>
  <c r="R220" i="8"/>
  <c r="P220" i="8"/>
  <c r="BK220" i="8"/>
  <c r="J220" i="8"/>
  <c r="BE220" i="8" s="1"/>
  <c r="BI219" i="8"/>
  <c r="BH219" i="8"/>
  <c r="BG219" i="8"/>
  <c r="BF219" i="8"/>
  <c r="T219" i="8"/>
  <c r="R219" i="8"/>
  <c r="P219" i="8"/>
  <c r="BK219" i="8"/>
  <c r="J219" i="8"/>
  <c r="BE219" i="8" s="1"/>
  <c r="BI218" i="8"/>
  <c r="BH218" i="8"/>
  <c r="BG218" i="8"/>
  <c r="BF218" i="8"/>
  <c r="T218" i="8"/>
  <c r="R218" i="8"/>
  <c r="P218" i="8"/>
  <c r="BK218" i="8"/>
  <c r="J218" i="8"/>
  <c r="BE218" i="8"/>
  <c r="BI217" i="8"/>
  <c r="BH217" i="8"/>
  <c r="BG217" i="8"/>
  <c r="BF217" i="8"/>
  <c r="T217" i="8"/>
  <c r="R217" i="8"/>
  <c r="P217" i="8"/>
  <c r="BK217" i="8"/>
  <c r="J217" i="8"/>
  <c r="BE217" i="8"/>
  <c r="BI216" i="8"/>
  <c r="BH216" i="8"/>
  <c r="BG216" i="8"/>
  <c r="BF216" i="8"/>
  <c r="T216" i="8"/>
  <c r="R216" i="8"/>
  <c r="P216" i="8"/>
  <c r="BK216" i="8"/>
  <c r="J216" i="8"/>
  <c r="BE216" i="8" s="1"/>
  <c r="BI215" i="8"/>
  <c r="BH215" i="8"/>
  <c r="BG215" i="8"/>
  <c r="BF215" i="8"/>
  <c r="T215" i="8"/>
  <c r="R215" i="8"/>
  <c r="P215" i="8"/>
  <c r="BK215" i="8"/>
  <c r="J215" i="8"/>
  <c r="BE215" i="8" s="1"/>
  <c r="BI214" i="8"/>
  <c r="BH214" i="8"/>
  <c r="BG214" i="8"/>
  <c r="BF214" i="8"/>
  <c r="T214" i="8"/>
  <c r="R214" i="8"/>
  <c r="P214" i="8"/>
  <c r="BK214" i="8"/>
  <c r="J214" i="8"/>
  <c r="BE214" i="8"/>
  <c r="BI213" i="8"/>
  <c r="BH213" i="8"/>
  <c r="BG213" i="8"/>
  <c r="BF213" i="8"/>
  <c r="T213" i="8"/>
  <c r="R213" i="8"/>
  <c r="P213" i="8"/>
  <c r="BK213" i="8"/>
  <c r="J213" i="8"/>
  <c r="BE213" i="8"/>
  <c r="BI212" i="8"/>
  <c r="BH212" i="8"/>
  <c r="BG212" i="8"/>
  <c r="BF212" i="8"/>
  <c r="T212" i="8"/>
  <c r="R212" i="8"/>
  <c r="P212" i="8"/>
  <c r="BK212" i="8"/>
  <c r="J212" i="8"/>
  <c r="BE212" i="8" s="1"/>
  <c r="BI211" i="8"/>
  <c r="BH211" i="8"/>
  <c r="BG211" i="8"/>
  <c r="BF211" i="8"/>
  <c r="T211" i="8"/>
  <c r="R211" i="8"/>
  <c r="P211" i="8"/>
  <c r="BK211" i="8"/>
  <c r="J211" i="8"/>
  <c r="BE211" i="8" s="1"/>
  <c r="BI210" i="8"/>
  <c r="BH210" i="8"/>
  <c r="BG210" i="8"/>
  <c r="BF210" i="8"/>
  <c r="T210" i="8"/>
  <c r="R210" i="8"/>
  <c r="P210" i="8"/>
  <c r="BK210" i="8"/>
  <c r="J210" i="8"/>
  <c r="BE210" i="8"/>
  <c r="BI209" i="8"/>
  <c r="BH209" i="8"/>
  <c r="BG209" i="8"/>
  <c r="BF209" i="8"/>
  <c r="T209" i="8"/>
  <c r="R209" i="8"/>
  <c r="P209" i="8"/>
  <c r="BK209" i="8"/>
  <c r="J209" i="8"/>
  <c r="BE209" i="8"/>
  <c r="BI208" i="8"/>
  <c r="BH208" i="8"/>
  <c r="BG208" i="8"/>
  <c r="BF208" i="8"/>
  <c r="T208" i="8"/>
  <c r="R208" i="8"/>
  <c r="P208" i="8"/>
  <c r="BK208" i="8"/>
  <c r="J208" i="8"/>
  <c r="BE208" i="8" s="1"/>
  <c r="BI207" i="8"/>
  <c r="BH207" i="8"/>
  <c r="BG207" i="8"/>
  <c r="BF207" i="8"/>
  <c r="T207" i="8"/>
  <c r="R207" i="8"/>
  <c r="P207" i="8"/>
  <c r="BK207" i="8"/>
  <c r="J207" i="8"/>
  <c r="BE207" i="8" s="1"/>
  <c r="BI206" i="8"/>
  <c r="BH206" i="8"/>
  <c r="BG206" i="8"/>
  <c r="BF206" i="8"/>
  <c r="T206" i="8"/>
  <c r="R206" i="8"/>
  <c r="P206" i="8"/>
  <c r="BK206" i="8"/>
  <c r="J206" i="8"/>
  <c r="BE206" i="8"/>
  <c r="BI205" i="8"/>
  <c r="BH205" i="8"/>
  <c r="BG205" i="8"/>
  <c r="BF205" i="8"/>
  <c r="T205" i="8"/>
  <c r="R205" i="8"/>
  <c r="P205" i="8"/>
  <c r="BK205" i="8"/>
  <c r="J205" i="8"/>
  <c r="BE205" i="8"/>
  <c r="BI204" i="8"/>
  <c r="BH204" i="8"/>
  <c r="BG204" i="8"/>
  <c r="BF204" i="8"/>
  <c r="T204" i="8"/>
  <c r="R204" i="8"/>
  <c r="P204" i="8"/>
  <c r="BK204" i="8"/>
  <c r="BK202" i="8" s="1"/>
  <c r="J202" i="8" s="1"/>
  <c r="J62" i="8" s="1"/>
  <c r="J204" i="8"/>
  <c r="BE204" i="8" s="1"/>
  <c r="BI203" i="8"/>
  <c r="BH203" i="8"/>
  <c r="BG203" i="8"/>
  <c r="BF203" i="8"/>
  <c r="T203" i="8"/>
  <c r="R203" i="8"/>
  <c r="R202" i="8" s="1"/>
  <c r="P203" i="8"/>
  <c r="P202" i="8" s="1"/>
  <c r="BK203" i="8"/>
  <c r="J203" i="8"/>
  <c r="BE203" i="8" s="1"/>
  <c r="J61" i="8"/>
  <c r="BI200" i="8"/>
  <c r="BH200" i="8"/>
  <c r="BG200" i="8"/>
  <c r="BF200" i="8"/>
  <c r="T200" i="8"/>
  <c r="R200" i="8"/>
  <c r="P200" i="8"/>
  <c r="BK200" i="8"/>
  <c r="J200" i="8"/>
  <c r="BE200" i="8" s="1"/>
  <c r="BI199" i="8"/>
  <c r="BH199" i="8"/>
  <c r="BG199" i="8"/>
  <c r="BF199" i="8"/>
  <c r="T199" i="8"/>
  <c r="R199" i="8"/>
  <c r="P199" i="8"/>
  <c r="BK199" i="8"/>
  <c r="J199" i="8"/>
  <c r="BE199" i="8" s="1"/>
  <c r="BI198" i="8"/>
  <c r="BH198" i="8"/>
  <c r="BG198" i="8"/>
  <c r="BF198" i="8"/>
  <c r="T198" i="8"/>
  <c r="R198" i="8"/>
  <c r="P198" i="8"/>
  <c r="BK198" i="8"/>
  <c r="J198" i="8"/>
  <c r="BE198" i="8" s="1"/>
  <c r="BI197" i="8"/>
  <c r="BH197" i="8"/>
  <c r="F33" i="8" s="1"/>
  <c r="BC58" i="1" s="1"/>
  <c r="BG197" i="8"/>
  <c r="BF197" i="8"/>
  <c r="T197" i="8"/>
  <c r="R197" i="8"/>
  <c r="P197" i="8"/>
  <c r="BK197" i="8"/>
  <c r="J197" i="8"/>
  <c r="BE197" i="8"/>
  <c r="BI196" i="8"/>
  <c r="BH196" i="8"/>
  <c r="BG196" i="8"/>
  <c r="BF196" i="8"/>
  <c r="T196" i="8"/>
  <c r="R196" i="8"/>
  <c r="P196" i="8"/>
  <c r="BK196" i="8"/>
  <c r="J196" i="8"/>
  <c r="BE196" i="8" s="1"/>
  <c r="BI195" i="8"/>
  <c r="BH195" i="8"/>
  <c r="BG195" i="8"/>
  <c r="BF195" i="8"/>
  <c r="T195" i="8"/>
  <c r="R195" i="8"/>
  <c r="P195" i="8"/>
  <c r="BK195" i="8"/>
  <c r="J195" i="8"/>
  <c r="BE195" i="8" s="1"/>
  <c r="BI194" i="8"/>
  <c r="BH194" i="8"/>
  <c r="BG194" i="8"/>
  <c r="BF194" i="8"/>
  <c r="T194" i="8"/>
  <c r="R194" i="8"/>
  <c r="P194" i="8"/>
  <c r="BK194" i="8"/>
  <c r="J194" i="8"/>
  <c r="BE194" i="8" s="1"/>
  <c r="BI193" i="8"/>
  <c r="BH193" i="8"/>
  <c r="BG193" i="8"/>
  <c r="BF193" i="8"/>
  <c r="T193" i="8"/>
  <c r="R193" i="8"/>
  <c r="P193" i="8"/>
  <c r="BK193" i="8"/>
  <c r="J193" i="8"/>
  <c r="BE193" i="8"/>
  <c r="BI192" i="8"/>
  <c r="BH192" i="8"/>
  <c r="BG192" i="8"/>
  <c r="BF192" i="8"/>
  <c r="T192" i="8"/>
  <c r="R192" i="8"/>
  <c r="P192" i="8"/>
  <c r="BK192" i="8"/>
  <c r="J192" i="8"/>
  <c r="BE192" i="8" s="1"/>
  <c r="BI191" i="8"/>
  <c r="BH191" i="8"/>
  <c r="BG191" i="8"/>
  <c r="BF191" i="8"/>
  <c r="T191" i="8"/>
  <c r="R191" i="8"/>
  <c r="P191" i="8"/>
  <c r="BK191" i="8"/>
  <c r="J191" i="8"/>
  <c r="BE191" i="8" s="1"/>
  <c r="BI190" i="8"/>
  <c r="BH190" i="8"/>
  <c r="BG190" i="8"/>
  <c r="BF190" i="8"/>
  <c r="T190" i="8"/>
  <c r="R190" i="8"/>
  <c r="P190" i="8"/>
  <c r="BK190" i="8"/>
  <c r="J190" i="8"/>
  <c r="BE190" i="8" s="1"/>
  <c r="BI189" i="8"/>
  <c r="BH189" i="8"/>
  <c r="BG189" i="8"/>
  <c r="BF189" i="8"/>
  <c r="T189" i="8"/>
  <c r="R189" i="8"/>
  <c r="P189" i="8"/>
  <c r="BK189" i="8"/>
  <c r="J189" i="8"/>
  <c r="BE189" i="8"/>
  <c r="BI188" i="8"/>
  <c r="BH188" i="8"/>
  <c r="BG188" i="8"/>
  <c r="BF188" i="8"/>
  <c r="T188" i="8"/>
  <c r="R188" i="8"/>
  <c r="P188" i="8"/>
  <c r="BK188" i="8"/>
  <c r="J188" i="8"/>
  <c r="BE188" i="8" s="1"/>
  <c r="BI187" i="8"/>
  <c r="BH187" i="8"/>
  <c r="BG187" i="8"/>
  <c r="BF187" i="8"/>
  <c r="T187" i="8"/>
  <c r="R187" i="8"/>
  <c r="P187" i="8"/>
  <c r="BK187" i="8"/>
  <c r="J187" i="8"/>
  <c r="BE187" i="8" s="1"/>
  <c r="BI186" i="8"/>
  <c r="BH186" i="8"/>
  <c r="BG186" i="8"/>
  <c r="BF186" i="8"/>
  <c r="F31" i="8" s="1"/>
  <c r="BA58" i="1" s="1"/>
  <c r="T186" i="8"/>
  <c r="R186" i="8"/>
  <c r="P186" i="8"/>
  <c r="BK186" i="8"/>
  <c r="J186" i="8"/>
  <c r="BE186" i="8" s="1"/>
  <c r="BI185" i="8"/>
  <c r="BH185" i="8"/>
  <c r="BG185" i="8"/>
  <c r="BF185" i="8"/>
  <c r="T185" i="8"/>
  <c r="R185" i="8"/>
  <c r="P185" i="8"/>
  <c r="BK185" i="8"/>
  <c r="J185" i="8"/>
  <c r="BE185" i="8"/>
  <c r="BI184" i="8"/>
  <c r="BH184" i="8"/>
  <c r="BG184" i="8"/>
  <c r="BF184" i="8"/>
  <c r="T184" i="8"/>
  <c r="R184" i="8"/>
  <c r="P184" i="8"/>
  <c r="BK184" i="8"/>
  <c r="J184" i="8"/>
  <c r="BE184" i="8" s="1"/>
  <c r="BI183" i="8"/>
  <c r="BH183" i="8"/>
  <c r="BG183" i="8"/>
  <c r="BF183" i="8"/>
  <c r="T183" i="8"/>
  <c r="T182" i="8"/>
  <c r="R183" i="8"/>
  <c r="P183" i="8"/>
  <c r="P182" i="8" s="1"/>
  <c r="BK183" i="8"/>
  <c r="J183" i="8"/>
  <c r="BE183" i="8" s="1"/>
  <c r="J59" i="8"/>
  <c r="BI180" i="8"/>
  <c r="BH180" i="8"/>
  <c r="BG180" i="8"/>
  <c r="BF180" i="8"/>
  <c r="T180" i="8"/>
  <c r="R180" i="8"/>
  <c r="P180" i="8"/>
  <c r="BK180" i="8"/>
  <c r="J180" i="8"/>
  <c r="BE180" i="8"/>
  <c r="BI179" i="8"/>
  <c r="BH179" i="8"/>
  <c r="BG179" i="8"/>
  <c r="BF179" i="8"/>
  <c r="T179" i="8"/>
  <c r="R179" i="8"/>
  <c r="P179" i="8"/>
  <c r="BK179" i="8"/>
  <c r="J179" i="8"/>
  <c r="BE179" i="8" s="1"/>
  <c r="BI178" i="8"/>
  <c r="BH178" i="8"/>
  <c r="BG178" i="8"/>
  <c r="BF178" i="8"/>
  <c r="T178" i="8"/>
  <c r="R178" i="8"/>
  <c r="P178" i="8"/>
  <c r="BK178" i="8"/>
  <c r="J178" i="8"/>
  <c r="BE178" i="8" s="1"/>
  <c r="BI177" i="8"/>
  <c r="BH177" i="8"/>
  <c r="BG177" i="8"/>
  <c r="BF177" i="8"/>
  <c r="T177" i="8"/>
  <c r="R177" i="8"/>
  <c r="P177" i="8"/>
  <c r="BK177" i="8"/>
  <c r="J177" i="8"/>
  <c r="BE177" i="8"/>
  <c r="BI176" i="8"/>
  <c r="BH176" i="8"/>
  <c r="BG176" i="8"/>
  <c r="BF176" i="8"/>
  <c r="T176" i="8"/>
  <c r="R176" i="8"/>
  <c r="P176" i="8"/>
  <c r="BK176" i="8"/>
  <c r="J176" i="8"/>
  <c r="BE176" i="8"/>
  <c r="BI175" i="8"/>
  <c r="BH175" i="8"/>
  <c r="BG175" i="8"/>
  <c r="BF175" i="8"/>
  <c r="T175" i="8"/>
  <c r="R175" i="8"/>
  <c r="P175" i="8"/>
  <c r="BK175" i="8"/>
  <c r="J175" i="8"/>
  <c r="BE175" i="8" s="1"/>
  <c r="BI174" i="8"/>
  <c r="BH174" i="8"/>
  <c r="BG174" i="8"/>
  <c r="BF174" i="8"/>
  <c r="T174" i="8"/>
  <c r="R174" i="8"/>
  <c r="P174" i="8"/>
  <c r="BK174" i="8"/>
  <c r="J174" i="8"/>
  <c r="BE174" i="8" s="1"/>
  <c r="BI173" i="8"/>
  <c r="BH173" i="8"/>
  <c r="BG173" i="8"/>
  <c r="BF173" i="8"/>
  <c r="T173" i="8"/>
  <c r="R173" i="8"/>
  <c r="P173" i="8"/>
  <c r="BK173" i="8"/>
  <c r="J173" i="8"/>
  <c r="BE173" i="8"/>
  <c r="BI172" i="8"/>
  <c r="BH172" i="8"/>
  <c r="BG172" i="8"/>
  <c r="BF172" i="8"/>
  <c r="T172" i="8"/>
  <c r="R172" i="8"/>
  <c r="P172" i="8"/>
  <c r="BK172" i="8"/>
  <c r="J172" i="8"/>
  <c r="BE172" i="8"/>
  <c r="BI171" i="8"/>
  <c r="BH171" i="8"/>
  <c r="BG171" i="8"/>
  <c r="BF171" i="8"/>
  <c r="T171" i="8"/>
  <c r="R171" i="8"/>
  <c r="P171" i="8"/>
  <c r="BK171" i="8"/>
  <c r="J171" i="8"/>
  <c r="BE171" i="8" s="1"/>
  <c r="BI170" i="8"/>
  <c r="BH170" i="8"/>
  <c r="BG170" i="8"/>
  <c r="BF170" i="8"/>
  <c r="T170" i="8"/>
  <c r="R170" i="8"/>
  <c r="P170" i="8"/>
  <c r="BK170" i="8"/>
  <c r="J170" i="8"/>
  <c r="BE170" i="8" s="1"/>
  <c r="BI169" i="8"/>
  <c r="BH169" i="8"/>
  <c r="BG169" i="8"/>
  <c r="BF169" i="8"/>
  <c r="T169" i="8"/>
  <c r="R169" i="8"/>
  <c r="P169" i="8"/>
  <c r="BK169" i="8"/>
  <c r="J169" i="8"/>
  <c r="BE169" i="8"/>
  <c r="BI168" i="8"/>
  <c r="BH168" i="8"/>
  <c r="BG168" i="8"/>
  <c r="BF168" i="8"/>
  <c r="T168" i="8"/>
  <c r="R168" i="8"/>
  <c r="P168" i="8"/>
  <c r="BK168" i="8"/>
  <c r="J168" i="8"/>
  <c r="BE168" i="8"/>
  <c r="BI167" i="8"/>
  <c r="BH167" i="8"/>
  <c r="BG167" i="8"/>
  <c r="BF167" i="8"/>
  <c r="T167" i="8"/>
  <c r="R167" i="8"/>
  <c r="P167" i="8"/>
  <c r="BK167" i="8"/>
  <c r="J167" i="8"/>
  <c r="BE167" i="8" s="1"/>
  <c r="BI166" i="8"/>
  <c r="BH166" i="8"/>
  <c r="BG166" i="8"/>
  <c r="BF166" i="8"/>
  <c r="T166" i="8"/>
  <c r="R166" i="8"/>
  <c r="P166" i="8"/>
  <c r="BK166" i="8"/>
  <c r="J166" i="8"/>
  <c r="BE166" i="8" s="1"/>
  <c r="BI165" i="8"/>
  <c r="BH165" i="8"/>
  <c r="BG165" i="8"/>
  <c r="BF165" i="8"/>
  <c r="T165" i="8"/>
  <c r="R165" i="8"/>
  <c r="P165" i="8"/>
  <c r="BK165" i="8"/>
  <c r="J165" i="8"/>
  <c r="BE165" i="8"/>
  <c r="BI164" i="8"/>
  <c r="BH164" i="8"/>
  <c r="BG164" i="8"/>
  <c r="BF164" i="8"/>
  <c r="T164" i="8"/>
  <c r="R164" i="8"/>
  <c r="P164" i="8"/>
  <c r="BK164" i="8"/>
  <c r="J164" i="8"/>
  <c r="BE164" i="8"/>
  <c r="BI163" i="8"/>
  <c r="BH163" i="8"/>
  <c r="BG163" i="8"/>
  <c r="BF163" i="8"/>
  <c r="T163" i="8"/>
  <c r="R163" i="8"/>
  <c r="P163" i="8"/>
  <c r="BK163" i="8"/>
  <c r="J163" i="8"/>
  <c r="BE163" i="8" s="1"/>
  <c r="BI162" i="8"/>
  <c r="BH162" i="8"/>
  <c r="BG162" i="8"/>
  <c r="BF162" i="8"/>
  <c r="T162" i="8"/>
  <c r="R162" i="8"/>
  <c r="P162" i="8"/>
  <c r="BK162" i="8"/>
  <c r="J162" i="8"/>
  <c r="BE162" i="8" s="1"/>
  <c r="BI161" i="8"/>
  <c r="BH161" i="8"/>
  <c r="BG161" i="8"/>
  <c r="BF161" i="8"/>
  <c r="T161" i="8"/>
  <c r="R161" i="8"/>
  <c r="P161" i="8"/>
  <c r="BK161" i="8"/>
  <c r="J161" i="8"/>
  <c r="BE161" i="8"/>
  <c r="BI160" i="8"/>
  <c r="BH160" i="8"/>
  <c r="BG160" i="8"/>
  <c r="BF160" i="8"/>
  <c r="T160" i="8"/>
  <c r="R160" i="8"/>
  <c r="P160" i="8"/>
  <c r="BK160" i="8"/>
  <c r="J160" i="8"/>
  <c r="BE160" i="8"/>
  <c r="BI159" i="8"/>
  <c r="BH159" i="8"/>
  <c r="BG159" i="8"/>
  <c r="BF159" i="8"/>
  <c r="T159" i="8"/>
  <c r="R159" i="8"/>
  <c r="P159" i="8"/>
  <c r="BK159" i="8"/>
  <c r="J159" i="8"/>
  <c r="BE159" i="8" s="1"/>
  <c r="BI158" i="8"/>
  <c r="BH158" i="8"/>
  <c r="BG158" i="8"/>
  <c r="BF158" i="8"/>
  <c r="T158" i="8"/>
  <c r="R158" i="8"/>
  <c r="P158" i="8"/>
  <c r="BK158" i="8"/>
  <c r="J158" i="8"/>
  <c r="BE158" i="8" s="1"/>
  <c r="BI157" i="8"/>
  <c r="BH157" i="8"/>
  <c r="BG157" i="8"/>
  <c r="BF157" i="8"/>
  <c r="T157" i="8"/>
  <c r="R157" i="8"/>
  <c r="P157" i="8"/>
  <c r="BK157" i="8"/>
  <c r="J157" i="8"/>
  <c r="BE157" i="8"/>
  <c r="BI156" i="8"/>
  <c r="BH156" i="8"/>
  <c r="BG156" i="8"/>
  <c r="BF156" i="8"/>
  <c r="T156" i="8"/>
  <c r="R156" i="8"/>
  <c r="P156" i="8"/>
  <c r="BK156" i="8"/>
  <c r="J156" i="8"/>
  <c r="BE156" i="8"/>
  <c r="BI155" i="8"/>
  <c r="BH155" i="8"/>
  <c r="BG155" i="8"/>
  <c r="BF155" i="8"/>
  <c r="T155" i="8"/>
  <c r="R155" i="8"/>
  <c r="P155" i="8"/>
  <c r="BK155" i="8"/>
  <c r="J155" i="8"/>
  <c r="BE155" i="8" s="1"/>
  <c r="BI154" i="8"/>
  <c r="BH154" i="8"/>
  <c r="BG154" i="8"/>
  <c r="BF154" i="8"/>
  <c r="T154" i="8"/>
  <c r="R154" i="8"/>
  <c r="P154" i="8"/>
  <c r="BK154" i="8"/>
  <c r="J154" i="8"/>
  <c r="BE154" i="8" s="1"/>
  <c r="BI153" i="8"/>
  <c r="BH153" i="8"/>
  <c r="BG153" i="8"/>
  <c r="BF153" i="8"/>
  <c r="T153" i="8"/>
  <c r="R153" i="8"/>
  <c r="P153" i="8"/>
  <c r="BK153" i="8"/>
  <c r="J153" i="8"/>
  <c r="BE153" i="8"/>
  <c r="BI152" i="8"/>
  <c r="BH152" i="8"/>
  <c r="BG152" i="8"/>
  <c r="BF152" i="8"/>
  <c r="T152" i="8"/>
  <c r="R152" i="8"/>
  <c r="P152" i="8"/>
  <c r="BK152" i="8"/>
  <c r="J152" i="8"/>
  <c r="BE152" i="8"/>
  <c r="BI151" i="8"/>
  <c r="BH151" i="8"/>
  <c r="BG151" i="8"/>
  <c r="BF151" i="8"/>
  <c r="T151" i="8"/>
  <c r="R151" i="8"/>
  <c r="P151" i="8"/>
  <c r="BK151" i="8"/>
  <c r="J151" i="8"/>
  <c r="BE151" i="8" s="1"/>
  <c r="BI150" i="8"/>
  <c r="BH150" i="8"/>
  <c r="BG150" i="8"/>
  <c r="BF150" i="8"/>
  <c r="T150" i="8"/>
  <c r="R150" i="8"/>
  <c r="P150" i="8"/>
  <c r="BK150" i="8"/>
  <c r="J150" i="8"/>
  <c r="BE150" i="8" s="1"/>
  <c r="BI149" i="8"/>
  <c r="BH149" i="8"/>
  <c r="BG149" i="8"/>
  <c r="BF149" i="8"/>
  <c r="T149" i="8"/>
  <c r="R149" i="8"/>
  <c r="P149" i="8"/>
  <c r="BK149" i="8"/>
  <c r="J149" i="8"/>
  <c r="BE149" i="8"/>
  <c r="BI148" i="8"/>
  <c r="BH148" i="8"/>
  <c r="BG148" i="8"/>
  <c r="BF148" i="8"/>
  <c r="T148" i="8"/>
  <c r="R148" i="8"/>
  <c r="P148" i="8"/>
  <c r="BK148" i="8"/>
  <c r="J148" i="8"/>
  <c r="BE148" i="8"/>
  <c r="BI147" i="8"/>
  <c r="BH147" i="8"/>
  <c r="BG147" i="8"/>
  <c r="BF147" i="8"/>
  <c r="T147" i="8"/>
  <c r="R147" i="8"/>
  <c r="P147" i="8"/>
  <c r="BK147" i="8"/>
  <c r="J147" i="8"/>
  <c r="BE147" i="8" s="1"/>
  <c r="BI146" i="8"/>
  <c r="BH146" i="8"/>
  <c r="BG146" i="8"/>
  <c r="BF146" i="8"/>
  <c r="T146" i="8"/>
  <c r="R146" i="8"/>
  <c r="P146" i="8"/>
  <c r="BK146" i="8"/>
  <c r="J146" i="8"/>
  <c r="BE146" i="8" s="1"/>
  <c r="BI145" i="8"/>
  <c r="BH145" i="8"/>
  <c r="BG145" i="8"/>
  <c r="BF145" i="8"/>
  <c r="T145" i="8"/>
  <c r="R145" i="8"/>
  <c r="P145" i="8"/>
  <c r="BK145" i="8"/>
  <c r="J145" i="8"/>
  <c r="BE145" i="8"/>
  <c r="BI144" i="8"/>
  <c r="BH144" i="8"/>
  <c r="BG144" i="8"/>
  <c r="BF144" i="8"/>
  <c r="T144" i="8"/>
  <c r="R144" i="8"/>
  <c r="P144" i="8"/>
  <c r="BK144" i="8"/>
  <c r="J144" i="8"/>
  <c r="BE144" i="8"/>
  <c r="BI143" i="8"/>
  <c r="BH143" i="8"/>
  <c r="BG143" i="8"/>
  <c r="BF143" i="8"/>
  <c r="T143" i="8"/>
  <c r="R143" i="8"/>
  <c r="P143" i="8"/>
  <c r="BK143" i="8"/>
  <c r="J143" i="8"/>
  <c r="BE143" i="8" s="1"/>
  <c r="BI142" i="8"/>
  <c r="BH142" i="8"/>
  <c r="BG142" i="8"/>
  <c r="BF142" i="8"/>
  <c r="T142" i="8"/>
  <c r="R142" i="8"/>
  <c r="P142" i="8"/>
  <c r="BK142" i="8"/>
  <c r="J142" i="8"/>
  <c r="BE142" i="8" s="1"/>
  <c r="BI141" i="8"/>
  <c r="BH141" i="8"/>
  <c r="BG141" i="8"/>
  <c r="BF141" i="8"/>
  <c r="T141" i="8"/>
  <c r="R141" i="8"/>
  <c r="P141" i="8"/>
  <c r="BK141" i="8"/>
  <c r="J141" i="8"/>
  <c r="BE141" i="8"/>
  <c r="BI140" i="8"/>
  <c r="BH140" i="8"/>
  <c r="BG140" i="8"/>
  <c r="BF140" i="8"/>
  <c r="T140" i="8"/>
  <c r="R140" i="8"/>
  <c r="P140" i="8"/>
  <c r="BK140" i="8"/>
  <c r="J140" i="8"/>
  <c r="BE140" i="8"/>
  <c r="BI139" i="8"/>
  <c r="BH139" i="8"/>
  <c r="BG139" i="8"/>
  <c r="BF139" i="8"/>
  <c r="T139" i="8"/>
  <c r="R139" i="8"/>
  <c r="P139" i="8"/>
  <c r="BK139" i="8"/>
  <c r="J139" i="8"/>
  <c r="BE139" i="8" s="1"/>
  <c r="BI138" i="8"/>
  <c r="BH138" i="8"/>
  <c r="BG138" i="8"/>
  <c r="BF138" i="8"/>
  <c r="T138" i="8"/>
  <c r="R138" i="8"/>
  <c r="P138" i="8"/>
  <c r="BK138" i="8"/>
  <c r="J138" i="8"/>
  <c r="BE138" i="8" s="1"/>
  <c r="BI137" i="8"/>
  <c r="BH137" i="8"/>
  <c r="BG137" i="8"/>
  <c r="BF137" i="8"/>
  <c r="T137" i="8"/>
  <c r="R137" i="8"/>
  <c r="P137" i="8"/>
  <c r="BK137" i="8"/>
  <c r="J137" i="8"/>
  <c r="BE137" i="8"/>
  <c r="BI136" i="8"/>
  <c r="BH136" i="8"/>
  <c r="BG136" i="8"/>
  <c r="BF136" i="8"/>
  <c r="T136" i="8"/>
  <c r="R136" i="8"/>
  <c r="P136" i="8"/>
  <c r="BK136" i="8"/>
  <c r="J136" i="8"/>
  <c r="BE136" i="8"/>
  <c r="BI135" i="8"/>
  <c r="BH135" i="8"/>
  <c r="BG135" i="8"/>
  <c r="BF135" i="8"/>
  <c r="T135" i="8"/>
  <c r="R135" i="8"/>
  <c r="P135" i="8"/>
  <c r="BK135" i="8"/>
  <c r="J135" i="8"/>
  <c r="BE135" i="8" s="1"/>
  <c r="F30" i="8" s="1"/>
  <c r="AZ58" i="1" s="1"/>
  <c r="BI134" i="8"/>
  <c r="BH134" i="8"/>
  <c r="BG134" i="8"/>
  <c r="BF134" i="8"/>
  <c r="T134" i="8"/>
  <c r="R134" i="8"/>
  <c r="P134" i="8"/>
  <c r="BK134" i="8"/>
  <c r="J134" i="8"/>
  <c r="BE134" i="8" s="1"/>
  <c r="BI133" i="8"/>
  <c r="BH133" i="8"/>
  <c r="BG133" i="8"/>
  <c r="BF133" i="8"/>
  <c r="T133" i="8"/>
  <c r="R133" i="8"/>
  <c r="P133" i="8"/>
  <c r="BK133" i="8"/>
  <c r="BK131" i="8" s="1"/>
  <c r="J133" i="8"/>
  <c r="BE133" i="8"/>
  <c r="BI132" i="8"/>
  <c r="BH132" i="8"/>
  <c r="BG132" i="8"/>
  <c r="BF132" i="8"/>
  <c r="T132" i="8"/>
  <c r="R132" i="8"/>
  <c r="R131" i="8" s="1"/>
  <c r="P132" i="8"/>
  <c r="P131" i="8" s="1"/>
  <c r="BK132" i="8"/>
  <c r="J132" i="8"/>
  <c r="BE132" i="8"/>
  <c r="J57" i="8"/>
  <c r="J125" i="8"/>
  <c r="F123" i="8"/>
  <c r="E121" i="8"/>
  <c r="J51" i="8"/>
  <c r="F49" i="8"/>
  <c r="E47" i="8"/>
  <c r="J18" i="8"/>
  <c r="E18" i="8"/>
  <c r="F126" i="8"/>
  <c r="F52" i="8"/>
  <c r="J17" i="8"/>
  <c r="J15" i="8"/>
  <c r="E15" i="8"/>
  <c r="F125" i="8" s="1"/>
  <c r="J14" i="8"/>
  <c r="J12" i="8"/>
  <c r="J123" i="8" s="1"/>
  <c r="E7" i="8"/>
  <c r="AY57" i="1"/>
  <c r="AX57" i="1"/>
  <c r="BI223" i="7"/>
  <c r="BH223" i="7"/>
  <c r="BG223" i="7"/>
  <c r="BF223" i="7"/>
  <c r="T223" i="7"/>
  <c r="R223" i="7"/>
  <c r="P223" i="7"/>
  <c r="BK223" i="7"/>
  <c r="J223" i="7"/>
  <c r="BE223" i="7" s="1"/>
  <c r="BI222" i="7"/>
  <c r="BH222" i="7"/>
  <c r="BG222" i="7"/>
  <c r="BF222" i="7"/>
  <c r="T222" i="7"/>
  <c r="R222" i="7"/>
  <c r="P222" i="7"/>
  <c r="BK222" i="7"/>
  <c r="J222" i="7"/>
  <c r="BE222" i="7"/>
  <c r="BI221" i="7"/>
  <c r="BH221" i="7"/>
  <c r="BG221" i="7"/>
  <c r="BF221" i="7"/>
  <c r="T221" i="7"/>
  <c r="R221" i="7"/>
  <c r="P221" i="7"/>
  <c r="BK221" i="7"/>
  <c r="J221" i="7"/>
  <c r="BE221" i="7" s="1"/>
  <c r="BI220" i="7"/>
  <c r="BH220" i="7"/>
  <c r="BG220" i="7"/>
  <c r="BF220" i="7"/>
  <c r="T220" i="7"/>
  <c r="R220" i="7"/>
  <c r="P220" i="7"/>
  <c r="BK220" i="7"/>
  <c r="J220" i="7"/>
  <c r="BE220" i="7" s="1"/>
  <c r="BI219" i="7"/>
  <c r="BH219" i="7"/>
  <c r="BG219" i="7"/>
  <c r="BF219" i="7"/>
  <c r="T219" i="7"/>
  <c r="R219" i="7"/>
  <c r="P219" i="7"/>
  <c r="BK219" i="7"/>
  <c r="J219" i="7"/>
  <c r="BE219" i="7" s="1"/>
  <c r="BI218" i="7"/>
  <c r="BH218" i="7"/>
  <c r="BG218" i="7"/>
  <c r="BF218" i="7"/>
  <c r="T218" i="7"/>
  <c r="R218" i="7"/>
  <c r="P218" i="7"/>
  <c r="BK218" i="7"/>
  <c r="J218" i="7"/>
  <c r="BE218" i="7"/>
  <c r="BI217" i="7"/>
  <c r="BH217" i="7"/>
  <c r="BG217" i="7"/>
  <c r="BF217" i="7"/>
  <c r="T217" i="7"/>
  <c r="R217" i="7"/>
  <c r="P217" i="7"/>
  <c r="BK217" i="7"/>
  <c r="J217" i="7"/>
  <c r="BE217" i="7" s="1"/>
  <c r="BI216" i="7"/>
  <c r="BH216" i="7"/>
  <c r="BG216" i="7"/>
  <c r="BF216" i="7"/>
  <c r="T216" i="7"/>
  <c r="R216" i="7"/>
  <c r="P216" i="7"/>
  <c r="BK216" i="7"/>
  <c r="J216" i="7"/>
  <c r="BE216" i="7" s="1"/>
  <c r="BI215" i="7"/>
  <c r="BH215" i="7"/>
  <c r="BG215" i="7"/>
  <c r="BF215" i="7"/>
  <c r="T215" i="7"/>
  <c r="R215" i="7"/>
  <c r="P215" i="7"/>
  <c r="BK215" i="7"/>
  <c r="J215" i="7"/>
  <c r="BE215" i="7" s="1"/>
  <c r="BI214" i="7"/>
  <c r="BH214" i="7"/>
  <c r="BG214" i="7"/>
  <c r="BF214" i="7"/>
  <c r="T214" i="7"/>
  <c r="R214" i="7"/>
  <c r="P214" i="7"/>
  <c r="BK214" i="7"/>
  <c r="J214" i="7"/>
  <c r="BE214" i="7"/>
  <c r="BI213" i="7"/>
  <c r="BH213" i="7"/>
  <c r="BG213" i="7"/>
  <c r="BF213" i="7"/>
  <c r="T213" i="7"/>
  <c r="R213" i="7"/>
  <c r="P213" i="7"/>
  <c r="BK213" i="7"/>
  <c r="J213" i="7"/>
  <c r="BE213" i="7" s="1"/>
  <c r="BI212" i="7"/>
  <c r="BH212" i="7"/>
  <c r="BG212" i="7"/>
  <c r="BF212" i="7"/>
  <c r="T212" i="7"/>
  <c r="R212" i="7"/>
  <c r="P212" i="7"/>
  <c r="BK212" i="7"/>
  <c r="J212" i="7"/>
  <c r="BE212" i="7" s="1"/>
  <c r="BI211" i="7"/>
  <c r="BH211" i="7"/>
  <c r="BG211" i="7"/>
  <c r="BF211" i="7"/>
  <c r="T211" i="7"/>
  <c r="R211" i="7"/>
  <c r="P211" i="7"/>
  <c r="BK211" i="7"/>
  <c r="J211" i="7"/>
  <c r="BE211" i="7" s="1"/>
  <c r="BI210" i="7"/>
  <c r="BH210" i="7"/>
  <c r="BG210" i="7"/>
  <c r="BF210" i="7"/>
  <c r="T210" i="7"/>
  <c r="R210" i="7"/>
  <c r="P210" i="7"/>
  <c r="BK210" i="7"/>
  <c r="J210" i="7"/>
  <c r="BE210" i="7"/>
  <c r="BI209" i="7"/>
  <c r="BH209" i="7"/>
  <c r="BG209" i="7"/>
  <c r="BF209" i="7"/>
  <c r="T209" i="7"/>
  <c r="R209" i="7"/>
  <c r="P209" i="7"/>
  <c r="BK209" i="7"/>
  <c r="J209" i="7"/>
  <c r="BE209" i="7" s="1"/>
  <c r="BI208" i="7"/>
  <c r="BH208" i="7"/>
  <c r="BG208" i="7"/>
  <c r="BF208" i="7"/>
  <c r="T208" i="7"/>
  <c r="R208" i="7"/>
  <c r="P208" i="7"/>
  <c r="BK208" i="7"/>
  <c r="J208" i="7"/>
  <c r="BE208" i="7" s="1"/>
  <c r="BI207" i="7"/>
  <c r="BH207" i="7"/>
  <c r="BG207" i="7"/>
  <c r="BF207" i="7"/>
  <c r="T207" i="7"/>
  <c r="R207" i="7"/>
  <c r="P207" i="7"/>
  <c r="BK207" i="7"/>
  <c r="J207" i="7"/>
  <c r="BE207" i="7"/>
  <c r="BI206" i="7"/>
  <c r="BH206" i="7"/>
  <c r="BG206" i="7"/>
  <c r="BF206" i="7"/>
  <c r="T206" i="7"/>
  <c r="R206" i="7"/>
  <c r="P206" i="7"/>
  <c r="BK206" i="7"/>
  <c r="J206" i="7"/>
  <c r="BE206" i="7"/>
  <c r="BI205" i="7"/>
  <c r="BH205" i="7"/>
  <c r="BG205" i="7"/>
  <c r="BF205" i="7"/>
  <c r="T205" i="7"/>
  <c r="R205" i="7"/>
  <c r="P205" i="7"/>
  <c r="BK205" i="7"/>
  <c r="J205" i="7"/>
  <c r="BE205" i="7" s="1"/>
  <c r="BI204" i="7"/>
  <c r="BH204" i="7"/>
  <c r="BG204" i="7"/>
  <c r="BF204" i="7"/>
  <c r="T204" i="7"/>
  <c r="R204" i="7"/>
  <c r="P204" i="7"/>
  <c r="BK204" i="7"/>
  <c r="J204" i="7"/>
  <c r="BE204" i="7" s="1"/>
  <c r="BI203" i="7"/>
  <c r="BH203" i="7"/>
  <c r="BG203" i="7"/>
  <c r="BF203" i="7"/>
  <c r="T203" i="7"/>
  <c r="R203" i="7"/>
  <c r="P203" i="7"/>
  <c r="BK203" i="7"/>
  <c r="J203" i="7"/>
  <c r="BE203" i="7"/>
  <c r="BI202" i="7"/>
  <c r="BH202" i="7"/>
  <c r="BG202" i="7"/>
  <c r="BF202" i="7"/>
  <c r="T202" i="7"/>
  <c r="R202" i="7"/>
  <c r="P202" i="7"/>
  <c r="BK202" i="7"/>
  <c r="J202" i="7"/>
  <c r="BE202" i="7"/>
  <c r="BI201" i="7"/>
  <c r="BH201" i="7"/>
  <c r="BG201" i="7"/>
  <c r="BF201" i="7"/>
  <c r="T201" i="7"/>
  <c r="R201" i="7"/>
  <c r="P201" i="7"/>
  <c r="BK201" i="7"/>
  <c r="J201" i="7"/>
  <c r="BE201" i="7" s="1"/>
  <c r="BI200" i="7"/>
  <c r="BH200" i="7"/>
  <c r="BG200" i="7"/>
  <c r="BF200" i="7"/>
  <c r="T200" i="7"/>
  <c r="R200" i="7"/>
  <c r="P200" i="7"/>
  <c r="BK200" i="7"/>
  <c r="J200" i="7"/>
  <c r="BE200" i="7" s="1"/>
  <c r="BI199" i="7"/>
  <c r="BH199" i="7"/>
  <c r="BG199" i="7"/>
  <c r="BF199" i="7"/>
  <c r="T199" i="7"/>
  <c r="R199" i="7"/>
  <c r="P199" i="7"/>
  <c r="BK199" i="7"/>
  <c r="J199" i="7"/>
  <c r="BE199" i="7"/>
  <c r="BI198" i="7"/>
  <c r="BH198" i="7"/>
  <c r="BG198" i="7"/>
  <c r="BF198" i="7"/>
  <c r="T198" i="7"/>
  <c r="R198" i="7"/>
  <c r="P198" i="7"/>
  <c r="BK198" i="7"/>
  <c r="J198" i="7"/>
  <c r="BE198" i="7"/>
  <c r="BI197" i="7"/>
  <c r="BH197" i="7"/>
  <c r="BG197" i="7"/>
  <c r="BF197" i="7"/>
  <c r="T197" i="7"/>
  <c r="R197" i="7"/>
  <c r="P197" i="7"/>
  <c r="BK197" i="7"/>
  <c r="J197" i="7"/>
  <c r="BE197" i="7" s="1"/>
  <c r="BI196" i="7"/>
  <c r="BH196" i="7"/>
  <c r="BG196" i="7"/>
  <c r="BF196" i="7"/>
  <c r="T196" i="7"/>
  <c r="R196" i="7"/>
  <c r="P196" i="7"/>
  <c r="BK196" i="7"/>
  <c r="J196" i="7"/>
  <c r="BE196" i="7" s="1"/>
  <c r="BI195" i="7"/>
  <c r="BH195" i="7"/>
  <c r="BG195" i="7"/>
  <c r="BF195" i="7"/>
  <c r="T195" i="7"/>
  <c r="R195" i="7"/>
  <c r="P195" i="7"/>
  <c r="BK195" i="7"/>
  <c r="J195" i="7"/>
  <c r="BE195" i="7"/>
  <c r="BI194" i="7"/>
  <c r="BH194" i="7"/>
  <c r="BG194" i="7"/>
  <c r="BF194" i="7"/>
  <c r="T194" i="7"/>
  <c r="R194" i="7"/>
  <c r="P194" i="7"/>
  <c r="BK194" i="7"/>
  <c r="J194" i="7"/>
  <c r="BE194" i="7"/>
  <c r="BI193" i="7"/>
  <c r="BH193" i="7"/>
  <c r="BG193" i="7"/>
  <c r="BF193" i="7"/>
  <c r="T193" i="7"/>
  <c r="R193" i="7"/>
  <c r="P193" i="7"/>
  <c r="BK193" i="7"/>
  <c r="J193" i="7"/>
  <c r="BE193" i="7" s="1"/>
  <c r="BI192" i="7"/>
  <c r="BH192" i="7"/>
  <c r="BG192" i="7"/>
  <c r="BF192" i="7"/>
  <c r="T192" i="7"/>
  <c r="R192" i="7"/>
  <c r="P192" i="7"/>
  <c r="BK192" i="7"/>
  <c r="J192" i="7"/>
  <c r="BE192" i="7" s="1"/>
  <c r="BI191" i="7"/>
  <c r="BH191" i="7"/>
  <c r="BG191" i="7"/>
  <c r="BF191" i="7"/>
  <c r="T191" i="7"/>
  <c r="R191" i="7"/>
  <c r="P191" i="7"/>
  <c r="BK191" i="7"/>
  <c r="J191" i="7"/>
  <c r="BE191" i="7"/>
  <c r="BI190" i="7"/>
  <c r="BH190" i="7"/>
  <c r="BG190" i="7"/>
  <c r="BF190" i="7"/>
  <c r="T190" i="7"/>
  <c r="R190" i="7"/>
  <c r="P190" i="7"/>
  <c r="BK190" i="7"/>
  <c r="J190" i="7"/>
  <c r="BE190" i="7"/>
  <c r="BI189" i="7"/>
  <c r="BH189" i="7"/>
  <c r="BG189" i="7"/>
  <c r="BF189" i="7"/>
  <c r="T189" i="7"/>
  <c r="R189" i="7"/>
  <c r="P189" i="7"/>
  <c r="BK189" i="7"/>
  <c r="J189" i="7"/>
  <c r="BE189" i="7" s="1"/>
  <c r="BI188" i="7"/>
  <c r="BH188" i="7"/>
  <c r="BG188" i="7"/>
  <c r="BF188" i="7"/>
  <c r="T188" i="7"/>
  <c r="R188" i="7"/>
  <c r="P188" i="7"/>
  <c r="P183" i="7" s="1"/>
  <c r="P182" i="7" s="1"/>
  <c r="BK188" i="7"/>
  <c r="J188" i="7"/>
  <c r="BE188" i="7" s="1"/>
  <c r="BI187" i="7"/>
  <c r="BH187" i="7"/>
  <c r="BG187" i="7"/>
  <c r="BF187" i="7"/>
  <c r="T187" i="7"/>
  <c r="R187" i="7"/>
  <c r="P187" i="7"/>
  <c r="BK187" i="7"/>
  <c r="J187" i="7"/>
  <c r="BE187" i="7"/>
  <c r="BI186" i="7"/>
  <c r="BH186" i="7"/>
  <c r="BG186" i="7"/>
  <c r="BF186" i="7"/>
  <c r="T186" i="7"/>
  <c r="R186" i="7"/>
  <c r="P186" i="7"/>
  <c r="BK186" i="7"/>
  <c r="J186" i="7"/>
  <c r="BE186" i="7"/>
  <c r="BI185" i="7"/>
  <c r="BH185" i="7"/>
  <c r="BG185" i="7"/>
  <c r="BF185" i="7"/>
  <c r="T185" i="7"/>
  <c r="R185" i="7"/>
  <c r="R183" i="7" s="1"/>
  <c r="R182" i="7" s="1"/>
  <c r="P185" i="7"/>
  <c r="BK185" i="7"/>
  <c r="J185" i="7"/>
  <c r="BE185" i="7" s="1"/>
  <c r="BI184" i="7"/>
  <c r="BH184" i="7"/>
  <c r="BG184" i="7"/>
  <c r="BF184" i="7"/>
  <c r="T184" i="7"/>
  <c r="T183" i="7"/>
  <c r="T182" i="7" s="1"/>
  <c r="R184" i="7"/>
  <c r="P184" i="7"/>
  <c r="BK184" i="7"/>
  <c r="BK183" i="7" s="1"/>
  <c r="J184" i="7"/>
  <c r="BE184" i="7"/>
  <c r="BI181" i="7"/>
  <c r="BH181" i="7"/>
  <c r="BG181" i="7"/>
  <c r="BF181" i="7"/>
  <c r="T181" i="7"/>
  <c r="R181" i="7"/>
  <c r="P181" i="7"/>
  <c r="BK181" i="7"/>
  <c r="J181" i="7"/>
  <c r="BE181" i="7" s="1"/>
  <c r="BI180" i="7"/>
  <c r="BH180" i="7"/>
  <c r="BG180" i="7"/>
  <c r="BF180" i="7"/>
  <c r="T180" i="7"/>
  <c r="R180" i="7"/>
  <c r="P180" i="7"/>
  <c r="BK180" i="7"/>
  <c r="J180" i="7"/>
  <c r="BE180" i="7" s="1"/>
  <c r="BI179" i="7"/>
  <c r="BH179" i="7"/>
  <c r="BG179" i="7"/>
  <c r="BF179" i="7"/>
  <c r="T179" i="7"/>
  <c r="R179" i="7"/>
  <c r="P179" i="7"/>
  <c r="BK179" i="7"/>
  <c r="J179" i="7"/>
  <c r="BE179" i="7"/>
  <c r="BI178" i="7"/>
  <c r="BH178" i="7"/>
  <c r="BG178" i="7"/>
  <c r="BF178" i="7"/>
  <c r="T178" i="7"/>
  <c r="R178" i="7"/>
  <c r="P178" i="7"/>
  <c r="BK178" i="7"/>
  <c r="J178" i="7"/>
  <c r="BE178" i="7"/>
  <c r="BI177" i="7"/>
  <c r="BH177" i="7"/>
  <c r="BG177" i="7"/>
  <c r="BF177" i="7"/>
  <c r="T177" i="7"/>
  <c r="R177" i="7"/>
  <c r="P177" i="7"/>
  <c r="BK177" i="7"/>
  <c r="J177" i="7"/>
  <c r="BE177" i="7" s="1"/>
  <c r="BI176" i="7"/>
  <c r="BH176" i="7"/>
  <c r="BG176" i="7"/>
  <c r="BF176" i="7"/>
  <c r="T176" i="7"/>
  <c r="R176" i="7"/>
  <c r="P176" i="7"/>
  <c r="BK176" i="7"/>
  <c r="J176" i="7"/>
  <c r="BE176" i="7" s="1"/>
  <c r="BI175" i="7"/>
  <c r="BH175" i="7"/>
  <c r="BG175" i="7"/>
  <c r="BF175" i="7"/>
  <c r="T175" i="7"/>
  <c r="R175" i="7"/>
  <c r="P175" i="7"/>
  <c r="BK175" i="7"/>
  <c r="J175" i="7"/>
  <c r="BE175" i="7"/>
  <c r="BI174" i="7"/>
  <c r="BH174" i="7"/>
  <c r="BG174" i="7"/>
  <c r="BF174" i="7"/>
  <c r="T174" i="7"/>
  <c r="R174" i="7"/>
  <c r="P174" i="7"/>
  <c r="BK174" i="7"/>
  <c r="J174" i="7"/>
  <c r="BE174" i="7"/>
  <c r="BI173" i="7"/>
  <c r="BH173" i="7"/>
  <c r="BG173" i="7"/>
  <c r="BF173" i="7"/>
  <c r="T173" i="7"/>
  <c r="R173" i="7"/>
  <c r="P173" i="7"/>
  <c r="BK173" i="7"/>
  <c r="J173" i="7"/>
  <c r="BE173" i="7" s="1"/>
  <c r="BI172" i="7"/>
  <c r="BH172" i="7"/>
  <c r="BG172" i="7"/>
  <c r="BF172" i="7"/>
  <c r="T172" i="7"/>
  <c r="R172" i="7"/>
  <c r="P172" i="7"/>
  <c r="BK172" i="7"/>
  <c r="J172" i="7"/>
  <c r="BE172" i="7" s="1"/>
  <c r="BI171" i="7"/>
  <c r="BH171" i="7"/>
  <c r="BG171" i="7"/>
  <c r="BF171" i="7"/>
  <c r="T171" i="7"/>
  <c r="T169" i="7" s="1"/>
  <c r="T168" i="7" s="1"/>
  <c r="R171" i="7"/>
  <c r="P171" i="7"/>
  <c r="BK171" i="7"/>
  <c r="J171" i="7"/>
  <c r="BE171" i="7"/>
  <c r="BI170" i="7"/>
  <c r="BH170" i="7"/>
  <c r="BG170" i="7"/>
  <c r="BF170" i="7"/>
  <c r="T170" i="7"/>
  <c r="R170" i="7"/>
  <c r="P170" i="7"/>
  <c r="P169" i="7" s="1"/>
  <c r="P168" i="7" s="1"/>
  <c r="BK170" i="7"/>
  <c r="J170" i="7"/>
  <c r="BE170" i="7" s="1"/>
  <c r="BI167" i="7"/>
  <c r="BH167" i="7"/>
  <c r="BG167" i="7"/>
  <c r="BF167" i="7"/>
  <c r="T167" i="7"/>
  <c r="R167" i="7"/>
  <c r="P167" i="7"/>
  <c r="BK167" i="7"/>
  <c r="J167" i="7"/>
  <c r="BE167" i="7"/>
  <c r="BI166" i="7"/>
  <c r="BH166" i="7"/>
  <c r="BG166" i="7"/>
  <c r="BF166" i="7"/>
  <c r="T166" i="7"/>
  <c r="R166" i="7"/>
  <c r="P166" i="7"/>
  <c r="BK166" i="7"/>
  <c r="J166" i="7"/>
  <c r="BE166" i="7"/>
  <c r="BI165" i="7"/>
  <c r="BH165" i="7"/>
  <c r="BG165" i="7"/>
  <c r="BF165" i="7"/>
  <c r="T165" i="7"/>
  <c r="R165" i="7"/>
  <c r="P165" i="7"/>
  <c r="BK165" i="7"/>
  <c r="J165" i="7"/>
  <c r="BE165" i="7" s="1"/>
  <c r="BI164" i="7"/>
  <c r="BH164" i="7"/>
  <c r="BG164" i="7"/>
  <c r="BF164" i="7"/>
  <c r="T164" i="7"/>
  <c r="R164" i="7"/>
  <c r="P164" i="7"/>
  <c r="BK164" i="7"/>
  <c r="J164" i="7"/>
  <c r="BE164" i="7"/>
  <c r="BI163" i="7"/>
  <c r="BH163" i="7"/>
  <c r="BG163" i="7"/>
  <c r="BF163" i="7"/>
  <c r="T163" i="7"/>
  <c r="R163" i="7"/>
  <c r="P163" i="7"/>
  <c r="BK163" i="7"/>
  <c r="J163" i="7"/>
  <c r="BE163" i="7"/>
  <c r="BI162" i="7"/>
  <c r="BH162" i="7"/>
  <c r="BG162" i="7"/>
  <c r="BF162" i="7"/>
  <c r="T162" i="7"/>
  <c r="R162" i="7"/>
  <c r="P162" i="7"/>
  <c r="BK162" i="7"/>
  <c r="J162" i="7"/>
  <c r="BE162" i="7"/>
  <c r="BI161" i="7"/>
  <c r="BH161" i="7"/>
  <c r="BG161" i="7"/>
  <c r="BF161" i="7"/>
  <c r="T161" i="7"/>
  <c r="R161" i="7"/>
  <c r="P161" i="7"/>
  <c r="BK161" i="7"/>
  <c r="J161" i="7"/>
  <c r="BE161" i="7" s="1"/>
  <c r="BI160" i="7"/>
  <c r="BH160" i="7"/>
  <c r="BG160" i="7"/>
  <c r="BF160" i="7"/>
  <c r="T160" i="7"/>
  <c r="R160" i="7"/>
  <c r="P160" i="7"/>
  <c r="BK160" i="7"/>
  <c r="J160" i="7"/>
  <c r="BE160" i="7"/>
  <c r="BI159" i="7"/>
  <c r="BH159" i="7"/>
  <c r="BG159" i="7"/>
  <c r="BF159" i="7"/>
  <c r="T159" i="7"/>
  <c r="R159" i="7"/>
  <c r="P159" i="7"/>
  <c r="BK159" i="7"/>
  <c r="J159" i="7"/>
  <c r="BE159" i="7"/>
  <c r="BI158" i="7"/>
  <c r="BH158" i="7"/>
  <c r="BG158" i="7"/>
  <c r="BF158" i="7"/>
  <c r="T158" i="7"/>
  <c r="R158" i="7"/>
  <c r="P158" i="7"/>
  <c r="BK158" i="7"/>
  <c r="J158" i="7"/>
  <c r="BE158" i="7"/>
  <c r="BI157" i="7"/>
  <c r="BH157" i="7"/>
  <c r="BG157" i="7"/>
  <c r="BF157" i="7"/>
  <c r="T157" i="7"/>
  <c r="R157" i="7"/>
  <c r="P157" i="7"/>
  <c r="BK157" i="7"/>
  <c r="J157" i="7"/>
  <c r="BE157" i="7" s="1"/>
  <c r="BI156" i="7"/>
  <c r="BH156" i="7"/>
  <c r="BG156" i="7"/>
  <c r="BF156" i="7"/>
  <c r="T156" i="7"/>
  <c r="R156" i="7"/>
  <c r="P156" i="7"/>
  <c r="P152" i="7" s="1"/>
  <c r="P151" i="7" s="1"/>
  <c r="BK156" i="7"/>
  <c r="J156" i="7"/>
  <c r="BE156" i="7"/>
  <c r="BI155" i="7"/>
  <c r="BH155" i="7"/>
  <c r="BG155" i="7"/>
  <c r="BF155" i="7"/>
  <c r="T155" i="7"/>
  <c r="T152" i="7" s="1"/>
  <c r="T151" i="7" s="1"/>
  <c r="R155" i="7"/>
  <c r="P155" i="7"/>
  <c r="BK155" i="7"/>
  <c r="J155" i="7"/>
  <c r="BE155" i="7"/>
  <c r="BI154" i="7"/>
  <c r="BH154" i="7"/>
  <c r="BG154" i="7"/>
  <c r="BF154" i="7"/>
  <c r="T154" i="7"/>
  <c r="R154" i="7"/>
  <c r="P154" i="7"/>
  <c r="BK154" i="7"/>
  <c r="J154" i="7"/>
  <c r="BE154" i="7"/>
  <c r="BI153" i="7"/>
  <c r="BH153" i="7"/>
  <c r="BG153" i="7"/>
  <c r="BF153" i="7"/>
  <c r="T153" i="7"/>
  <c r="R153" i="7"/>
  <c r="P153" i="7"/>
  <c r="BK153" i="7"/>
  <c r="J153" i="7"/>
  <c r="BE153" i="7"/>
  <c r="BI150" i="7"/>
  <c r="BH150" i="7"/>
  <c r="BG150" i="7"/>
  <c r="BF150" i="7"/>
  <c r="T150" i="7"/>
  <c r="R150" i="7"/>
  <c r="P150" i="7"/>
  <c r="BK150" i="7"/>
  <c r="J150" i="7"/>
  <c r="BE150" i="7"/>
  <c r="BI149" i="7"/>
  <c r="BH149" i="7"/>
  <c r="BG149" i="7"/>
  <c r="BF149" i="7"/>
  <c r="T149" i="7"/>
  <c r="R149" i="7"/>
  <c r="P149" i="7"/>
  <c r="BK149" i="7"/>
  <c r="J149" i="7"/>
  <c r="BE149" i="7" s="1"/>
  <c r="BI148" i="7"/>
  <c r="BH148" i="7"/>
  <c r="BG148" i="7"/>
  <c r="BF148" i="7"/>
  <c r="T148" i="7"/>
  <c r="R148" i="7"/>
  <c r="P148" i="7"/>
  <c r="BK148" i="7"/>
  <c r="J148" i="7"/>
  <c r="BE148" i="7"/>
  <c r="BI147" i="7"/>
  <c r="BH147" i="7"/>
  <c r="BG147" i="7"/>
  <c r="BF147" i="7"/>
  <c r="T147" i="7"/>
  <c r="R147" i="7"/>
  <c r="P147" i="7"/>
  <c r="BK147" i="7"/>
  <c r="J147" i="7"/>
  <c r="BE147" i="7"/>
  <c r="BI146" i="7"/>
  <c r="BH146" i="7"/>
  <c r="BG146" i="7"/>
  <c r="BF146" i="7"/>
  <c r="T146" i="7"/>
  <c r="R146" i="7"/>
  <c r="P146" i="7"/>
  <c r="BK146" i="7"/>
  <c r="J146" i="7"/>
  <c r="BE146" i="7"/>
  <c r="BI145" i="7"/>
  <c r="BH145" i="7"/>
  <c r="BG145" i="7"/>
  <c r="BF145" i="7"/>
  <c r="T145" i="7"/>
  <c r="R145" i="7"/>
  <c r="P145" i="7"/>
  <c r="BK145" i="7"/>
  <c r="J145" i="7"/>
  <c r="BE145" i="7" s="1"/>
  <c r="BI144" i="7"/>
  <c r="BH144" i="7"/>
  <c r="BG144" i="7"/>
  <c r="BF144" i="7"/>
  <c r="T144" i="7"/>
  <c r="R144" i="7"/>
  <c r="P144" i="7"/>
  <c r="BK144" i="7"/>
  <c r="J144" i="7"/>
  <c r="BE144" i="7"/>
  <c r="BI143" i="7"/>
  <c r="BH143" i="7"/>
  <c r="BG143" i="7"/>
  <c r="BF143" i="7"/>
  <c r="T143" i="7"/>
  <c r="R143" i="7"/>
  <c r="P143" i="7"/>
  <c r="BK143" i="7"/>
  <c r="J143" i="7"/>
  <c r="BE143" i="7"/>
  <c r="BI142" i="7"/>
  <c r="BH142" i="7"/>
  <c r="BG142" i="7"/>
  <c r="BF142" i="7"/>
  <c r="T142" i="7"/>
  <c r="R142" i="7"/>
  <c r="P142" i="7"/>
  <c r="BK142" i="7"/>
  <c r="J142" i="7"/>
  <c r="BE142" i="7"/>
  <c r="BI141" i="7"/>
  <c r="BH141" i="7"/>
  <c r="BG141" i="7"/>
  <c r="BF141" i="7"/>
  <c r="T141" i="7"/>
  <c r="R141" i="7"/>
  <c r="P141" i="7"/>
  <c r="BK141" i="7"/>
  <c r="J141" i="7"/>
  <c r="BE141" i="7" s="1"/>
  <c r="BI140" i="7"/>
  <c r="BH140" i="7"/>
  <c r="BG140" i="7"/>
  <c r="BF140" i="7"/>
  <c r="T140" i="7"/>
  <c r="R140" i="7"/>
  <c r="P140" i="7"/>
  <c r="BK140" i="7"/>
  <c r="J140" i="7"/>
  <c r="BE140" i="7"/>
  <c r="BI139" i="7"/>
  <c r="BH139" i="7"/>
  <c r="BG139" i="7"/>
  <c r="BF139" i="7"/>
  <c r="T139" i="7"/>
  <c r="R139" i="7"/>
  <c r="P139" i="7"/>
  <c r="BK139" i="7"/>
  <c r="J139" i="7"/>
  <c r="BE139" i="7"/>
  <c r="BI138" i="7"/>
  <c r="BH138" i="7"/>
  <c r="BG138" i="7"/>
  <c r="BF138" i="7"/>
  <c r="T138" i="7"/>
  <c r="R138" i="7"/>
  <c r="P138" i="7"/>
  <c r="BK138" i="7"/>
  <c r="J138" i="7"/>
  <c r="BE138" i="7"/>
  <c r="BI137" i="7"/>
  <c r="BH137" i="7"/>
  <c r="BG137" i="7"/>
  <c r="BF137" i="7"/>
  <c r="T137" i="7"/>
  <c r="R137" i="7"/>
  <c r="P137" i="7"/>
  <c r="BK137" i="7"/>
  <c r="J137" i="7"/>
  <c r="BE137" i="7" s="1"/>
  <c r="BI136" i="7"/>
  <c r="BH136" i="7"/>
  <c r="BG136" i="7"/>
  <c r="BF136" i="7"/>
  <c r="T136" i="7"/>
  <c r="R136" i="7"/>
  <c r="P136" i="7"/>
  <c r="BK136" i="7"/>
  <c r="J136" i="7"/>
  <c r="BE136" i="7"/>
  <c r="BI135" i="7"/>
  <c r="BH135" i="7"/>
  <c r="BG135" i="7"/>
  <c r="BF135" i="7"/>
  <c r="T135" i="7"/>
  <c r="R135" i="7"/>
  <c r="P135" i="7"/>
  <c r="BK135" i="7"/>
  <c r="J135" i="7"/>
  <c r="BE135" i="7"/>
  <c r="BI134" i="7"/>
  <c r="BH134" i="7"/>
  <c r="BG134" i="7"/>
  <c r="BF134" i="7"/>
  <c r="T134" i="7"/>
  <c r="R134" i="7"/>
  <c r="P134" i="7"/>
  <c r="BK134" i="7"/>
  <c r="J134" i="7"/>
  <c r="BE134" i="7"/>
  <c r="BI133" i="7"/>
  <c r="BH133" i="7"/>
  <c r="BG133" i="7"/>
  <c r="BF133" i="7"/>
  <c r="T133" i="7"/>
  <c r="R133" i="7"/>
  <c r="P133" i="7"/>
  <c r="BK133" i="7"/>
  <c r="J133" i="7"/>
  <c r="BE133" i="7" s="1"/>
  <c r="BI132" i="7"/>
  <c r="BH132" i="7"/>
  <c r="BG132" i="7"/>
  <c r="BF132" i="7"/>
  <c r="T132" i="7"/>
  <c r="R132" i="7"/>
  <c r="P132" i="7"/>
  <c r="BK132" i="7"/>
  <c r="J132" i="7"/>
  <c r="BE132" i="7"/>
  <c r="BI131" i="7"/>
  <c r="BH131" i="7"/>
  <c r="BG131" i="7"/>
  <c r="BF131" i="7"/>
  <c r="T131" i="7"/>
  <c r="R131" i="7"/>
  <c r="P131" i="7"/>
  <c r="BK131" i="7"/>
  <c r="J131" i="7"/>
  <c r="BE131" i="7"/>
  <c r="BI130" i="7"/>
  <c r="BH130" i="7"/>
  <c r="BG130" i="7"/>
  <c r="BF130" i="7"/>
  <c r="T130" i="7"/>
  <c r="R130" i="7"/>
  <c r="P130" i="7"/>
  <c r="BK130" i="7"/>
  <c r="J130" i="7"/>
  <c r="BE130" i="7"/>
  <c r="BI129" i="7"/>
  <c r="BH129" i="7"/>
  <c r="BG129" i="7"/>
  <c r="BF129" i="7"/>
  <c r="T129" i="7"/>
  <c r="R129" i="7"/>
  <c r="P129" i="7"/>
  <c r="BK129" i="7"/>
  <c r="J129" i="7"/>
  <c r="BE129" i="7" s="1"/>
  <c r="BI128" i="7"/>
  <c r="BH128" i="7"/>
  <c r="BG128" i="7"/>
  <c r="BF128" i="7"/>
  <c r="T128" i="7"/>
  <c r="R128" i="7"/>
  <c r="P128" i="7"/>
  <c r="BK128" i="7"/>
  <c r="J128" i="7"/>
  <c r="BE128" i="7"/>
  <c r="BI127" i="7"/>
  <c r="BH127" i="7"/>
  <c r="BG127" i="7"/>
  <c r="BF127" i="7"/>
  <c r="T127" i="7"/>
  <c r="R127" i="7"/>
  <c r="P127" i="7"/>
  <c r="BK127" i="7"/>
  <c r="J127" i="7"/>
  <c r="BE127" i="7"/>
  <c r="BI126" i="7"/>
  <c r="BH126" i="7"/>
  <c r="BG126" i="7"/>
  <c r="BF126" i="7"/>
  <c r="T126" i="7"/>
  <c r="R126" i="7"/>
  <c r="P126" i="7"/>
  <c r="BK126" i="7"/>
  <c r="J126" i="7"/>
  <c r="BE126" i="7"/>
  <c r="BI125" i="7"/>
  <c r="BH125" i="7"/>
  <c r="BG125" i="7"/>
  <c r="BF125" i="7"/>
  <c r="T125" i="7"/>
  <c r="R125" i="7"/>
  <c r="P125" i="7"/>
  <c r="BK125" i="7"/>
  <c r="J125" i="7"/>
  <c r="BE125" i="7" s="1"/>
  <c r="BI124" i="7"/>
  <c r="BH124" i="7"/>
  <c r="BG124" i="7"/>
  <c r="BF124" i="7"/>
  <c r="T124" i="7"/>
  <c r="R124" i="7"/>
  <c r="P124" i="7"/>
  <c r="BK124" i="7"/>
  <c r="J124" i="7"/>
  <c r="BE124" i="7"/>
  <c r="BI123" i="7"/>
  <c r="BH123" i="7"/>
  <c r="BG123" i="7"/>
  <c r="BF123" i="7"/>
  <c r="T123" i="7"/>
  <c r="R123" i="7"/>
  <c r="P123" i="7"/>
  <c r="BK123" i="7"/>
  <c r="J123" i="7"/>
  <c r="BE123" i="7"/>
  <c r="BI122" i="7"/>
  <c r="BH122" i="7"/>
  <c r="BG122" i="7"/>
  <c r="BF122" i="7"/>
  <c r="T122" i="7"/>
  <c r="R122" i="7"/>
  <c r="P122" i="7"/>
  <c r="BK122" i="7"/>
  <c r="J122" i="7"/>
  <c r="BE122" i="7"/>
  <c r="BI121" i="7"/>
  <c r="BH121" i="7"/>
  <c r="BG121" i="7"/>
  <c r="BF121" i="7"/>
  <c r="T121" i="7"/>
  <c r="R121" i="7"/>
  <c r="P121" i="7"/>
  <c r="BK121" i="7"/>
  <c r="J121" i="7"/>
  <c r="BE121" i="7" s="1"/>
  <c r="BI120" i="7"/>
  <c r="BH120" i="7"/>
  <c r="BG120" i="7"/>
  <c r="BF120" i="7"/>
  <c r="T120" i="7"/>
  <c r="T119" i="7"/>
  <c r="T118" i="7" s="1"/>
  <c r="R120" i="7"/>
  <c r="P120" i="7"/>
  <c r="P119" i="7"/>
  <c r="P118" i="7" s="1"/>
  <c r="BK120" i="7"/>
  <c r="BK119" i="7" s="1"/>
  <c r="J120" i="7"/>
  <c r="BE120" i="7"/>
  <c r="BI117" i="7"/>
  <c r="BH117" i="7"/>
  <c r="BG117" i="7"/>
  <c r="BF117" i="7"/>
  <c r="T117" i="7"/>
  <c r="R117" i="7"/>
  <c r="P117" i="7"/>
  <c r="BK117" i="7"/>
  <c r="J117" i="7"/>
  <c r="BE117" i="7" s="1"/>
  <c r="BI116" i="7"/>
  <c r="BH116" i="7"/>
  <c r="BG116" i="7"/>
  <c r="BF116" i="7"/>
  <c r="T116" i="7"/>
  <c r="R116" i="7"/>
  <c r="P116" i="7"/>
  <c r="BK116" i="7"/>
  <c r="J116" i="7"/>
  <c r="BE116" i="7"/>
  <c r="BI115" i="7"/>
  <c r="BH115" i="7"/>
  <c r="BG115" i="7"/>
  <c r="BF115" i="7"/>
  <c r="T115" i="7"/>
  <c r="R115" i="7"/>
  <c r="P115" i="7"/>
  <c r="BK115" i="7"/>
  <c r="J115" i="7"/>
  <c r="BE115" i="7"/>
  <c r="BI114" i="7"/>
  <c r="BH114" i="7"/>
  <c r="BG114" i="7"/>
  <c r="BF114" i="7"/>
  <c r="T114" i="7"/>
  <c r="R114" i="7"/>
  <c r="P114" i="7"/>
  <c r="BK114" i="7"/>
  <c r="J114" i="7"/>
  <c r="BE114" i="7"/>
  <c r="BI113" i="7"/>
  <c r="BH113" i="7"/>
  <c r="BG113" i="7"/>
  <c r="BF113" i="7"/>
  <c r="T113" i="7"/>
  <c r="R113" i="7"/>
  <c r="P113" i="7"/>
  <c r="BK113" i="7"/>
  <c r="J113" i="7"/>
  <c r="BE113" i="7" s="1"/>
  <c r="BI112" i="7"/>
  <c r="BH112" i="7"/>
  <c r="BG112" i="7"/>
  <c r="BF112" i="7"/>
  <c r="T112" i="7"/>
  <c r="R112" i="7"/>
  <c r="P112" i="7"/>
  <c r="BK112" i="7"/>
  <c r="J112" i="7"/>
  <c r="BE112" i="7"/>
  <c r="BI111" i="7"/>
  <c r="BH111" i="7"/>
  <c r="BG111" i="7"/>
  <c r="BF111" i="7"/>
  <c r="T111" i="7"/>
  <c r="R111" i="7"/>
  <c r="P111" i="7"/>
  <c r="BK111" i="7"/>
  <c r="J111" i="7"/>
  <c r="BE111" i="7"/>
  <c r="BI110" i="7"/>
  <c r="BH110" i="7"/>
  <c r="BG110" i="7"/>
  <c r="BF110" i="7"/>
  <c r="T110" i="7"/>
  <c r="R110" i="7"/>
  <c r="P110" i="7"/>
  <c r="BK110" i="7"/>
  <c r="J110" i="7"/>
  <c r="BE110" i="7"/>
  <c r="BI109" i="7"/>
  <c r="BH109" i="7"/>
  <c r="BG109" i="7"/>
  <c r="BF109" i="7"/>
  <c r="T109" i="7"/>
  <c r="R109" i="7"/>
  <c r="P109" i="7"/>
  <c r="BK109" i="7"/>
  <c r="J109" i="7"/>
  <c r="BE109" i="7" s="1"/>
  <c r="BI108" i="7"/>
  <c r="BH108" i="7"/>
  <c r="BG108" i="7"/>
  <c r="BF108" i="7"/>
  <c r="T108" i="7"/>
  <c r="R108" i="7"/>
  <c r="P108" i="7"/>
  <c r="BK108" i="7"/>
  <c r="J108" i="7"/>
  <c r="BE108" i="7"/>
  <c r="BI107" i="7"/>
  <c r="BH107" i="7"/>
  <c r="BG107" i="7"/>
  <c r="BF107" i="7"/>
  <c r="T107" i="7"/>
  <c r="R107" i="7"/>
  <c r="P107" i="7"/>
  <c r="BK107" i="7"/>
  <c r="J107" i="7"/>
  <c r="BE107" i="7"/>
  <c r="BI106" i="7"/>
  <c r="BH106" i="7"/>
  <c r="BG106" i="7"/>
  <c r="BF106" i="7"/>
  <c r="T106" i="7"/>
  <c r="R106" i="7"/>
  <c r="P106" i="7"/>
  <c r="BK106" i="7"/>
  <c r="J106" i="7"/>
  <c r="BE106" i="7"/>
  <c r="BI105" i="7"/>
  <c r="BH105" i="7"/>
  <c r="BG105" i="7"/>
  <c r="BF105" i="7"/>
  <c r="J31" i="7" s="1"/>
  <c r="AW57" i="1" s="1"/>
  <c r="T105" i="7"/>
  <c r="R105" i="7"/>
  <c r="P105" i="7"/>
  <c r="BK105" i="7"/>
  <c r="BK88" i="7" s="1"/>
  <c r="J105" i="7"/>
  <c r="BE105" i="7" s="1"/>
  <c r="BI104" i="7"/>
  <c r="BH104" i="7"/>
  <c r="BG104" i="7"/>
  <c r="BF104" i="7"/>
  <c r="T104" i="7"/>
  <c r="R104" i="7"/>
  <c r="P104" i="7"/>
  <c r="BK104" i="7"/>
  <c r="J104" i="7"/>
  <c r="BE104" i="7" s="1"/>
  <c r="BI103" i="7"/>
  <c r="BH103" i="7"/>
  <c r="BG103" i="7"/>
  <c r="BF103" i="7"/>
  <c r="T103" i="7"/>
  <c r="R103" i="7"/>
  <c r="P103" i="7"/>
  <c r="BK103" i="7"/>
  <c r="J103" i="7"/>
  <c r="BE103" i="7" s="1"/>
  <c r="BI102" i="7"/>
  <c r="BH102" i="7"/>
  <c r="BG102" i="7"/>
  <c r="BF102" i="7"/>
  <c r="T102" i="7"/>
  <c r="R102" i="7"/>
  <c r="P102" i="7"/>
  <c r="BK102" i="7"/>
  <c r="J102" i="7"/>
  <c r="BE102" i="7"/>
  <c r="BI101" i="7"/>
  <c r="BH101" i="7"/>
  <c r="BG101" i="7"/>
  <c r="BF101" i="7"/>
  <c r="T101" i="7"/>
  <c r="R101" i="7"/>
  <c r="P101" i="7"/>
  <c r="BK101" i="7"/>
  <c r="J101" i="7"/>
  <c r="BE101" i="7" s="1"/>
  <c r="BI100" i="7"/>
  <c r="BH100" i="7"/>
  <c r="BG100" i="7"/>
  <c r="BF100" i="7"/>
  <c r="T100" i="7"/>
  <c r="R100" i="7"/>
  <c r="P100" i="7"/>
  <c r="BK100" i="7"/>
  <c r="J100" i="7"/>
  <c r="BE100" i="7" s="1"/>
  <c r="BI99" i="7"/>
  <c r="BH99" i="7"/>
  <c r="BG99" i="7"/>
  <c r="BF99" i="7"/>
  <c r="T99" i="7"/>
  <c r="R99" i="7"/>
  <c r="P99" i="7"/>
  <c r="BK99" i="7"/>
  <c r="J99" i="7"/>
  <c r="BE99" i="7" s="1"/>
  <c r="BI98" i="7"/>
  <c r="BH98" i="7"/>
  <c r="BG98" i="7"/>
  <c r="BF98" i="7"/>
  <c r="T98" i="7"/>
  <c r="R98" i="7"/>
  <c r="P98" i="7"/>
  <c r="BK98" i="7"/>
  <c r="J98" i="7"/>
  <c r="BE98" i="7"/>
  <c r="BI97" i="7"/>
  <c r="BH97" i="7"/>
  <c r="BG97" i="7"/>
  <c r="BF97" i="7"/>
  <c r="T97" i="7"/>
  <c r="R97" i="7"/>
  <c r="P97" i="7"/>
  <c r="BK97" i="7"/>
  <c r="J97" i="7"/>
  <c r="BE97" i="7" s="1"/>
  <c r="BI96" i="7"/>
  <c r="BH96" i="7"/>
  <c r="BG96" i="7"/>
  <c r="BF96" i="7"/>
  <c r="T96" i="7"/>
  <c r="R96" i="7"/>
  <c r="P96" i="7"/>
  <c r="BK96" i="7"/>
  <c r="J96" i="7"/>
  <c r="BE96" i="7" s="1"/>
  <c r="BI95" i="7"/>
  <c r="BH95" i="7"/>
  <c r="BG95" i="7"/>
  <c r="BF95" i="7"/>
  <c r="T95" i="7"/>
  <c r="R95" i="7"/>
  <c r="P95" i="7"/>
  <c r="BK95" i="7"/>
  <c r="J95" i="7"/>
  <c r="BE95" i="7" s="1"/>
  <c r="BI94" i="7"/>
  <c r="BH94" i="7"/>
  <c r="BG94" i="7"/>
  <c r="BF94" i="7"/>
  <c r="T94" i="7"/>
  <c r="R94" i="7"/>
  <c r="P94" i="7"/>
  <c r="BK94" i="7"/>
  <c r="J94" i="7"/>
  <c r="BE94" i="7"/>
  <c r="BI93" i="7"/>
  <c r="BH93" i="7"/>
  <c r="BG93" i="7"/>
  <c r="BF93" i="7"/>
  <c r="T93" i="7"/>
  <c r="R93" i="7"/>
  <c r="P93" i="7"/>
  <c r="BK93" i="7"/>
  <c r="J93" i="7"/>
  <c r="BE93" i="7" s="1"/>
  <c r="BI92" i="7"/>
  <c r="BH92" i="7"/>
  <c r="BG92" i="7"/>
  <c r="BF92" i="7"/>
  <c r="T92" i="7"/>
  <c r="R92" i="7"/>
  <c r="P92" i="7"/>
  <c r="BK92" i="7"/>
  <c r="J92" i="7"/>
  <c r="BE92" i="7" s="1"/>
  <c r="BI91" i="7"/>
  <c r="BH91" i="7"/>
  <c r="BG91" i="7"/>
  <c r="BF91" i="7"/>
  <c r="T91" i="7"/>
  <c r="R91" i="7"/>
  <c r="P91" i="7"/>
  <c r="BK91" i="7"/>
  <c r="J91" i="7"/>
  <c r="BE91" i="7" s="1"/>
  <c r="BI90" i="7"/>
  <c r="BH90" i="7"/>
  <c r="BG90" i="7"/>
  <c r="BF90" i="7"/>
  <c r="T90" i="7"/>
  <c r="R90" i="7"/>
  <c r="P90" i="7"/>
  <c r="BK90" i="7"/>
  <c r="J90" i="7"/>
  <c r="BE90" i="7"/>
  <c r="BI89" i="7"/>
  <c r="BH89" i="7"/>
  <c r="BG89" i="7"/>
  <c r="BF89" i="7"/>
  <c r="T89" i="7"/>
  <c r="R89" i="7"/>
  <c r="R88" i="7" s="1"/>
  <c r="R87" i="7" s="1"/>
  <c r="P89" i="7"/>
  <c r="BK89" i="7"/>
  <c r="J89" i="7"/>
  <c r="BE89" i="7"/>
  <c r="J82" i="7"/>
  <c r="F80" i="7"/>
  <c r="E78" i="7"/>
  <c r="J51" i="7"/>
  <c r="F49" i="7"/>
  <c r="E47" i="7"/>
  <c r="J18" i="7"/>
  <c r="E18" i="7"/>
  <c r="F83" i="7" s="1"/>
  <c r="F52" i="7"/>
  <c r="J17" i="7"/>
  <c r="J15" i="7"/>
  <c r="E15" i="7"/>
  <c r="F82" i="7" s="1"/>
  <c r="F51" i="7"/>
  <c r="J14" i="7"/>
  <c r="J12" i="7"/>
  <c r="J80" i="7"/>
  <c r="J49" i="7"/>
  <c r="E7" i="7"/>
  <c r="E45" i="7" s="1"/>
  <c r="E76" i="7"/>
  <c r="J211" i="6"/>
  <c r="J67" i="6" s="1"/>
  <c r="AY56" i="1"/>
  <c r="AX56" i="1"/>
  <c r="BI238" i="6"/>
  <c r="BH238" i="6"/>
  <c r="BG238" i="6"/>
  <c r="BF238" i="6"/>
  <c r="T238" i="6"/>
  <c r="R238" i="6"/>
  <c r="P238" i="6"/>
  <c r="BK238" i="6"/>
  <c r="J238" i="6"/>
  <c r="BE238" i="6"/>
  <c r="BI237" i="6"/>
  <c r="BH237" i="6"/>
  <c r="BG237" i="6"/>
  <c r="BF237" i="6"/>
  <c r="T237" i="6"/>
  <c r="R237" i="6"/>
  <c r="P237" i="6"/>
  <c r="BK237" i="6"/>
  <c r="J237" i="6"/>
  <c r="BE237" i="6"/>
  <c r="BI236" i="6"/>
  <c r="BH236" i="6"/>
  <c r="BG236" i="6"/>
  <c r="BF236" i="6"/>
  <c r="T236" i="6"/>
  <c r="R236" i="6"/>
  <c r="P236" i="6"/>
  <c r="BK236" i="6"/>
  <c r="J236" i="6"/>
  <c r="BE236" i="6"/>
  <c r="BI235" i="6"/>
  <c r="BH235" i="6"/>
  <c r="BG235" i="6"/>
  <c r="BF235" i="6"/>
  <c r="T235" i="6"/>
  <c r="R235" i="6"/>
  <c r="P235" i="6"/>
  <c r="BK235" i="6"/>
  <c r="J235" i="6"/>
  <c r="BE235" i="6"/>
  <c r="BI234" i="6"/>
  <c r="BH234" i="6"/>
  <c r="BG234" i="6"/>
  <c r="BF234" i="6"/>
  <c r="T234" i="6"/>
  <c r="R234" i="6"/>
  <c r="P234" i="6"/>
  <c r="BK234" i="6"/>
  <c r="J234" i="6"/>
  <c r="BE234" i="6"/>
  <c r="BI233" i="6"/>
  <c r="BH233" i="6"/>
  <c r="BG233" i="6"/>
  <c r="BF233" i="6"/>
  <c r="T233" i="6"/>
  <c r="R233" i="6"/>
  <c r="P233" i="6"/>
  <c r="P231" i="6" s="1"/>
  <c r="P230" i="6" s="1"/>
  <c r="BK233" i="6"/>
  <c r="J233" i="6"/>
  <c r="BE233" i="6"/>
  <c r="BI232" i="6"/>
  <c r="BH232" i="6"/>
  <c r="BG232" i="6"/>
  <c r="BF232" i="6"/>
  <c r="T232" i="6"/>
  <c r="T231" i="6"/>
  <c r="T230" i="6" s="1"/>
  <c r="R232" i="6"/>
  <c r="R231" i="6" s="1"/>
  <c r="R230" i="6" s="1"/>
  <c r="P232" i="6"/>
  <c r="BK232" i="6"/>
  <c r="BK231" i="6" s="1"/>
  <c r="J232" i="6"/>
  <c r="BE232" i="6"/>
  <c r="BI229" i="6"/>
  <c r="BH229" i="6"/>
  <c r="BG229" i="6"/>
  <c r="BF229" i="6"/>
  <c r="T229" i="6"/>
  <c r="R229" i="6"/>
  <c r="P229" i="6"/>
  <c r="BK229" i="6"/>
  <c r="J229" i="6"/>
  <c r="BE229" i="6"/>
  <c r="BI228" i="6"/>
  <c r="BH228" i="6"/>
  <c r="BG228" i="6"/>
  <c r="BF228" i="6"/>
  <c r="T228" i="6"/>
  <c r="R228" i="6"/>
  <c r="P228" i="6"/>
  <c r="BK228" i="6"/>
  <c r="J228" i="6"/>
  <c r="BE228" i="6"/>
  <c r="BI227" i="6"/>
  <c r="BH227" i="6"/>
  <c r="BG227" i="6"/>
  <c r="BF227" i="6"/>
  <c r="T227" i="6"/>
  <c r="T226" i="6"/>
  <c r="T225" i="6" s="1"/>
  <c r="R227" i="6"/>
  <c r="R226" i="6" s="1"/>
  <c r="R225" i="6" s="1"/>
  <c r="P227" i="6"/>
  <c r="P226" i="6"/>
  <c r="P225" i="6" s="1"/>
  <c r="BK227" i="6"/>
  <c r="J227" i="6"/>
  <c r="BE227" i="6"/>
  <c r="BI224" i="6"/>
  <c r="BH224" i="6"/>
  <c r="BG224" i="6"/>
  <c r="BF224" i="6"/>
  <c r="T224" i="6"/>
  <c r="R224" i="6"/>
  <c r="P224" i="6"/>
  <c r="BK224" i="6"/>
  <c r="J224" i="6"/>
  <c r="BE224" i="6"/>
  <c r="BI223" i="6"/>
  <c r="BH223" i="6"/>
  <c r="BG223" i="6"/>
  <c r="BF223" i="6"/>
  <c r="T223" i="6"/>
  <c r="R223" i="6"/>
  <c r="P223" i="6"/>
  <c r="BK223" i="6"/>
  <c r="J223" i="6"/>
  <c r="BE223" i="6"/>
  <c r="BI222" i="6"/>
  <c r="BH222" i="6"/>
  <c r="BG222" i="6"/>
  <c r="BF222" i="6"/>
  <c r="T222" i="6"/>
  <c r="R222" i="6"/>
  <c r="P222" i="6"/>
  <c r="BK222" i="6"/>
  <c r="J222" i="6"/>
  <c r="BE222" i="6"/>
  <c r="BI221" i="6"/>
  <c r="BH221" i="6"/>
  <c r="BG221" i="6"/>
  <c r="BF221" i="6"/>
  <c r="T221" i="6"/>
  <c r="R221" i="6"/>
  <c r="P221" i="6"/>
  <c r="BK221" i="6"/>
  <c r="J221" i="6"/>
  <c r="BE221" i="6"/>
  <c r="BI220" i="6"/>
  <c r="BH220" i="6"/>
  <c r="BG220" i="6"/>
  <c r="BF220" i="6"/>
  <c r="T220" i="6"/>
  <c r="R220" i="6"/>
  <c r="P220" i="6"/>
  <c r="BK220" i="6"/>
  <c r="J220" i="6"/>
  <c r="BE220" i="6"/>
  <c r="BI219" i="6"/>
  <c r="BH219" i="6"/>
  <c r="BG219" i="6"/>
  <c r="BF219" i="6"/>
  <c r="T219" i="6"/>
  <c r="R219" i="6"/>
  <c r="P219" i="6"/>
  <c r="BK219" i="6"/>
  <c r="J219" i="6"/>
  <c r="BE219" i="6"/>
  <c r="BI218" i="6"/>
  <c r="BH218" i="6"/>
  <c r="BG218" i="6"/>
  <c r="BF218" i="6"/>
  <c r="T218" i="6"/>
  <c r="R218" i="6"/>
  <c r="P218" i="6"/>
  <c r="BK218" i="6"/>
  <c r="J218" i="6"/>
  <c r="BE218" i="6"/>
  <c r="BI217" i="6"/>
  <c r="BH217" i="6"/>
  <c r="BG217" i="6"/>
  <c r="BF217" i="6"/>
  <c r="T217" i="6"/>
  <c r="R217" i="6"/>
  <c r="P217" i="6"/>
  <c r="BK217" i="6"/>
  <c r="J217" i="6"/>
  <c r="BE217" i="6"/>
  <c r="BI216" i="6"/>
  <c r="BH216" i="6"/>
  <c r="BG216" i="6"/>
  <c r="BF216" i="6"/>
  <c r="T216" i="6"/>
  <c r="R216" i="6"/>
  <c r="P216" i="6"/>
  <c r="BK216" i="6"/>
  <c r="J216" i="6"/>
  <c r="BE216" i="6"/>
  <c r="BI215" i="6"/>
  <c r="BH215" i="6"/>
  <c r="BG215" i="6"/>
  <c r="BF215" i="6"/>
  <c r="T215" i="6"/>
  <c r="R215" i="6"/>
  <c r="R213" i="6" s="1"/>
  <c r="R212" i="6" s="1"/>
  <c r="P215" i="6"/>
  <c r="BK215" i="6"/>
  <c r="J215" i="6"/>
  <c r="BE215" i="6"/>
  <c r="BI214" i="6"/>
  <c r="BH214" i="6"/>
  <c r="BG214" i="6"/>
  <c r="BF214" i="6"/>
  <c r="T214" i="6"/>
  <c r="T213" i="6"/>
  <c r="T212" i="6" s="1"/>
  <c r="R214" i="6"/>
  <c r="P214" i="6"/>
  <c r="P213" i="6"/>
  <c r="P212" i="6" s="1"/>
  <c r="BK214" i="6"/>
  <c r="BK213" i="6" s="1"/>
  <c r="J214" i="6"/>
  <c r="BE214" i="6"/>
  <c r="BI210" i="6"/>
  <c r="BH210" i="6"/>
  <c r="BG210" i="6"/>
  <c r="BF210" i="6"/>
  <c r="T210" i="6"/>
  <c r="R210" i="6"/>
  <c r="P210" i="6"/>
  <c r="BK210" i="6"/>
  <c r="J210" i="6"/>
  <c r="BE210" i="6"/>
  <c r="BI209" i="6"/>
  <c r="BH209" i="6"/>
  <c r="BG209" i="6"/>
  <c r="BF209" i="6"/>
  <c r="T209" i="6"/>
  <c r="R209" i="6"/>
  <c r="P209" i="6"/>
  <c r="BK209" i="6"/>
  <c r="J209" i="6"/>
  <c r="BE209" i="6" s="1"/>
  <c r="BI208" i="6"/>
  <c r="BH208" i="6"/>
  <c r="BG208" i="6"/>
  <c r="BF208" i="6"/>
  <c r="T208" i="6"/>
  <c r="R208" i="6"/>
  <c r="P208" i="6"/>
  <c r="BK208" i="6"/>
  <c r="J208" i="6"/>
  <c r="BE208" i="6" s="1"/>
  <c r="BI207" i="6"/>
  <c r="BH207" i="6"/>
  <c r="BG207" i="6"/>
  <c r="BF207" i="6"/>
  <c r="T207" i="6"/>
  <c r="R207" i="6"/>
  <c r="P207" i="6"/>
  <c r="BK207" i="6"/>
  <c r="J207" i="6"/>
  <c r="BE207" i="6" s="1"/>
  <c r="BI206" i="6"/>
  <c r="BH206" i="6"/>
  <c r="BG206" i="6"/>
  <c r="BF206" i="6"/>
  <c r="T206" i="6"/>
  <c r="R206" i="6"/>
  <c r="P206" i="6"/>
  <c r="BK206" i="6"/>
  <c r="J206" i="6"/>
  <c r="BE206" i="6"/>
  <c r="BI205" i="6"/>
  <c r="BH205" i="6"/>
  <c r="BG205" i="6"/>
  <c r="BF205" i="6"/>
  <c r="T205" i="6"/>
  <c r="R205" i="6"/>
  <c r="P205" i="6"/>
  <c r="BK205" i="6"/>
  <c r="J205" i="6"/>
  <c r="BE205" i="6" s="1"/>
  <c r="BI204" i="6"/>
  <c r="BH204" i="6"/>
  <c r="BG204" i="6"/>
  <c r="BF204" i="6"/>
  <c r="T204" i="6"/>
  <c r="R204" i="6"/>
  <c r="P204" i="6"/>
  <c r="BK204" i="6"/>
  <c r="J204" i="6"/>
  <c r="BE204" i="6" s="1"/>
  <c r="BI203" i="6"/>
  <c r="BH203" i="6"/>
  <c r="BG203" i="6"/>
  <c r="BF203" i="6"/>
  <c r="T203" i="6"/>
  <c r="R203" i="6"/>
  <c r="P203" i="6"/>
  <c r="BK203" i="6"/>
  <c r="J203" i="6"/>
  <c r="BE203" i="6" s="1"/>
  <c r="BI202" i="6"/>
  <c r="BH202" i="6"/>
  <c r="BG202" i="6"/>
  <c r="BF202" i="6"/>
  <c r="T202" i="6"/>
  <c r="R202" i="6"/>
  <c r="P202" i="6"/>
  <c r="BK202" i="6"/>
  <c r="J202" i="6"/>
  <c r="BE202" i="6"/>
  <c r="BI201" i="6"/>
  <c r="BH201" i="6"/>
  <c r="BG201" i="6"/>
  <c r="BF201" i="6"/>
  <c r="T201" i="6"/>
  <c r="R201" i="6"/>
  <c r="P201" i="6"/>
  <c r="BK201" i="6"/>
  <c r="J201" i="6"/>
  <c r="BE201" i="6" s="1"/>
  <c r="BI200" i="6"/>
  <c r="BH200" i="6"/>
  <c r="BG200" i="6"/>
  <c r="BF200" i="6"/>
  <c r="T200" i="6"/>
  <c r="R200" i="6"/>
  <c r="P200" i="6"/>
  <c r="BK200" i="6"/>
  <c r="J200" i="6"/>
  <c r="BE200" i="6" s="1"/>
  <c r="BI199" i="6"/>
  <c r="BH199" i="6"/>
  <c r="BG199" i="6"/>
  <c r="BF199" i="6"/>
  <c r="T199" i="6"/>
  <c r="R199" i="6"/>
  <c r="P199" i="6"/>
  <c r="BK199" i="6"/>
  <c r="J199" i="6"/>
  <c r="BE199" i="6" s="1"/>
  <c r="BI198" i="6"/>
  <c r="BH198" i="6"/>
  <c r="BG198" i="6"/>
  <c r="BF198" i="6"/>
  <c r="T198" i="6"/>
  <c r="R198" i="6"/>
  <c r="P198" i="6"/>
  <c r="BK198" i="6"/>
  <c r="J198" i="6"/>
  <c r="BE198" i="6"/>
  <c r="BI197" i="6"/>
  <c r="BH197" i="6"/>
  <c r="BG197" i="6"/>
  <c r="BF197" i="6"/>
  <c r="T197" i="6"/>
  <c r="R197" i="6"/>
  <c r="P197" i="6"/>
  <c r="BK197" i="6"/>
  <c r="J197" i="6"/>
  <c r="BE197" i="6" s="1"/>
  <c r="BI196" i="6"/>
  <c r="BH196" i="6"/>
  <c r="BG196" i="6"/>
  <c r="BF196" i="6"/>
  <c r="T196" i="6"/>
  <c r="R196" i="6"/>
  <c r="P196" i="6"/>
  <c r="BK196" i="6"/>
  <c r="J196" i="6"/>
  <c r="BE196" i="6" s="1"/>
  <c r="BI195" i="6"/>
  <c r="BH195" i="6"/>
  <c r="BG195" i="6"/>
  <c r="BF195" i="6"/>
  <c r="T195" i="6"/>
  <c r="R195" i="6"/>
  <c r="P195" i="6"/>
  <c r="BK195" i="6"/>
  <c r="J195" i="6"/>
  <c r="BE195" i="6" s="1"/>
  <c r="BI194" i="6"/>
  <c r="BH194" i="6"/>
  <c r="BG194" i="6"/>
  <c r="BF194" i="6"/>
  <c r="T194" i="6"/>
  <c r="R194" i="6"/>
  <c r="P194" i="6"/>
  <c r="BK194" i="6"/>
  <c r="J194" i="6"/>
  <c r="BE194" i="6"/>
  <c r="BI193" i="6"/>
  <c r="BH193" i="6"/>
  <c r="BG193" i="6"/>
  <c r="BF193" i="6"/>
  <c r="T193" i="6"/>
  <c r="R193" i="6"/>
  <c r="P193" i="6"/>
  <c r="BK193" i="6"/>
  <c r="J193" i="6"/>
  <c r="BE193" i="6" s="1"/>
  <c r="BI192" i="6"/>
  <c r="BH192" i="6"/>
  <c r="BG192" i="6"/>
  <c r="BF192" i="6"/>
  <c r="T192" i="6"/>
  <c r="R192" i="6"/>
  <c r="P192" i="6"/>
  <c r="BK192" i="6"/>
  <c r="J192" i="6"/>
  <c r="BE192" i="6" s="1"/>
  <c r="BI191" i="6"/>
  <c r="BH191" i="6"/>
  <c r="BG191" i="6"/>
  <c r="BF191" i="6"/>
  <c r="T191" i="6"/>
  <c r="R191" i="6"/>
  <c r="R190" i="6"/>
  <c r="R189" i="6" s="1"/>
  <c r="P191" i="6"/>
  <c r="BK191" i="6"/>
  <c r="BK190" i="6"/>
  <c r="J190" i="6" s="1"/>
  <c r="J66" i="6" s="1"/>
  <c r="BK189" i="6"/>
  <c r="J189" i="6" s="1"/>
  <c r="J65" i="6" s="1"/>
  <c r="J191" i="6"/>
  <c r="BE191" i="6"/>
  <c r="BI188" i="6"/>
  <c r="BH188" i="6"/>
  <c r="BG188" i="6"/>
  <c r="BF188" i="6"/>
  <c r="T188" i="6"/>
  <c r="R188" i="6"/>
  <c r="P188" i="6"/>
  <c r="BK188" i="6"/>
  <c r="J188" i="6"/>
  <c r="BE188" i="6" s="1"/>
  <c r="BI187" i="6"/>
  <c r="BH187" i="6"/>
  <c r="BG187" i="6"/>
  <c r="BF187" i="6"/>
  <c r="T187" i="6"/>
  <c r="R187" i="6"/>
  <c r="P187" i="6"/>
  <c r="BK187" i="6"/>
  <c r="J187" i="6"/>
  <c r="BE187" i="6" s="1"/>
  <c r="BI186" i="6"/>
  <c r="BH186" i="6"/>
  <c r="BG186" i="6"/>
  <c r="BF186" i="6"/>
  <c r="T186" i="6"/>
  <c r="R186" i="6"/>
  <c r="P186" i="6"/>
  <c r="BK186" i="6"/>
  <c r="J186" i="6"/>
  <c r="BE186" i="6"/>
  <c r="BI185" i="6"/>
  <c r="BH185" i="6"/>
  <c r="BG185" i="6"/>
  <c r="BF185" i="6"/>
  <c r="T185" i="6"/>
  <c r="R185" i="6"/>
  <c r="P185" i="6"/>
  <c r="BK185" i="6"/>
  <c r="J185" i="6"/>
  <c r="BE185" i="6" s="1"/>
  <c r="BI184" i="6"/>
  <c r="BH184" i="6"/>
  <c r="BG184" i="6"/>
  <c r="BF184" i="6"/>
  <c r="T184" i="6"/>
  <c r="R184" i="6"/>
  <c r="P184" i="6"/>
  <c r="BK184" i="6"/>
  <c r="J184" i="6"/>
  <c r="BE184" i="6" s="1"/>
  <c r="BI183" i="6"/>
  <c r="BH183" i="6"/>
  <c r="BG183" i="6"/>
  <c r="BF183" i="6"/>
  <c r="T183" i="6"/>
  <c r="R183" i="6"/>
  <c r="P183" i="6"/>
  <c r="BK183" i="6"/>
  <c r="J183" i="6"/>
  <c r="BE183" i="6" s="1"/>
  <c r="BI182" i="6"/>
  <c r="BH182" i="6"/>
  <c r="BG182" i="6"/>
  <c r="BF182" i="6"/>
  <c r="T182" i="6"/>
  <c r="R182" i="6"/>
  <c r="P182" i="6"/>
  <c r="BK182" i="6"/>
  <c r="J182" i="6"/>
  <c r="BE182" i="6"/>
  <c r="BI181" i="6"/>
  <c r="BH181" i="6"/>
  <c r="BG181" i="6"/>
  <c r="BF181" i="6"/>
  <c r="T181" i="6"/>
  <c r="R181" i="6"/>
  <c r="P181" i="6"/>
  <c r="BK181" i="6"/>
  <c r="J181" i="6"/>
  <c r="BE181" i="6" s="1"/>
  <c r="BI180" i="6"/>
  <c r="BH180" i="6"/>
  <c r="BG180" i="6"/>
  <c r="BF180" i="6"/>
  <c r="T180" i="6"/>
  <c r="R180" i="6"/>
  <c r="P180" i="6"/>
  <c r="BK180" i="6"/>
  <c r="J180" i="6"/>
  <c r="BE180" i="6" s="1"/>
  <c r="BI179" i="6"/>
  <c r="BH179" i="6"/>
  <c r="BG179" i="6"/>
  <c r="BF179" i="6"/>
  <c r="T179" i="6"/>
  <c r="R179" i="6"/>
  <c r="P179" i="6"/>
  <c r="BK179" i="6"/>
  <c r="J179" i="6"/>
  <c r="BE179" i="6" s="1"/>
  <c r="BI178" i="6"/>
  <c r="BH178" i="6"/>
  <c r="BG178" i="6"/>
  <c r="BF178" i="6"/>
  <c r="T178" i="6"/>
  <c r="R178" i="6"/>
  <c r="P178" i="6"/>
  <c r="BK178" i="6"/>
  <c r="J178" i="6"/>
  <c r="BE178" i="6"/>
  <c r="BI177" i="6"/>
  <c r="BH177" i="6"/>
  <c r="BG177" i="6"/>
  <c r="BF177" i="6"/>
  <c r="T177" i="6"/>
  <c r="R177" i="6"/>
  <c r="P177" i="6"/>
  <c r="BK177" i="6"/>
  <c r="J177" i="6"/>
  <c r="BE177" i="6" s="1"/>
  <c r="BI176" i="6"/>
  <c r="BH176" i="6"/>
  <c r="BG176" i="6"/>
  <c r="BF176" i="6"/>
  <c r="T176" i="6"/>
  <c r="R176" i="6"/>
  <c r="P176" i="6"/>
  <c r="BK176" i="6"/>
  <c r="J176" i="6"/>
  <c r="BE176" i="6" s="1"/>
  <c r="BI175" i="6"/>
  <c r="BH175" i="6"/>
  <c r="BG175" i="6"/>
  <c r="BF175" i="6"/>
  <c r="T175" i="6"/>
  <c r="R175" i="6"/>
  <c r="P175" i="6"/>
  <c r="BK175" i="6"/>
  <c r="J175" i="6"/>
  <c r="BE175" i="6" s="1"/>
  <c r="BI174" i="6"/>
  <c r="BH174" i="6"/>
  <c r="BG174" i="6"/>
  <c r="BF174" i="6"/>
  <c r="T174" i="6"/>
  <c r="R174" i="6"/>
  <c r="P174" i="6"/>
  <c r="BK174" i="6"/>
  <c r="J174" i="6"/>
  <c r="BE174" i="6"/>
  <c r="BI173" i="6"/>
  <c r="BH173" i="6"/>
  <c r="BG173" i="6"/>
  <c r="BF173" i="6"/>
  <c r="T173" i="6"/>
  <c r="R173" i="6"/>
  <c r="P173" i="6"/>
  <c r="BK173" i="6"/>
  <c r="J173" i="6"/>
  <c r="BE173" i="6" s="1"/>
  <c r="BI172" i="6"/>
  <c r="BH172" i="6"/>
  <c r="BG172" i="6"/>
  <c r="BF172" i="6"/>
  <c r="T172" i="6"/>
  <c r="R172" i="6"/>
  <c r="P172" i="6"/>
  <c r="BK172" i="6"/>
  <c r="J172" i="6"/>
  <c r="BE172" i="6" s="1"/>
  <c r="BI171" i="6"/>
  <c r="BH171" i="6"/>
  <c r="BG171" i="6"/>
  <c r="BF171" i="6"/>
  <c r="T171" i="6"/>
  <c r="R171" i="6"/>
  <c r="P171" i="6"/>
  <c r="BK171" i="6"/>
  <c r="J171" i="6"/>
  <c r="BE171" i="6" s="1"/>
  <c r="BI170" i="6"/>
  <c r="BH170" i="6"/>
  <c r="BG170" i="6"/>
  <c r="BF170" i="6"/>
  <c r="T170" i="6"/>
  <c r="R170" i="6"/>
  <c r="P170" i="6"/>
  <c r="BK170" i="6"/>
  <c r="J170" i="6"/>
  <c r="BE170" i="6"/>
  <c r="BI169" i="6"/>
  <c r="BH169" i="6"/>
  <c r="BG169" i="6"/>
  <c r="BF169" i="6"/>
  <c r="T169" i="6"/>
  <c r="R169" i="6"/>
  <c r="P169" i="6"/>
  <c r="BK169" i="6"/>
  <c r="J169" i="6"/>
  <c r="BE169" i="6" s="1"/>
  <c r="BI168" i="6"/>
  <c r="BH168" i="6"/>
  <c r="BG168" i="6"/>
  <c r="BF168" i="6"/>
  <c r="T168" i="6"/>
  <c r="R168" i="6"/>
  <c r="P168" i="6"/>
  <c r="BK168" i="6"/>
  <c r="J168" i="6"/>
  <c r="BE168" i="6" s="1"/>
  <c r="BI167" i="6"/>
  <c r="BH167" i="6"/>
  <c r="BG167" i="6"/>
  <c r="BF167" i="6"/>
  <c r="T167" i="6"/>
  <c r="R167" i="6"/>
  <c r="P167" i="6"/>
  <c r="BK167" i="6"/>
  <c r="J167" i="6"/>
  <c r="BE167" i="6" s="1"/>
  <c r="BI166" i="6"/>
  <c r="BH166" i="6"/>
  <c r="BG166" i="6"/>
  <c r="BF166" i="6"/>
  <c r="T166" i="6"/>
  <c r="R166" i="6"/>
  <c r="P166" i="6"/>
  <c r="BK166" i="6"/>
  <c r="J166" i="6"/>
  <c r="BE166" i="6"/>
  <c r="BI165" i="6"/>
  <c r="BH165" i="6"/>
  <c r="BG165" i="6"/>
  <c r="BF165" i="6"/>
  <c r="T165" i="6"/>
  <c r="R165" i="6"/>
  <c r="P165" i="6"/>
  <c r="BK165" i="6"/>
  <c r="J165" i="6"/>
  <c r="BE165" i="6" s="1"/>
  <c r="BI164" i="6"/>
  <c r="BH164" i="6"/>
  <c r="BG164" i="6"/>
  <c r="BF164" i="6"/>
  <c r="T164" i="6"/>
  <c r="R164" i="6"/>
  <c r="P164" i="6"/>
  <c r="BK164" i="6"/>
  <c r="J164" i="6"/>
  <c r="BE164" i="6" s="1"/>
  <c r="BI163" i="6"/>
  <c r="BH163" i="6"/>
  <c r="BG163" i="6"/>
  <c r="BF163" i="6"/>
  <c r="T163" i="6"/>
  <c r="R163" i="6"/>
  <c r="P163" i="6"/>
  <c r="BK163" i="6"/>
  <c r="J163" i="6"/>
  <c r="BE163" i="6" s="1"/>
  <c r="BI162" i="6"/>
  <c r="BH162" i="6"/>
  <c r="BG162" i="6"/>
  <c r="BF162" i="6"/>
  <c r="T162" i="6"/>
  <c r="R162" i="6"/>
  <c r="P162" i="6"/>
  <c r="BK162" i="6"/>
  <c r="J162" i="6"/>
  <c r="BE162" i="6"/>
  <c r="BI161" i="6"/>
  <c r="BH161" i="6"/>
  <c r="BG161" i="6"/>
  <c r="BF161" i="6"/>
  <c r="T161" i="6"/>
  <c r="R161" i="6"/>
  <c r="P161" i="6"/>
  <c r="BK161" i="6"/>
  <c r="J161" i="6"/>
  <c r="BE161" i="6" s="1"/>
  <c r="BI160" i="6"/>
  <c r="BH160" i="6"/>
  <c r="BG160" i="6"/>
  <c r="BF160" i="6"/>
  <c r="T160" i="6"/>
  <c r="R160" i="6"/>
  <c r="P160" i="6"/>
  <c r="BK160" i="6"/>
  <c r="J160" i="6"/>
  <c r="BE160" i="6" s="1"/>
  <c r="BI159" i="6"/>
  <c r="BH159" i="6"/>
  <c r="BG159" i="6"/>
  <c r="BF159" i="6"/>
  <c r="T159" i="6"/>
  <c r="R159" i="6"/>
  <c r="P159" i="6"/>
  <c r="BK159" i="6"/>
  <c r="J159" i="6"/>
  <c r="BE159" i="6" s="1"/>
  <c r="BI158" i="6"/>
  <c r="BH158" i="6"/>
  <c r="BG158" i="6"/>
  <c r="BF158" i="6"/>
  <c r="T158" i="6"/>
  <c r="R158" i="6"/>
  <c r="P158" i="6"/>
  <c r="BK158" i="6"/>
  <c r="J158" i="6"/>
  <c r="BE158" i="6"/>
  <c r="BI157" i="6"/>
  <c r="BH157" i="6"/>
  <c r="BG157" i="6"/>
  <c r="BF157" i="6"/>
  <c r="T157" i="6"/>
  <c r="R157" i="6"/>
  <c r="P157" i="6"/>
  <c r="BK157" i="6"/>
  <c r="J157" i="6"/>
  <c r="BE157" i="6" s="1"/>
  <c r="BI156" i="6"/>
  <c r="BH156" i="6"/>
  <c r="BG156" i="6"/>
  <c r="BF156" i="6"/>
  <c r="T156" i="6"/>
  <c r="R156" i="6"/>
  <c r="P156" i="6"/>
  <c r="BK156" i="6"/>
  <c r="J156" i="6"/>
  <c r="BE156" i="6" s="1"/>
  <c r="BI155" i="6"/>
  <c r="BH155" i="6"/>
  <c r="BG155" i="6"/>
  <c r="BF155" i="6"/>
  <c r="T155" i="6"/>
  <c r="R155" i="6"/>
  <c r="P155" i="6"/>
  <c r="BK155" i="6"/>
  <c r="J155" i="6"/>
  <c r="BE155" i="6" s="1"/>
  <c r="BI154" i="6"/>
  <c r="BH154" i="6"/>
  <c r="BG154" i="6"/>
  <c r="BF154" i="6"/>
  <c r="T154" i="6"/>
  <c r="R154" i="6"/>
  <c r="P154" i="6"/>
  <c r="BK154" i="6"/>
  <c r="J154" i="6"/>
  <c r="BE154" i="6"/>
  <c r="BI153" i="6"/>
  <c r="BH153" i="6"/>
  <c r="BG153" i="6"/>
  <c r="BF153" i="6"/>
  <c r="T153" i="6"/>
  <c r="R153" i="6"/>
  <c r="P153" i="6"/>
  <c r="BK153" i="6"/>
  <c r="J153" i="6"/>
  <c r="BE153" i="6" s="1"/>
  <c r="BI152" i="6"/>
  <c r="BH152" i="6"/>
  <c r="BG152" i="6"/>
  <c r="BF152" i="6"/>
  <c r="T152" i="6"/>
  <c r="R152" i="6"/>
  <c r="R151" i="6"/>
  <c r="R150" i="6" s="1"/>
  <c r="P152" i="6"/>
  <c r="BK152" i="6"/>
  <c r="BK151" i="6"/>
  <c r="J152" i="6"/>
  <c r="BE152" i="6" s="1"/>
  <c r="BI149" i="6"/>
  <c r="BH149" i="6"/>
  <c r="BG149" i="6"/>
  <c r="BF149" i="6"/>
  <c r="T149" i="6"/>
  <c r="R149" i="6"/>
  <c r="P149" i="6"/>
  <c r="BK149" i="6"/>
  <c r="J149" i="6"/>
  <c r="BE149" i="6" s="1"/>
  <c r="BI148" i="6"/>
  <c r="BH148" i="6"/>
  <c r="BG148" i="6"/>
  <c r="BF148" i="6"/>
  <c r="T148" i="6"/>
  <c r="R148" i="6"/>
  <c r="P148" i="6"/>
  <c r="BK148" i="6"/>
  <c r="J148" i="6"/>
  <c r="BE148" i="6" s="1"/>
  <c r="BI147" i="6"/>
  <c r="BH147" i="6"/>
  <c r="BG147" i="6"/>
  <c r="BF147" i="6"/>
  <c r="T147" i="6"/>
  <c r="R147" i="6"/>
  <c r="P147" i="6"/>
  <c r="BK147" i="6"/>
  <c r="J147" i="6"/>
  <c r="BE147" i="6" s="1"/>
  <c r="BI146" i="6"/>
  <c r="BH146" i="6"/>
  <c r="BG146" i="6"/>
  <c r="BF146" i="6"/>
  <c r="T146" i="6"/>
  <c r="R146" i="6"/>
  <c r="P146" i="6"/>
  <c r="BK146" i="6"/>
  <c r="J146" i="6"/>
  <c r="BE146" i="6"/>
  <c r="BI145" i="6"/>
  <c r="BH145" i="6"/>
  <c r="BG145" i="6"/>
  <c r="BF145" i="6"/>
  <c r="T145" i="6"/>
  <c r="R145" i="6"/>
  <c r="P145" i="6"/>
  <c r="BK145" i="6"/>
  <c r="J145" i="6"/>
  <c r="BE145" i="6" s="1"/>
  <c r="BI144" i="6"/>
  <c r="BH144" i="6"/>
  <c r="BG144" i="6"/>
  <c r="BF144" i="6"/>
  <c r="T144" i="6"/>
  <c r="R144" i="6"/>
  <c r="P144" i="6"/>
  <c r="BK144" i="6"/>
  <c r="J144" i="6"/>
  <c r="BE144" i="6" s="1"/>
  <c r="BI143" i="6"/>
  <c r="BH143" i="6"/>
  <c r="BG143" i="6"/>
  <c r="BF143" i="6"/>
  <c r="T143" i="6"/>
  <c r="R143" i="6"/>
  <c r="P143" i="6"/>
  <c r="BK143" i="6"/>
  <c r="J143" i="6"/>
  <c r="BE143" i="6" s="1"/>
  <c r="BI142" i="6"/>
  <c r="BH142" i="6"/>
  <c r="BG142" i="6"/>
  <c r="BF142" i="6"/>
  <c r="T142" i="6"/>
  <c r="R142" i="6"/>
  <c r="P142" i="6"/>
  <c r="BK142" i="6"/>
  <c r="J142" i="6"/>
  <c r="BE142" i="6"/>
  <c r="BI141" i="6"/>
  <c r="BH141" i="6"/>
  <c r="BG141" i="6"/>
  <c r="BF141" i="6"/>
  <c r="T141" i="6"/>
  <c r="R141" i="6"/>
  <c r="P141" i="6"/>
  <c r="BK141" i="6"/>
  <c r="J141" i="6"/>
  <c r="BE141" i="6" s="1"/>
  <c r="BI140" i="6"/>
  <c r="BH140" i="6"/>
  <c r="BG140" i="6"/>
  <c r="BF140" i="6"/>
  <c r="T140" i="6"/>
  <c r="R140" i="6"/>
  <c r="P140" i="6"/>
  <c r="BK140" i="6"/>
  <c r="J140" i="6"/>
  <c r="BE140" i="6"/>
  <c r="BI139" i="6"/>
  <c r="BH139" i="6"/>
  <c r="BG139" i="6"/>
  <c r="BF139" i="6"/>
  <c r="T139" i="6"/>
  <c r="R139" i="6"/>
  <c r="P139" i="6"/>
  <c r="BK139" i="6"/>
  <c r="J139" i="6"/>
  <c r="BE139" i="6" s="1"/>
  <c r="BI138" i="6"/>
  <c r="BH138" i="6"/>
  <c r="BG138" i="6"/>
  <c r="BF138" i="6"/>
  <c r="T138" i="6"/>
  <c r="R138" i="6"/>
  <c r="P138" i="6"/>
  <c r="BK138" i="6"/>
  <c r="J138" i="6"/>
  <c r="BE138" i="6"/>
  <c r="BI137" i="6"/>
  <c r="BH137" i="6"/>
  <c r="BG137" i="6"/>
  <c r="BF137" i="6"/>
  <c r="T137" i="6"/>
  <c r="R137" i="6"/>
  <c r="P137" i="6"/>
  <c r="BK137" i="6"/>
  <c r="J137" i="6"/>
  <c r="BE137" i="6" s="1"/>
  <c r="BI136" i="6"/>
  <c r="BH136" i="6"/>
  <c r="BG136" i="6"/>
  <c r="BF136" i="6"/>
  <c r="T136" i="6"/>
  <c r="R136" i="6"/>
  <c r="P136" i="6"/>
  <c r="BK136" i="6"/>
  <c r="J136" i="6"/>
  <c r="BE136" i="6"/>
  <c r="BI135" i="6"/>
  <c r="BH135" i="6"/>
  <c r="BG135" i="6"/>
  <c r="BF135" i="6"/>
  <c r="T135" i="6"/>
  <c r="R135" i="6"/>
  <c r="P135" i="6"/>
  <c r="BK135" i="6"/>
  <c r="J135" i="6"/>
  <c r="BE135" i="6" s="1"/>
  <c r="BI134" i="6"/>
  <c r="BH134" i="6"/>
  <c r="BG134" i="6"/>
  <c r="BF134" i="6"/>
  <c r="T134" i="6"/>
  <c r="R134" i="6"/>
  <c r="P134" i="6"/>
  <c r="BK134" i="6"/>
  <c r="J134" i="6"/>
  <c r="BE134" i="6"/>
  <c r="BI133" i="6"/>
  <c r="BH133" i="6"/>
  <c r="BG133" i="6"/>
  <c r="BF133" i="6"/>
  <c r="T133" i="6"/>
  <c r="R133" i="6"/>
  <c r="P133" i="6"/>
  <c r="BK133" i="6"/>
  <c r="J133" i="6"/>
  <c r="BE133" i="6" s="1"/>
  <c r="BI132" i="6"/>
  <c r="BH132" i="6"/>
  <c r="BG132" i="6"/>
  <c r="BF132" i="6"/>
  <c r="T132" i="6"/>
  <c r="R132" i="6"/>
  <c r="P132" i="6"/>
  <c r="BK132" i="6"/>
  <c r="J132" i="6"/>
  <c r="BE132" i="6"/>
  <c r="BI131" i="6"/>
  <c r="BH131" i="6"/>
  <c r="BG131" i="6"/>
  <c r="BF131" i="6"/>
  <c r="T131" i="6"/>
  <c r="R131" i="6"/>
  <c r="P131" i="6"/>
  <c r="BK131" i="6"/>
  <c r="J131" i="6"/>
  <c r="BE131" i="6" s="1"/>
  <c r="BI130" i="6"/>
  <c r="BH130" i="6"/>
  <c r="BG130" i="6"/>
  <c r="BF130" i="6"/>
  <c r="T130" i="6"/>
  <c r="R130" i="6"/>
  <c r="P130" i="6"/>
  <c r="BK130" i="6"/>
  <c r="J130" i="6"/>
  <c r="BE130" i="6"/>
  <c r="BI129" i="6"/>
  <c r="BH129" i="6"/>
  <c r="BG129" i="6"/>
  <c r="BF129" i="6"/>
  <c r="T129" i="6"/>
  <c r="R129" i="6"/>
  <c r="P129" i="6"/>
  <c r="BK129" i="6"/>
  <c r="J129" i="6"/>
  <c r="BE129" i="6" s="1"/>
  <c r="BI128" i="6"/>
  <c r="BH128" i="6"/>
  <c r="BG128" i="6"/>
  <c r="BF128" i="6"/>
  <c r="T128" i="6"/>
  <c r="R128" i="6"/>
  <c r="P128" i="6"/>
  <c r="BK128" i="6"/>
  <c r="J128" i="6"/>
  <c r="BE128" i="6"/>
  <c r="BI127" i="6"/>
  <c r="BH127" i="6"/>
  <c r="BG127" i="6"/>
  <c r="BF127" i="6"/>
  <c r="T127" i="6"/>
  <c r="R127" i="6"/>
  <c r="P127" i="6"/>
  <c r="BK127" i="6"/>
  <c r="J127" i="6"/>
  <c r="BE127" i="6" s="1"/>
  <c r="BI126" i="6"/>
  <c r="BH126" i="6"/>
  <c r="BG126" i="6"/>
  <c r="BF126" i="6"/>
  <c r="T126" i="6"/>
  <c r="R126" i="6"/>
  <c r="P126" i="6"/>
  <c r="BK126" i="6"/>
  <c r="J126" i="6"/>
  <c r="BE126" i="6"/>
  <c r="BI125" i="6"/>
  <c r="BH125" i="6"/>
  <c r="BG125" i="6"/>
  <c r="BF125" i="6"/>
  <c r="T125" i="6"/>
  <c r="R125" i="6"/>
  <c r="P125" i="6"/>
  <c r="BK125" i="6"/>
  <c r="J125" i="6"/>
  <c r="BE125" i="6" s="1"/>
  <c r="BI124" i="6"/>
  <c r="BH124" i="6"/>
  <c r="BG124" i="6"/>
  <c r="BF124" i="6"/>
  <c r="T124" i="6"/>
  <c r="R124" i="6"/>
  <c r="P124" i="6"/>
  <c r="BK124" i="6"/>
  <c r="J124" i="6"/>
  <c r="BE124" i="6"/>
  <c r="BI123" i="6"/>
  <c r="BH123" i="6"/>
  <c r="BG123" i="6"/>
  <c r="BF123" i="6"/>
  <c r="T123" i="6"/>
  <c r="R123" i="6"/>
  <c r="P123" i="6"/>
  <c r="BK123" i="6"/>
  <c r="J123" i="6"/>
  <c r="BE123" i="6" s="1"/>
  <c r="BI122" i="6"/>
  <c r="BH122" i="6"/>
  <c r="BG122" i="6"/>
  <c r="BF122" i="6"/>
  <c r="T122" i="6"/>
  <c r="R122" i="6"/>
  <c r="P122" i="6"/>
  <c r="BK122" i="6"/>
  <c r="J122" i="6"/>
  <c r="BE122" i="6"/>
  <c r="BI121" i="6"/>
  <c r="BH121" i="6"/>
  <c r="BG121" i="6"/>
  <c r="BF121" i="6"/>
  <c r="T121" i="6"/>
  <c r="T119" i="6" s="1"/>
  <c r="T118" i="6" s="1"/>
  <c r="R121" i="6"/>
  <c r="P121" i="6"/>
  <c r="BK121" i="6"/>
  <c r="J121" i="6"/>
  <c r="BE121" i="6" s="1"/>
  <c r="BI120" i="6"/>
  <c r="BH120" i="6"/>
  <c r="BG120" i="6"/>
  <c r="BF120" i="6"/>
  <c r="T120" i="6"/>
  <c r="R120" i="6"/>
  <c r="R119" i="6" s="1"/>
  <c r="R118" i="6" s="1"/>
  <c r="P120" i="6"/>
  <c r="P119" i="6" s="1"/>
  <c r="P118" i="6" s="1"/>
  <c r="BK120" i="6"/>
  <c r="BK119" i="6"/>
  <c r="J120" i="6"/>
  <c r="BE120" i="6" s="1"/>
  <c r="BI117" i="6"/>
  <c r="BH117" i="6"/>
  <c r="BG117" i="6"/>
  <c r="BF117" i="6"/>
  <c r="T117" i="6"/>
  <c r="R117" i="6"/>
  <c r="P117" i="6"/>
  <c r="BK117" i="6"/>
  <c r="J117" i="6"/>
  <c r="BE117" i="6" s="1"/>
  <c r="BI116" i="6"/>
  <c r="BH116" i="6"/>
  <c r="BG116" i="6"/>
  <c r="BF116" i="6"/>
  <c r="T116" i="6"/>
  <c r="R116" i="6"/>
  <c r="P116" i="6"/>
  <c r="BK116" i="6"/>
  <c r="J116" i="6"/>
  <c r="BE116" i="6"/>
  <c r="BI115" i="6"/>
  <c r="BH115" i="6"/>
  <c r="BG115" i="6"/>
  <c r="BF115" i="6"/>
  <c r="T115" i="6"/>
  <c r="R115" i="6"/>
  <c r="P115" i="6"/>
  <c r="BK115" i="6"/>
  <c r="J115" i="6"/>
  <c r="BE115" i="6" s="1"/>
  <c r="BI114" i="6"/>
  <c r="BH114" i="6"/>
  <c r="BG114" i="6"/>
  <c r="BF114" i="6"/>
  <c r="T114" i="6"/>
  <c r="R114" i="6"/>
  <c r="P114" i="6"/>
  <c r="BK114" i="6"/>
  <c r="J114" i="6"/>
  <c r="BE114" i="6"/>
  <c r="BI113" i="6"/>
  <c r="BH113" i="6"/>
  <c r="BG113" i="6"/>
  <c r="BF113" i="6"/>
  <c r="T113" i="6"/>
  <c r="R113" i="6"/>
  <c r="P113" i="6"/>
  <c r="BK113" i="6"/>
  <c r="J113" i="6"/>
  <c r="BE113" i="6" s="1"/>
  <c r="BI112" i="6"/>
  <c r="BH112" i="6"/>
  <c r="BG112" i="6"/>
  <c r="BF112" i="6"/>
  <c r="T112" i="6"/>
  <c r="R112" i="6"/>
  <c r="P112" i="6"/>
  <c r="BK112" i="6"/>
  <c r="J112" i="6"/>
  <c r="BE112" i="6"/>
  <c r="BI111" i="6"/>
  <c r="BH111" i="6"/>
  <c r="BG111" i="6"/>
  <c r="BF111" i="6"/>
  <c r="T111" i="6"/>
  <c r="R111" i="6"/>
  <c r="P111" i="6"/>
  <c r="BK111" i="6"/>
  <c r="J111" i="6"/>
  <c r="BE111" i="6" s="1"/>
  <c r="BI110" i="6"/>
  <c r="BH110" i="6"/>
  <c r="BG110" i="6"/>
  <c r="BF110" i="6"/>
  <c r="T110" i="6"/>
  <c r="R110" i="6"/>
  <c r="P110" i="6"/>
  <c r="BK110" i="6"/>
  <c r="J110" i="6"/>
  <c r="BE110" i="6"/>
  <c r="BI109" i="6"/>
  <c r="BH109" i="6"/>
  <c r="BG109" i="6"/>
  <c r="BF109" i="6"/>
  <c r="T109" i="6"/>
  <c r="R109" i="6"/>
  <c r="P109" i="6"/>
  <c r="BK109" i="6"/>
  <c r="J109" i="6"/>
  <c r="BE109" i="6" s="1"/>
  <c r="BI108" i="6"/>
  <c r="BH108" i="6"/>
  <c r="BG108" i="6"/>
  <c r="BF108" i="6"/>
  <c r="T108" i="6"/>
  <c r="R108" i="6"/>
  <c r="P108" i="6"/>
  <c r="BK108" i="6"/>
  <c r="J108" i="6"/>
  <c r="BE108" i="6"/>
  <c r="BI107" i="6"/>
  <c r="BH107" i="6"/>
  <c r="BG107" i="6"/>
  <c r="BF107" i="6"/>
  <c r="T107" i="6"/>
  <c r="T105" i="6" s="1"/>
  <c r="T104" i="6" s="1"/>
  <c r="R107" i="6"/>
  <c r="P107" i="6"/>
  <c r="BK107" i="6"/>
  <c r="J107" i="6"/>
  <c r="BE107" i="6" s="1"/>
  <c r="BI106" i="6"/>
  <c r="BH106" i="6"/>
  <c r="BG106" i="6"/>
  <c r="BF106" i="6"/>
  <c r="T106" i="6"/>
  <c r="R106" i="6"/>
  <c r="R105" i="6" s="1"/>
  <c r="R104" i="6" s="1"/>
  <c r="P106" i="6"/>
  <c r="P105" i="6" s="1"/>
  <c r="P104" i="6" s="1"/>
  <c r="BK106" i="6"/>
  <c r="BK105" i="6"/>
  <c r="J105" i="6" s="1"/>
  <c r="J60" i="6" s="1"/>
  <c r="J106" i="6"/>
  <c r="BE106" i="6" s="1"/>
  <c r="BI103" i="6"/>
  <c r="BH103" i="6"/>
  <c r="BG103" i="6"/>
  <c r="BF103" i="6"/>
  <c r="T103" i="6"/>
  <c r="R103" i="6"/>
  <c r="P103" i="6"/>
  <c r="BK103" i="6"/>
  <c r="J103" i="6"/>
  <c r="BE103" i="6" s="1"/>
  <c r="BI102" i="6"/>
  <c r="BH102" i="6"/>
  <c r="BG102" i="6"/>
  <c r="BF102" i="6"/>
  <c r="T102" i="6"/>
  <c r="R102" i="6"/>
  <c r="P102" i="6"/>
  <c r="BK102" i="6"/>
  <c r="J102" i="6"/>
  <c r="BE102" i="6"/>
  <c r="BI101" i="6"/>
  <c r="BH101" i="6"/>
  <c r="BG101" i="6"/>
  <c r="BF101" i="6"/>
  <c r="T101" i="6"/>
  <c r="R101" i="6"/>
  <c r="P101" i="6"/>
  <c r="BK101" i="6"/>
  <c r="J101" i="6"/>
  <c r="BE101" i="6" s="1"/>
  <c r="BI100" i="6"/>
  <c r="BH100" i="6"/>
  <c r="BG100" i="6"/>
  <c r="BF100" i="6"/>
  <c r="T100" i="6"/>
  <c r="R100" i="6"/>
  <c r="P100" i="6"/>
  <c r="BK100" i="6"/>
  <c r="J100" i="6"/>
  <c r="BE100" i="6"/>
  <c r="BI99" i="6"/>
  <c r="BH99" i="6"/>
  <c r="BG99" i="6"/>
  <c r="BF99" i="6"/>
  <c r="T99" i="6"/>
  <c r="R99" i="6"/>
  <c r="P99" i="6"/>
  <c r="BK99" i="6"/>
  <c r="J99" i="6"/>
  <c r="BE99" i="6" s="1"/>
  <c r="BI98" i="6"/>
  <c r="BH98" i="6"/>
  <c r="BG98" i="6"/>
  <c r="BF98" i="6"/>
  <c r="T98" i="6"/>
  <c r="R98" i="6"/>
  <c r="P98" i="6"/>
  <c r="BK98" i="6"/>
  <c r="J98" i="6"/>
  <c r="BE98" i="6"/>
  <c r="BI97" i="6"/>
  <c r="BH97" i="6"/>
  <c r="F33" i="6" s="1"/>
  <c r="BC56" i="1" s="1"/>
  <c r="BG97" i="6"/>
  <c r="BF97" i="6"/>
  <c r="T97" i="6"/>
  <c r="R97" i="6"/>
  <c r="P97" i="6"/>
  <c r="BK97" i="6"/>
  <c r="J97" i="6"/>
  <c r="BE97" i="6" s="1"/>
  <c r="BI96" i="6"/>
  <c r="BH96" i="6"/>
  <c r="BG96" i="6"/>
  <c r="F32" i="6" s="1"/>
  <c r="BB56" i="1" s="1"/>
  <c r="BF96" i="6"/>
  <c r="F31" i="6" s="1"/>
  <c r="BA56" i="1" s="1"/>
  <c r="T96" i="6"/>
  <c r="R96" i="6"/>
  <c r="R95" i="6" s="1"/>
  <c r="R94" i="6" s="1"/>
  <c r="P96" i="6"/>
  <c r="BK96" i="6"/>
  <c r="BK95" i="6" s="1"/>
  <c r="J95" i="6" s="1"/>
  <c r="J58" i="6" s="1"/>
  <c r="BK94" i="6"/>
  <c r="J96" i="6"/>
  <c r="BE96" i="6"/>
  <c r="J89" i="6"/>
  <c r="F87" i="6"/>
  <c r="E85" i="6"/>
  <c r="J51" i="6"/>
  <c r="F49" i="6"/>
  <c r="E47" i="6"/>
  <c r="J18" i="6"/>
  <c r="E18" i="6"/>
  <c r="F52" i="6" s="1"/>
  <c r="F90" i="6"/>
  <c r="J17" i="6"/>
  <c r="J15" i="6"/>
  <c r="E15" i="6"/>
  <c r="F89" i="6" s="1"/>
  <c r="J14" i="6"/>
  <c r="J12" i="6"/>
  <c r="E7" i="6"/>
  <c r="E45" i="6" s="1"/>
  <c r="E83" i="6"/>
  <c r="J252" i="5"/>
  <c r="J244" i="5"/>
  <c r="J68" i="5" s="1"/>
  <c r="J232" i="5"/>
  <c r="J66" i="5" s="1"/>
  <c r="J212" i="5"/>
  <c r="J200" i="5"/>
  <c r="J172" i="5"/>
  <c r="J136" i="5"/>
  <c r="AY55" i="1"/>
  <c r="AX55" i="1"/>
  <c r="J70" i="5"/>
  <c r="BI251" i="5"/>
  <c r="BH251" i="5"/>
  <c r="BG251" i="5"/>
  <c r="BF251" i="5"/>
  <c r="T251" i="5"/>
  <c r="R251" i="5"/>
  <c r="P251" i="5"/>
  <c r="BK251" i="5"/>
  <c r="J251" i="5"/>
  <c r="BE251" i="5" s="1"/>
  <c r="BI250" i="5"/>
  <c r="BH250" i="5"/>
  <c r="BG250" i="5"/>
  <c r="BF250" i="5"/>
  <c r="T250" i="5"/>
  <c r="R250" i="5"/>
  <c r="P250" i="5"/>
  <c r="BK250" i="5"/>
  <c r="J250" i="5"/>
  <c r="BE250" i="5"/>
  <c r="BI249" i="5"/>
  <c r="BH249" i="5"/>
  <c r="BG249" i="5"/>
  <c r="BF249" i="5"/>
  <c r="T249" i="5"/>
  <c r="R249" i="5"/>
  <c r="P249" i="5"/>
  <c r="BK249" i="5"/>
  <c r="J249" i="5"/>
  <c r="BE249" i="5" s="1"/>
  <c r="BI248" i="5"/>
  <c r="BH248" i="5"/>
  <c r="BG248" i="5"/>
  <c r="BF248" i="5"/>
  <c r="T248" i="5"/>
  <c r="R248" i="5"/>
  <c r="P248" i="5"/>
  <c r="BK248" i="5"/>
  <c r="J248" i="5"/>
  <c r="BE248" i="5"/>
  <c r="BI247" i="5"/>
  <c r="BH247" i="5"/>
  <c r="BG247" i="5"/>
  <c r="BF247" i="5"/>
  <c r="T247" i="5"/>
  <c r="R247" i="5"/>
  <c r="P247" i="5"/>
  <c r="BK247" i="5"/>
  <c r="J247" i="5"/>
  <c r="BE247" i="5" s="1"/>
  <c r="BI246" i="5"/>
  <c r="BH246" i="5"/>
  <c r="BG246" i="5"/>
  <c r="BF246" i="5"/>
  <c r="T246" i="5"/>
  <c r="R246" i="5"/>
  <c r="R245" i="5" s="1"/>
  <c r="P246" i="5"/>
  <c r="BK246" i="5"/>
  <c r="BK245" i="5" s="1"/>
  <c r="J245" i="5" s="1"/>
  <c r="J69" i="5" s="1"/>
  <c r="J246" i="5"/>
  <c r="BE246" i="5"/>
  <c r="BI243" i="5"/>
  <c r="BH243" i="5"/>
  <c r="BG243" i="5"/>
  <c r="BF243" i="5"/>
  <c r="T243" i="5"/>
  <c r="R243" i="5"/>
  <c r="P243" i="5"/>
  <c r="BK243" i="5"/>
  <c r="J243" i="5"/>
  <c r="BE243" i="5"/>
  <c r="BI242" i="5"/>
  <c r="BH242" i="5"/>
  <c r="BG242" i="5"/>
  <c r="BF242" i="5"/>
  <c r="T242" i="5"/>
  <c r="R242" i="5"/>
  <c r="P242" i="5"/>
  <c r="BK242" i="5"/>
  <c r="J242" i="5"/>
  <c r="BE242" i="5"/>
  <c r="BI241" i="5"/>
  <c r="BH241" i="5"/>
  <c r="BG241" i="5"/>
  <c r="BF241" i="5"/>
  <c r="T241" i="5"/>
  <c r="R241" i="5"/>
  <c r="P241" i="5"/>
  <c r="BK241" i="5"/>
  <c r="J241" i="5"/>
  <c r="BE241" i="5"/>
  <c r="BI240" i="5"/>
  <c r="BH240" i="5"/>
  <c r="BG240" i="5"/>
  <c r="BF240" i="5"/>
  <c r="T240" i="5"/>
  <c r="R240" i="5"/>
  <c r="P240" i="5"/>
  <c r="BK240" i="5"/>
  <c r="J240" i="5"/>
  <c r="BE240" i="5" s="1"/>
  <c r="BI239" i="5"/>
  <c r="BH239" i="5"/>
  <c r="BG239" i="5"/>
  <c r="BF239" i="5"/>
  <c r="T239" i="5"/>
  <c r="R239" i="5"/>
  <c r="P239" i="5"/>
  <c r="BK239" i="5"/>
  <c r="J239" i="5"/>
  <c r="BE239" i="5"/>
  <c r="BI238" i="5"/>
  <c r="BH238" i="5"/>
  <c r="BG238" i="5"/>
  <c r="BF238" i="5"/>
  <c r="T238" i="5"/>
  <c r="R238" i="5"/>
  <c r="P238" i="5"/>
  <c r="BK238" i="5"/>
  <c r="J238" i="5"/>
  <c r="BE238" i="5"/>
  <c r="BI237" i="5"/>
  <c r="BH237" i="5"/>
  <c r="BG237" i="5"/>
  <c r="BF237" i="5"/>
  <c r="T237" i="5"/>
  <c r="R237" i="5"/>
  <c r="P237" i="5"/>
  <c r="BK237" i="5"/>
  <c r="J237" i="5"/>
  <c r="BE237" i="5"/>
  <c r="BI236" i="5"/>
  <c r="BH236" i="5"/>
  <c r="BG236" i="5"/>
  <c r="BF236" i="5"/>
  <c r="T236" i="5"/>
  <c r="R236" i="5"/>
  <c r="P236" i="5"/>
  <c r="BK236" i="5"/>
  <c r="BK233" i="5" s="1"/>
  <c r="J233" i="5" s="1"/>
  <c r="J67" i="5" s="1"/>
  <c r="J236" i="5"/>
  <c r="BE236" i="5" s="1"/>
  <c r="BI235" i="5"/>
  <c r="BH235" i="5"/>
  <c r="BG235" i="5"/>
  <c r="BF235" i="5"/>
  <c r="T235" i="5"/>
  <c r="R235" i="5"/>
  <c r="P235" i="5"/>
  <c r="P233" i="5" s="1"/>
  <c r="BK235" i="5"/>
  <c r="J235" i="5"/>
  <c r="BE235" i="5"/>
  <c r="BI234" i="5"/>
  <c r="BH234" i="5"/>
  <c r="BG234" i="5"/>
  <c r="BF234" i="5"/>
  <c r="T234" i="5"/>
  <c r="T233" i="5" s="1"/>
  <c r="R234" i="5"/>
  <c r="P234" i="5"/>
  <c r="BK234" i="5"/>
  <c r="J234" i="5"/>
  <c r="BE234" i="5"/>
  <c r="BI231" i="5"/>
  <c r="BH231" i="5"/>
  <c r="BG231" i="5"/>
  <c r="BF231" i="5"/>
  <c r="T231" i="5"/>
  <c r="R231" i="5"/>
  <c r="P231" i="5"/>
  <c r="BK231" i="5"/>
  <c r="J231" i="5"/>
  <c r="BE231" i="5"/>
  <c r="BI230" i="5"/>
  <c r="BH230" i="5"/>
  <c r="BG230" i="5"/>
  <c r="BF230" i="5"/>
  <c r="T230" i="5"/>
  <c r="R230" i="5"/>
  <c r="P230" i="5"/>
  <c r="BK230" i="5"/>
  <c r="J230" i="5"/>
  <c r="BE230" i="5" s="1"/>
  <c r="BI229" i="5"/>
  <c r="BH229" i="5"/>
  <c r="BG229" i="5"/>
  <c r="BF229" i="5"/>
  <c r="T229" i="5"/>
  <c r="R229" i="5"/>
  <c r="P229" i="5"/>
  <c r="BK229" i="5"/>
  <c r="J229" i="5"/>
  <c r="BE229" i="5"/>
  <c r="BI228" i="5"/>
  <c r="BH228" i="5"/>
  <c r="BG228" i="5"/>
  <c r="BF228" i="5"/>
  <c r="T228" i="5"/>
  <c r="R228" i="5"/>
  <c r="P228" i="5"/>
  <c r="BK228" i="5"/>
  <c r="J228" i="5"/>
  <c r="BE228" i="5" s="1"/>
  <c r="BI227" i="5"/>
  <c r="BH227" i="5"/>
  <c r="BG227" i="5"/>
  <c r="BF227" i="5"/>
  <c r="T227" i="5"/>
  <c r="R227" i="5"/>
  <c r="P227" i="5"/>
  <c r="BK227" i="5"/>
  <c r="J227" i="5"/>
  <c r="BE227" i="5"/>
  <c r="BI226" i="5"/>
  <c r="BH226" i="5"/>
  <c r="BG226" i="5"/>
  <c r="BF226" i="5"/>
  <c r="T226" i="5"/>
  <c r="R226" i="5"/>
  <c r="P226" i="5"/>
  <c r="BK226" i="5"/>
  <c r="J226" i="5"/>
  <c r="BE226" i="5" s="1"/>
  <c r="BI225" i="5"/>
  <c r="BH225" i="5"/>
  <c r="BG225" i="5"/>
  <c r="BF225" i="5"/>
  <c r="T225" i="5"/>
  <c r="R225" i="5"/>
  <c r="P225" i="5"/>
  <c r="BK225" i="5"/>
  <c r="J225" i="5"/>
  <c r="BE225" i="5"/>
  <c r="BI224" i="5"/>
  <c r="BH224" i="5"/>
  <c r="BG224" i="5"/>
  <c r="BF224" i="5"/>
  <c r="T224" i="5"/>
  <c r="R224" i="5"/>
  <c r="P224" i="5"/>
  <c r="BK224" i="5"/>
  <c r="J224" i="5"/>
  <c r="BE224" i="5" s="1"/>
  <c r="BI223" i="5"/>
  <c r="BH223" i="5"/>
  <c r="BG223" i="5"/>
  <c r="BF223" i="5"/>
  <c r="T223" i="5"/>
  <c r="R223" i="5"/>
  <c r="P223" i="5"/>
  <c r="BK223" i="5"/>
  <c r="J223" i="5"/>
  <c r="BE223" i="5"/>
  <c r="BI222" i="5"/>
  <c r="BH222" i="5"/>
  <c r="BG222" i="5"/>
  <c r="BF222" i="5"/>
  <c r="T222" i="5"/>
  <c r="R222" i="5"/>
  <c r="P222" i="5"/>
  <c r="BK222" i="5"/>
  <c r="J222" i="5"/>
  <c r="BE222" i="5" s="1"/>
  <c r="BI221" i="5"/>
  <c r="BH221" i="5"/>
  <c r="BG221" i="5"/>
  <c r="BF221" i="5"/>
  <c r="T221" i="5"/>
  <c r="R221" i="5"/>
  <c r="P221" i="5"/>
  <c r="BK221" i="5"/>
  <c r="J221" i="5"/>
  <c r="BE221" i="5"/>
  <c r="BI220" i="5"/>
  <c r="BH220" i="5"/>
  <c r="BG220" i="5"/>
  <c r="BF220" i="5"/>
  <c r="T220" i="5"/>
  <c r="R220" i="5"/>
  <c r="P220" i="5"/>
  <c r="BK220" i="5"/>
  <c r="J220" i="5"/>
  <c r="BE220" i="5" s="1"/>
  <c r="BI219" i="5"/>
  <c r="BH219" i="5"/>
  <c r="BG219" i="5"/>
  <c r="BF219" i="5"/>
  <c r="T219" i="5"/>
  <c r="R219" i="5"/>
  <c r="P219" i="5"/>
  <c r="BK219" i="5"/>
  <c r="J219" i="5"/>
  <c r="BE219" i="5"/>
  <c r="BI218" i="5"/>
  <c r="BH218" i="5"/>
  <c r="BG218" i="5"/>
  <c r="BF218" i="5"/>
  <c r="T218" i="5"/>
  <c r="R218" i="5"/>
  <c r="P218" i="5"/>
  <c r="BK218" i="5"/>
  <c r="J218" i="5"/>
  <c r="BE218" i="5" s="1"/>
  <c r="BI217" i="5"/>
  <c r="BH217" i="5"/>
  <c r="BG217" i="5"/>
  <c r="BF217" i="5"/>
  <c r="T217" i="5"/>
  <c r="R217" i="5"/>
  <c r="P217" i="5"/>
  <c r="BK217" i="5"/>
  <c r="J217" i="5"/>
  <c r="BE217" i="5"/>
  <c r="BI216" i="5"/>
  <c r="BH216" i="5"/>
  <c r="BG216" i="5"/>
  <c r="BF216" i="5"/>
  <c r="T216" i="5"/>
  <c r="R216" i="5"/>
  <c r="P216" i="5"/>
  <c r="BK216" i="5"/>
  <c r="J216" i="5"/>
  <c r="BE216" i="5" s="1"/>
  <c r="BI215" i="5"/>
  <c r="BH215" i="5"/>
  <c r="BG215" i="5"/>
  <c r="BF215" i="5"/>
  <c r="T215" i="5"/>
  <c r="R215" i="5"/>
  <c r="R213" i="5" s="1"/>
  <c r="P215" i="5"/>
  <c r="BK215" i="5"/>
  <c r="J215" i="5"/>
  <c r="BE215" i="5"/>
  <c r="BI214" i="5"/>
  <c r="BH214" i="5"/>
  <c r="BG214" i="5"/>
  <c r="BF214" i="5"/>
  <c r="T214" i="5"/>
  <c r="R214" i="5"/>
  <c r="P214" i="5"/>
  <c r="BK214" i="5"/>
  <c r="BK213" i="5"/>
  <c r="J213" i="5" s="1"/>
  <c r="J65" i="5" s="1"/>
  <c r="J214" i="5"/>
  <c r="BE214" i="5"/>
  <c r="J64" i="5"/>
  <c r="BI211" i="5"/>
  <c r="BH211" i="5"/>
  <c r="BG211" i="5"/>
  <c r="BF211" i="5"/>
  <c r="T211" i="5"/>
  <c r="R211" i="5"/>
  <c r="P211" i="5"/>
  <c r="BK211" i="5"/>
  <c r="J211" i="5"/>
  <c r="BE211" i="5" s="1"/>
  <c r="BI210" i="5"/>
  <c r="BH210" i="5"/>
  <c r="BG210" i="5"/>
  <c r="BF210" i="5"/>
  <c r="T210" i="5"/>
  <c r="R210" i="5"/>
  <c r="P210" i="5"/>
  <c r="BK210" i="5"/>
  <c r="J210" i="5"/>
  <c r="BE210" i="5" s="1"/>
  <c r="BI209" i="5"/>
  <c r="BH209" i="5"/>
  <c r="BG209" i="5"/>
  <c r="BF209" i="5"/>
  <c r="T209" i="5"/>
  <c r="R209" i="5"/>
  <c r="P209" i="5"/>
  <c r="BK209" i="5"/>
  <c r="J209" i="5"/>
  <c r="BE209" i="5"/>
  <c r="BI208" i="5"/>
  <c r="BH208" i="5"/>
  <c r="BG208" i="5"/>
  <c r="BF208" i="5"/>
  <c r="T208" i="5"/>
  <c r="R208" i="5"/>
  <c r="P208" i="5"/>
  <c r="BK208" i="5"/>
  <c r="J208" i="5"/>
  <c r="BE208" i="5"/>
  <c r="BI207" i="5"/>
  <c r="BH207" i="5"/>
  <c r="BG207" i="5"/>
  <c r="BF207" i="5"/>
  <c r="T207" i="5"/>
  <c r="R207" i="5"/>
  <c r="P207" i="5"/>
  <c r="BK207" i="5"/>
  <c r="J207" i="5"/>
  <c r="BE207" i="5" s="1"/>
  <c r="BI206" i="5"/>
  <c r="BH206" i="5"/>
  <c r="BG206" i="5"/>
  <c r="BF206" i="5"/>
  <c r="T206" i="5"/>
  <c r="R206" i="5"/>
  <c r="P206" i="5"/>
  <c r="BK206" i="5"/>
  <c r="J206" i="5"/>
  <c r="BE206" i="5" s="1"/>
  <c r="BI205" i="5"/>
  <c r="BH205" i="5"/>
  <c r="BG205" i="5"/>
  <c r="BF205" i="5"/>
  <c r="T205" i="5"/>
  <c r="R205" i="5"/>
  <c r="P205" i="5"/>
  <c r="BK205" i="5"/>
  <c r="J205" i="5"/>
  <c r="BE205" i="5"/>
  <c r="BI204" i="5"/>
  <c r="BH204" i="5"/>
  <c r="BG204" i="5"/>
  <c r="BF204" i="5"/>
  <c r="T204" i="5"/>
  <c r="R204" i="5"/>
  <c r="P204" i="5"/>
  <c r="BK204" i="5"/>
  <c r="J204" i="5"/>
  <c r="BE204" i="5"/>
  <c r="BI203" i="5"/>
  <c r="BH203" i="5"/>
  <c r="BG203" i="5"/>
  <c r="BF203" i="5"/>
  <c r="T203" i="5"/>
  <c r="R203" i="5"/>
  <c r="P203" i="5"/>
  <c r="BK203" i="5"/>
  <c r="BK201" i="5" s="1"/>
  <c r="J201" i="5" s="1"/>
  <c r="J63" i="5" s="1"/>
  <c r="J203" i="5"/>
  <c r="BE203" i="5" s="1"/>
  <c r="BI202" i="5"/>
  <c r="BH202" i="5"/>
  <c r="BG202" i="5"/>
  <c r="BF202" i="5"/>
  <c r="T202" i="5"/>
  <c r="T201" i="5"/>
  <c r="R202" i="5"/>
  <c r="R201" i="5" s="1"/>
  <c r="P202" i="5"/>
  <c r="P201" i="5" s="1"/>
  <c r="BK202" i="5"/>
  <c r="J202" i="5"/>
  <c r="BE202" i="5" s="1"/>
  <c r="J62" i="5"/>
  <c r="BI199" i="5"/>
  <c r="BH199" i="5"/>
  <c r="BG199" i="5"/>
  <c r="BF199" i="5"/>
  <c r="T199" i="5"/>
  <c r="R199" i="5"/>
  <c r="P199" i="5"/>
  <c r="BK199" i="5"/>
  <c r="J199" i="5"/>
  <c r="BE199" i="5" s="1"/>
  <c r="BI198" i="5"/>
  <c r="BH198" i="5"/>
  <c r="BG198" i="5"/>
  <c r="BF198" i="5"/>
  <c r="T198" i="5"/>
  <c r="R198" i="5"/>
  <c r="P198" i="5"/>
  <c r="BK198" i="5"/>
  <c r="J198" i="5"/>
  <c r="BE198" i="5"/>
  <c r="BI197" i="5"/>
  <c r="BH197" i="5"/>
  <c r="BG197" i="5"/>
  <c r="BF197" i="5"/>
  <c r="T197" i="5"/>
  <c r="R197" i="5"/>
  <c r="P197" i="5"/>
  <c r="BK197" i="5"/>
  <c r="J197" i="5"/>
  <c r="BE197" i="5" s="1"/>
  <c r="BI196" i="5"/>
  <c r="BH196" i="5"/>
  <c r="BG196" i="5"/>
  <c r="BF196" i="5"/>
  <c r="T196" i="5"/>
  <c r="R196" i="5"/>
  <c r="P196" i="5"/>
  <c r="BK196" i="5"/>
  <c r="J196" i="5"/>
  <c r="BE196" i="5"/>
  <c r="BI195" i="5"/>
  <c r="BH195" i="5"/>
  <c r="BG195" i="5"/>
  <c r="BF195" i="5"/>
  <c r="T195" i="5"/>
  <c r="R195" i="5"/>
  <c r="P195" i="5"/>
  <c r="BK195" i="5"/>
  <c r="J195" i="5"/>
  <c r="BE195" i="5" s="1"/>
  <c r="BI194" i="5"/>
  <c r="BH194" i="5"/>
  <c r="BG194" i="5"/>
  <c r="BF194" i="5"/>
  <c r="T194" i="5"/>
  <c r="R194" i="5"/>
  <c r="P194" i="5"/>
  <c r="BK194" i="5"/>
  <c r="J194" i="5"/>
  <c r="BE194" i="5"/>
  <c r="BI193" i="5"/>
  <c r="BH193" i="5"/>
  <c r="BG193" i="5"/>
  <c r="BF193" i="5"/>
  <c r="T193" i="5"/>
  <c r="R193" i="5"/>
  <c r="P193" i="5"/>
  <c r="BK193" i="5"/>
  <c r="J193" i="5"/>
  <c r="BE193" i="5" s="1"/>
  <c r="BI192" i="5"/>
  <c r="BH192" i="5"/>
  <c r="BG192" i="5"/>
  <c r="BF192" i="5"/>
  <c r="T192" i="5"/>
  <c r="R192" i="5"/>
  <c r="P192" i="5"/>
  <c r="BK192" i="5"/>
  <c r="J192" i="5"/>
  <c r="BE192" i="5"/>
  <c r="BI191" i="5"/>
  <c r="BH191" i="5"/>
  <c r="BG191" i="5"/>
  <c r="BF191" i="5"/>
  <c r="T191" i="5"/>
  <c r="R191" i="5"/>
  <c r="P191" i="5"/>
  <c r="BK191" i="5"/>
  <c r="J191" i="5"/>
  <c r="BE191" i="5" s="1"/>
  <c r="BI190" i="5"/>
  <c r="BH190" i="5"/>
  <c r="BG190" i="5"/>
  <c r="BF190" i="5"/>
  <c r="T190" i="5"/>
  <c r="R190" i="5"/>
  <c r="P190" i="5"/>
  <c r="BK190" i="5"/>
  <c r="J190" i="5"/>
  <c r="BE190" i="5"/>
  <c r="BI189" i="5"/>
  <c r="BH189" i="5"/>
  <c r="BG189" i="5"/>
  <c r="BF189" i="5"/>
  <c r="T189" i="5"/>
  <c r="R189" i="5"/>
  <c r="P189" i="5"/>
  <c r="BK189" i="5"/>
  <c r="J189" i="5"/>
  <c r="BE189" i="5" s="1"/>
  <c r="BI188" i="5"/>
  <c r="BH188" i="5"/>
  <c r="BG188" i="5"/>
  <c r="BF188" i="5"/>
  <c r="T188" i="5"/>
  <c r="R188" i="5"/>
  <c r="P188" i="5"/>
  <c r="BK188" i="5"/>
  <c r="J188" i="5"/>
  <c r="BE188" i="5"/>
  <c r="BI187" i="5"/>
  <c r="BH187" i="5"/>
  <c r="BG187" i="5"/>
  <c r="BF187" i="5"/>
  <c r="T187" i="5"/>
  <c r="R187" i="5"/>
  <c r="P187" i="5"/>
  <c r="BK187" i="5"/>
  <c r="J187" i="5"/>
  <c r="BE187" i="5" s="1"/>
  <c r="BI186" i="5"/>
  <c r="BH186" i="5"/>
  <c r="BG186" i="5"/>
  <c r="BF186" i="5"/>
  <c r="T186" i="5"/>
  <c r="R186" i="5"/>
  <c r="P186" i="5"/>
  <c r="BK186" i="5"/>
  <c r="J186" i="5"/>
  <c r="BE186" i="5"/>
  <c r="BI185" i="5"/>
  <c r="BH185" i="5"/>
  <c r="BG185" i="5"/>
  <c r="BF185" i="5"/>
  <c r="T185" i="5"/>
  <c r="R185" i="5"/>
  <c r="P185" i="5"/>
  <c r="BK185" i="5"/>
  <c r="J185" i="5"/>
  <c r="BE185" i="5" s="1"/>
  <c r="BI184" i="5"/>
  <c r="BH184" i="5"/>
  <c r="BG184" i="5"/>
  <c r="BF184" i="5"/>
  <c r="T184" i="5"/>
  <c r="R184" i="5"/>
  <c r="P184" i="5"/>
  <c r="BK184" i="5"/>
  <c r="J184" i="5"/>
  <c r="BE184" i="5"/>
  <c r="BI183" i="5"/>
  <c r="BH183" i="5"/>
  <c r="BG183" i="5"/>
  <c r="BF183" i="5"/>
  <c r="T183" i="5"/>
  <c r="R183" i="5"/>
  <c r="P183" i="5"/>
  <c r="BK183" i="5"/>
  <c r="J183" i="5"/>
  <c r="BE183" i="5" s="1"/>
  <c r="BI182" i="5"/>
  <c r="BH182" i="5"/>
  <c r="BG182" i="5"/>
  <c r="BF182" i="5"/>
  <c r="T182" i="5"/>
  <c r="R182" i="5"/>
  <c r="P182" i="5"/>
  <c r="BK182" i="5"/>
  <c r="J182" i="5"/>
  <c r="BE182" i="5"/>
  <c r="BI181" i="5"/>
  <c r="BH181" i="5"/>
  <c r="BG181" i="5"/>
  <c r="BF181" i="5"/>
  <c r="T181" i="5"/>
  <c r="R181" i="5"/>
  <c r="P181" i="5"/>
  <c r="BK181" i="5"/>
  <c r="J181" i="5"/>
  <c r="BE181" i="5" s="1"/>
  <c r="BI180" i="5"/>
  <c r="BH180" i="5"/>
  <c r="BG180" i="5"/>
  <c r="BF180" i="5"/>
  <c r="T180" i="5"/>
  <c r="R180" i="5"/>
  <c r="P180" i="5"/>
  <c r="BK180" i="5"/>
  <c r="J180" i="5"/>
  <c r="BE180" i="5"/>
  <c r="BI179" i="5"/>
  <c r="BH179" i="5"/>
  <c r="BG179" i="5"/>
  <c r="BF179" i="5"/>
  <c r="T179" i="5"/>
  <c r="R179" i="5"/>
  <c r="P179" i="5"/>
  <c r="BK179" i="5"/>
  <c r="J179" i="5"/>
  <c r="BE179" i="5" s="1"/>
  <c r="BI178" i="5"/>
  <c r="BH178" i="5"/>
  <c r="BG178" i="5"/>
  <c r="BF178" i="5"/>
  <c r="T178" i="5"/>
  <c r="R178" i="5"/>
  <c r="P178" i="5"/>
  <c r="BK178" i="5"/>
  <c r="J178" i="5"/>
  <c r="BE178" i="5"/>
  <c r="BI177" i="5"/>
  <c r="BH177" i="5"/>
  <c r="BG177" i="5"/>
  <c r="BF177" i="5"/>
  <c r="T177" i="5"/>
  <c r="R177" i="5"/>
  <c r="P177" i="5"/>
  <c r="BK177" i="5"/>
  <c r="J177" i="5"/>
  <c r="BE177" i="5" s="1"/>
  <c r="BI176" i="5"/>
  <c r="BH176" i="5"/>
  <c r="BG176" i="5"/>
  <c r="BF176" i="5"/>
  <c r="T176" i="5"/>
  <c r="R176" i="5"/>
  <c r="P176" i="5"/>
  <c r="BK176" i="5"/>
  <c r="J176" i="5"/>
  <c r="BE176" i="5"/>
  <c r="BI175" i="5"/>
  <c r="BH175" i="5"/>
  <c r="BG175" i="5"/>
  <c r="BF175" i="5"/>
  <c r="T175" i="5"/>
  <c r="R175" i="5"/>
  <c r="P175" i="5"/>
  <c r="BK175" i="5"/>
  <c r="J175" i="5"/>
  <c r="BE175" i="5" s="1"/>
  <c r="BI174" i="5"/>
  <c r="BH174" i="5"/>
  <c r="BG174" i="5"/>
  <c r="BF174" i="5"/>
  <c r="T174" i="5"/>
  <c r="R174" i="5"/>
  <c r="R173" i="5" s="1"/>
  <c r="P174" i="5"/>
  <c r="BK174" i="5"/>
  <c r="BK173" i="5" s="1"/>
  <c r="J173" i="5" s="1"/>
  <c r="J61" i="5" s="1"/>
  <c r="J174" i="5"/>
  <c r="BE174" i="5" s="1"/>
  <c r="J60" i="5"/>
  <c r="BI171" i="5"/>
  <c r="BH171" i="5"/>
  <c r="BG171" i="5"/>
  <c r="BF171" i="5"/>
  <c r="T171" i="5"/>
  <c r="R171" i="5"/>
  <c r="P171" i="5"/>
  <c r="BK171" i="5"/>
  <c r="J171" i="5"/>
  <c r="BE171" i="5"/>
  <c r="BI170" i="5"/>
  <c r="BH170" i="5"/>
  <c r="BG170" i="5"/>
  <c r="BF170" i="5"/>
  <c r="T170" i="5"/>
  <c r="R170" i="5"/>
  <c r="P170" i="5"/>
  <c r="BK170" i="5"/>
  <c r="J170" i="5"/>
  <c r="BE170" i="5" s="1"/>
  <c r="BI169" i="5"/>
  <c r="BH169" i="5"/>
  <c r="BG169" i="5"/>
  <c r="BF169" i="5"/>
  <c r="T169" i="5"/>
  <c r="R169" i="5"/>
  <c r="P169" i="5"/>
  <c r="BK169" i="5"/>
  <c r="J169" i="5"/>
  <c r="BE169" i="5" s="1"/>
  <c r="BI168" i="5"/>
  <c r="BH168" i="5"/>
  <c r="BG168" i="5"/>
  <c r="BF168" i="5"/>
  <c r="T168" i="5"/>
  <c r="R168" i="5"/>
  <c r="P168" i="5"/>
  <c r="BK168" i="5"/>
  <c r="J168" i="5"/>
  <c r="BE168" i="5"/>
  <c r="BI167" i="5"/>
  <c r="BH167" i="5"/>
  <c r="BG167" i="5"/>
  <c r="BF167" i="5"/>
  <c r="T167" i="5"/>
  <c r="R167" i="5"/>
  <c r="P167" i="5"/>
  <c r="BK167" i="5"/>
  <c r="J167" i="5"/>
  <c r="BE167" i="5"/>
  <c r="BI166" i="5"/>
  <c r="BH166" i="5"/>
  <c r="BG166" i="5"/>
  <c r="BF166" i="5"/>
  <c r="T166" i="5"/>
  <c r="R166" i="5"/>
  <c r="P166" i="5"/>
  <c r="BK166" i="5"/>
  <c r="J166" i="5"/>
  <c r="BE166" i="5" s="1"/>
  <c r="BI165" i="5"/>
  <c r="BH165" i="5"/>
  <c r="BG165" i="5"/>
  <c r="BF165" i="5"/>
  <c r="T165" i="5"/>
  <c r="R165" i="5"/>
  <c r="P165" i="5"/>
  <c r="BK165" i="5"/>
  <c r="J165" i="5"/>
  <c r="BE165" i="5" s="1"/>
  <c r="BI164" i="5"/>
  <c r="BH164" i="5"/>
  <c r="BG164" i="5"/>
  <c r="BF164" i="5"/>
  <c r="T164" i="5"/>
  <c r="R164" i="5"/>
  <c r="P164" i="5"/>
  <c r="BK164" i="5"/>
  <c r="J164" i="5"/>
  <c r="BE164" i="5"/>
  <c r="BI163" i="5"/>
  <c r="BH163" i="5"/>
  <c r="BG163" i="5"/>
  <c r="BF163" i="5"/>
  <c r="T163" i="5"/>
  <c r="R163" i="5"/>
  <c r="P163" i="5"/>
  <c r="BK163" i="5"/>
  <c r="J163" i="5"/>
  <c r="BE163" i="5"/>
  <c r="BI162" i="5"/>
  <c r="BH162" i="5"/>
  <c r="BG162" i="5"/>
  <c r="BF162" i="5"/>
  <c r="T162" i="5"/>
  <c r="R162" i="5"/>
  <c r="P162" i="5"/>
  <c r="BK162" i="5"/>
  <c r="J162" i="5"/>
  <c r="BE162" i="5" s="1"/>
  <c r="BI161" i="5"/>
  <c r="BH161" i="5"/>
  <c r="BG161" i="5"/>
  <c r="BF161" i="5"/>
  <c r="T161" i="5"/>
  <c r="R161" i="5"/>
  <c r="P161" i="5"/>
  <c r="BK161" i="5"/>
  <c r="J161" i="5"/>
  <c r="BE161" i="5" s="1"/>
  <c r="BI160" i="5"/>
  <c r="BH160" i="5"/>
  <c r="BG160" i="5"/>
  <c r="BF160" i="5"/>
  <c r="T160" i="5"/>
  <c r="R160" i="5"/>
  <c r="P160" i="5"/>
  <c r="BK160" i="5"/>
  <c r="J160" i="5"/>
  <c r="BE160" i="5"/>
  <c r="BI159" i="5"/>
  <c r="BH159" i="5"/>
  <c r="BG159" i="5"/>
  <c r="BF159" i="5"/>
  <c r="T159" i="5"/>
  <c r="R159" i="5"/>
  <c r="P159" i="5"/>
  <c r="BK159" i="5"/>
  <c r="J159" i="5"/>
  <c r="BE159" i="5"/>
  <c r="BI158" i="5"/>
  <c r="BH158" i="5"/>
  <c r="BG158" i="5"/>
  <c r="BF158" i="5"/>
  <c r="T158" i="5"/>
  <c r="R158" i="5"/>
  <c r="P158" i="5"/>
  <c r="BK158" i="5"/>
  <c r="J158" i="5"/>
  <c r="BE158" i="5" s="1"/>
  <c r="BI157" i="5"/>
  <c r="BH157" i="5"/>
  <c r="BG157" i="5"/>
  <c r="BF157" i="5"/>
  <c r="T157" i="5"/>
  <c r="R157" i="5"/>
  <c r="P157" i="5"/>
  <c r="BK157" i="5"/>
  <c r="J157" i="5"/>
  <c r="BE157" i="5" s="1"/>
  <c r="BI156" i="5"/>
  <c r="BH156" i="5"/>
  <c r="BG156" i="5"/>
  <c r="BF156" i="5"/>
  <c r="T156" i="5"/>
  <c r="R156" i="5"/>
  <c r="P156" i="5"/>
  <c r="BK156" i="5"/>
  <c r="J156" i="5"/>
  <c r="BE156" i="5"/>
  <c r="BI155" i="5"/>
  <c r="BH155" i="5"/>
  <c r="BG155" i="5"/>
  <c r="BF155" i="5"/>
  <c r="T155" i="5"/>
  <c r="R155" i="5"/>
  <c r="P155" i="5"/>
  <c r="BK155" i="5"/>
  <c r="J155" i="5"/>
  <c r="BE155" i="5"/>
  <c r="BI154" i="5"/>
  <c r="BH154" i="5"/>
  <c r="BG154" i="5"/>
  <c r="BF154" i="5"/>
  <c r="T154" i="5"/>
  <c r="R154" i="5"/>
  <c r="P154" i="5"/>
  <c r="BK154" i="5"/>
  <c r="J154" i="5"/>
  <c r="BE154" i="5" s="1"/>
  <c r="BI153" i="5"/>
  <c r="BH153" i="5"/>
  <c r="BG153" i="5"/>
  <c r="BF153" i="5"/>
  <c r="T153" i="5"/>
  <c r="R153" i="5"/>
  <c r="P153" i="5"/>
  <c r="BK153" i="5"/>
  <c r="J153" i="5"/>
  <c r="BE153" i="5" s="1"/>
  <c r="BI152" i="5"/>
  <c r="BH152" i="5"/>
  <c r="BG152" i="5"/>
  <c r="BF152" i="5"/>
  <c r="T152" i="5"/>
  <c r="R152" i="5"/>
  <c r="P152" i="5"/>
  <c r="BK152" i="5"/>
  <c r="J152" i="5"/>
  <c r="BE152" i="5"/>
  <c r="BI151" i="5"/>
  <c r="BH151" i="5"/>
  <c r="BG151" i="5"/>
  <c r="BF151" i="5"/>
  <c r="T151" i="5"/>
  <c r="R151" i="5"/>
  <c r="P151" i="5"/>
  <c r="BK151" i="5"/>
  <c r="J151" i="5"/>
  <c r="BE151" i="5"/>
  <c r="BI150" i="5"/>
  <c r="BH150" i="5"/>
  <c r="BG150" i="5"/>
  <c r="BF150" i="5"/>
  <c r="T150" i="5"/>
  <c r="R150" i="5"/>
  <c r="P150" i="5"/>
  <c r="BK150" i="5"/>
  <c r="J150" i="5"/>
  <c r="BE150" i="5" s="1"/>
  <c r="BI149" i="5"/>
  <c r="BH149" i="5"/>
  <c r="BG149" i="5"/>
  <c r="BF149" i="5"/>
  <c r="T149" i="5"/>
  <c r="R149" i="5"/>
  <c r="P149" i="5"/>
  <c r="BK149" i="5"/>
  <c r="J149" i="5"/>
  <c r="BE149" i="5" s="1"/>
  <c r="BI148" i="5"/>
  <c r="BH148" i="5"/>
  <c r="BG148" i="5"/>
  <c r="BF148" i="5"/>
  <c r="T148" i="5"/>
  <c r="R148" i="5"/>
  <c r="P148" i="5"/>
  <c r="BK148" i="5"/>
  <c r="J148" i="5"/>
  <c r="BE148" i="5"/>
  <c r="BI147" i="5"/>
  <c r="BH147" i="5"/>
  <c r="BG147" i="5"/>
  <c r="BF147" i="5"/>
  <c r="T147" i="5"/>
  <c r="R147" i="5"/>
  <c r="P147" i="5"/>
  <c r="BK147" i="5"/>
  <c r="J147" i="5"/>
  <c r="BE147" i="5"/>
  <c r="BI146" i="5"/>
  <c r="BH146" i="5"/>
  <c r="BG146" i="5"/>
  <c r="BF146" i="5"/>
  <c r="T146" i="5"/>
  <c r="R146" i="5"/>
  <c r="P146" i="5"/>
  <c r="BK146" i="5"/>
  <c r="J146" i="5"/>
  <c r="BE146" i="5" s="1"/>
  <c r="BI145" i="5"/>
  <c r="BH145" i="5"/>
  <c r="BG145" i="5"/>
  <c r="BF145" i="5"/>
  <c r="T145" i="5"/>
  <c r="R145" i="5"/>
  <c r="P145" i="5"/>
  <c r="BK145" i="5"/>
  <c r="J145" i="5"/>
  <c r="BE145" i="5" s="1"/>
  <c r="BI144" i="5"/>
  <c r="BH144" i="5"/>
  <c r="BG144" i="5"/>
  <c r="BF144" i="5"/>
  <c r="T144" i="5"/>
  <c r="R144" i="5"/>
  <c r="P144" i="5"/>
  <c r="BK144" i="5"/>
  <c r="J144" i="5"/>
  <c r="BE144" i="5"/>
  <c r="BI143" i="5"/>
  <c r="BH143" i="5"/>
  <c r="BG143" i="5"/>
  <c r="BF143" i="5"/>
  <c r="T143" i="5"/>
  <c r="R143" i="5"/>
  <c r="P143" i="5"/>
  <c r="BK143" i="5"/>
  <c r="J143" i="5"/>
  <c r="BE143" i="5"/>
  <c r="BI142" i="5"/>
  <c r="BH142" i="5"/>
  <c r="BG142" i="5"/>
  <c r="BF142" i="5"/>
  <c r="T142" i="5"/>
  <c r="R142" i="5"/>
  <c r="P142" i="5"/>
  <c r="BK142" i="5"/>
  <c r="J142" i="5"/>
  <c r="BE142" i="5" s="1"/>
  <c r="BI141" i="5"/>
  <c r="BH141" i="5"/>
  <c r="BG141" i="5"/>
  <c r="BF141" i="5"/>
  <c r="T141" i="5"/>
  <c r="R141" i="5"/>
  <c r="R137" i="5" s="1"/>
  <c r="P141" i="5"/>
  <c r="BK141" i="5"/>
  <c r="J141" i="5"/>
  <c r="BE141" i="5" s="1"/>
  <c r="BI140" i="5"/>
  <c r="BH140" i="5"/>
  <c r="BG140" i="5"/>
  <c r="BF140" i="5"/>
  <c r="T140" i="5"/>
  <c r="R140" i="5"/>
  <c r="P140" i="5"/>
  <c r="BK140" i="5"/>
  <c r="J140" i="5"/>
  <c r="BE140" i="5"/>
  <c r="BI139" i="5"/>
  <c r="BH139" i="5"/>
  <c r="BG139" i="5"/>
  <c r="BF139" i="5"/>
  <c r="T139" i="5"/>
  <c r="T137" i="5" s="1"/>
  <c r="R139" i="5"/>
  <c r="P139" i="5"/>
  <c r="BK139" i="5"/>
  <c r="J139" i="5"/>
  <c r="BE139" i="5"/>
  <c r="BI138" i="5"/>
  <c r="BH138" i="5"/>
  <c r="BG138" i="5"/>
  <c r="BF138" i="5"/>
  <c r="T138" i="5"/>
  <c r="R138" i="5"/>
  <c r="P138" i="5"/>
  <c r="P137" i="5" s="1"/>
  <c r="BK138" i="5"/>
  <c r="BK137" i="5" s="1"/>
  <c r="J137" i="5" s="1"/>
  <c r="J59" i="5" s="1"/>
  <c r="J138" i="5"/>
  <c r="BE138" i="5"/>
  <c r="J58" i="5"/>
  <c r="BI135" i="5"/>
  <c r="BH135" i="5"/>
  <c r="BG135" i="5"/>
  <c r="BF135" i="5"/>
  <c r="T135" i="5"/>
  <c r="R135" i="5"/>
  <c r="P135" i="5"/>
  <c r="BK135" i="5"/>
  <c r="J135" i="5"/>
  <c r="BE135" i="5"/>
  <c r="BI134" i="5"/>
  <c r="BH134" i="5"/>
  <c r="BG134" i="5"/>
  <c r="BF134" i="5"/>
  <c r="T134" i="5"/>
  <c r="R134" i="5"/>
  <c r="P134" i="5"/>
  <c r="BK134" i="5"/>
  <c r="J134" i="5"/>
  <c r="BE134" i="5" s="1"/>
  <c r="BI133" i="5"/>
  <c r="BH133" i="5"/>
  <c r="BG133" i="5"/>
  <c r="F32" i="5" s="1"/>
  <c r="BB55" i="1" s="1"/>
  <c r="BF133" i="5"/>
  <c r="T133" i="5"/>
  <c r="R133" i="5"/>
  <c r="P133" i="5"/>
  <c r="BK133" i="5"/>
  <c r="J133" i="5"/>
  <c r="BE133" i="5"/>
  <c r="BI132" i="5"/>
  <c r="BH132" i="5"/>
  <c r="BG132" i="5"/>
  <c r="BF132" i="5"/>
  <c r="T132" i="5"/>
  <c r="R132" i="5"/>
  <c r="P132" i="5"/>
  <c r="BK132" i="5"/>
  <c r="J132" i="5"/>
  <c r="BE132" i="5" s="1"/>
  <c r="BI131" i="5"/>
  <c r="BH131" i="5"/>
  <c r="BG131" i="5"/>
  <c r="BF131" i="5"/>
  <c r="T131" i="5"/>
  <c r="R131" i="5"/>
  <c r="P131" i="5"/>
  <c r="BK131" i="5"/>
  <c r="J131" i="5"/>
  <c r="BE131" i="5"/>
  <c r="BI130" i="5"/>
  <c r="BH130" i="5"/>
  <c r="BG130" i="5"/>
  <c r="BF130" i="5"/>
  <c r="T130" i="5"/>
  <c r="R130" i="5"/>
  <c r="P130" i="5"/>
  <c r="BK130" i="5"/>
  <c r="J130" i="5"/>
  <c r="BE130" i="5" s="1"/>
  <c r="BI129" i="5"/>
  <c r="BH129" i="5"/>
  <c r="BG129" i="5"/>
  <c r="BF129" i="5"/>
  <c r="T129" i="5"/>
  <c r="R129" i="5"/>
  <c r="P129" i="5"/>
  <c r="BK129" i="5"/>
  <c r="J129" i="5"/>
  <c r="BE129" i="5"/>
  <c r="BI128" i="5"/>
  <c r="BH128" i="5"/>
  <c r="BG128" i="5"/>
  <c r="BF128" i="5"/>
  <c r="T128" i="5"/>
  <c r="R128" i="5"/>
  <c r="P128" i="5"/>
  <c r="BK128" i="5"/>
  <c r="J128" i="5"/>
  <c r="BE128" i="5" s="1"/>
  <c r="BI127" i="5"/>
  <c r="BH127" i="5"/>
  <c r="BG127" i="5"/>
  <c r="BF127" i="5"/>
  <c r="T127" i="5"/>
  <c r="R127" i="5"/>
  <c r="P127" i="5"/>
  <c r="BK127" i="5"/>
  <c r="J127" i="5"/>
  <c r="BE127" i="5"/>
  <c r="BI126" i="5"/>
  <c r="BH126" i="5"/>
  <c r="BG126" i="5"/>
  <c r="BF126" i="5"/>
  <c r="T126" i="5"/>
  <c r="R126" i="5"/>
  <c r="P126" i="5"/>
  <c r="BK126" i="5"/>
  <c r="J126" i="5"/>
  <c r="BE126" i="5" s="1"/>
  <c r="BI125" i="5"/>
  <c r="BH125" i="5"/>
  <c r="BG125" i="5"/>
  <c r="BF125" i="5"/>
  <c r="T125" i="5"/>
  <c r="R125" i="5"/>
  <c r="P125" i="5"/>
  <c r="BK125" i="5"/>
  <c r="J125" i="5"/>
  <c r="BE125" i="5"/>
  <c r="BI124" i="5"/>
  <c r="BH124" i="5"/>
  <c r="BG124" i="5"/>
  <c r="BF124" i="5"/>
  <c r="T124" i="5"/>
  <c r="R124" i="5"/>
  <c r="P124" i="5"/>
  <c r="BK124" i="5"/>
  <c r="J124" i="5"/>
  <c r="BE124" i="5"/>
  <c r="BI123" i="5"/>
  <c r="BH123" i="5"/>
  <c r="BG123" i="5"/>
  <c r="BF123" i="5"/>
  <c r="T123" i="5"/>
  <c r="R123" i="5"/>
  <c r="P123" i="5"/>
  <c r="BK123" i="5"/>
  <c r="J123" i="5"/>
  <c r="BE123" i="5"/>
  <c r="BI122" i="5"/>
  <c r="BH122" i="5"/>
  <c r="BG122" i="5"/>
  <c r="BF122" i="5"/>
  <c r="T122" i="5"/>
  <c r="R122" i="5"/>
  <c r="P122" i="5"/>
  <c r="BK122" i="5"/>
  <c r="J122" i="5"/>
  <c r="BE122" i="5" s="1"/>
  <c r="BI121" i="5"/>
  <c r="BH121" i="5"/>
  <c r="BG121" i="5"/>
  <c r="BF121" i="5"/>
  <c r="T121" i="5"/>
  <c r="R121" i="5"/>
  <c r="P121" i="5"/>
  <c r="BK121" i="5"/>
  <c r="J121" i="5"/>
  <c r="BE121" i="5"/>
  <c r="BI120" i="5"/>
  <c r="BH120" i="5"/>
  <c r="BG120" i="5"/>
  <c r="BF120" i="5"/>
  <c r="T120" i="5"/>
  <c r="R120" i="5"/>
  <c r="P120" i="5"/>
  <c r="BK120" i="5"/>
  <c r="J120" i="5"/>
  <c r="BE120" i="5"/>
  <c r="BI119" i="5"/>
  <c r="BH119" i="5"/>
  <c r="BG119" i="5"/>
  <c r="BF119" i="5"/>
  <c r="T119" i="5"/>
  <c r="R119" i="5"/>
  <c r="P119" i="5"/>
  <c r="BK119" i="5"/>
  <c r="J119" i="5"/>
  <c r="BE119" i="5"/>
  <c r="BI118" i="5"/>
  <c r="BH118" i="5"/>
  <c r="BG118" i="5"/>
  <c r="BF118" i="5"/>
  <c r="T118" i="5"/>
  <c r="R118" i="5"/>
  <c r="P118" i="5"/>
  <c r="BK118" i="5"/>
  <c r="J118" i="5"/>
  <c r="BE118" i="5" s="1"/>
  <c r="BI117" i="5"/>
  <c r="BH117" i="5"/>
  <c r="BG117" i="5"/>
  <c r="BF117" i="5"/>
  <c r="T117" i="5"/>
  <c r="R117" i="5"/>
  <c r="P117" i="5"/>
  <c r="BK117" i="5"/>
  <c r="J117" i="5"/>
  <c r="BE117" i="5"/>
  <c r="BI116" i="5"/>
  <c r="BH116" i="5"/>
  <c r="BG116" i="5"/>
  <c r="BF116" i="5"/>
  <c r="T116" i="5"/>
  <c r="R116" i="5"/>
  <c r="P116" i="5"/>
  <c r="BK116" i="5"/>
  <c r="J116" i="5"/>
  <c r="BE116" i="5" s="1"/>
  <c r="BI115" i="5"/>
  <c r="BH115" i="5"/>
  <c r="BG115" i="5"/>
  <c r="BF115" i="5"/>
  <c r="T115" i="5"/>
  <c r="R115" i="5"/>
  <c r="P115" i="5"/>
  <c r="BK115" i="5"/>
  <c r="J115" i="5"/>
  <c r="BE115" i="5"/>
  <c r="BI114" i="5"/>
  <c r="BH114" i="5"/>
  <c r="BG114" i="5"/>
  <c r="BF114" i="5"/>
  <c r="T114" i="5"/>
  <c r="R114" i="5"/>
  <c r="P114" i="5"/>
  <c r="BK114" i="5"/>
  <c r="J114" i="5"/>
  <c r="BE114" i="5"/>
  <c r="BI113" i="5"/>
  <c r="BH113" i="5"/>
  <c r="BG113" i="5"/>
  <c r="BF113" i="5"/>
  <c r="T113" i="5"/>
  <c r="R113" i="5"/>
  <c r="P113" i="5"/>
  <c r="BK113" i="5"/>
  <c r="J113" i="5"/>
  <c r="BE113" i="5"/>
  <c r="BI112" i="5"/>
  <c r="BH112" i="5"/>
  <c r="BG112" i="5"/>
  <c r="BF112" i="5"/>
  <c r="T112" i="5"/>
  <c r="R112" i="5"/>
  <c r="P112" i="5"/>
  <c r="BK112" i="5"/>
  <c r="J112" i="5"/>
  <c r="BE112" i="5" s="1"/>
  <c r="BI111" i="5"/>
  <c r="BH111" i="5"/>
  <c r="BG111" i="5"/>
  <c r="BF111" i="5"/>
  <c r="T111" i="5"/>
  <c r="R111" i="5"/>
  <c r="P111" i="5"/>
  <c r="BK111" i="5"/>
  <c r="J111" i="5"/>
  <c r="BE111" i="5"/>
  <c r="BI110" i="5"/>
  <c r="BH110" i="5"/>
  <c r="BG110" i="5"/>
  <c r="BF110" i="5"/>
  <c r="T110" i="5"/>
  <c r="R110" i="5"/>
  <c r="P110" i="5"/>
  <c r="BK110" i="5"/>
  <c r="J110" i="5"/>
  <c r="BE110" i="5"/>
  <c r="BI109" i="5"/>
  <c r="BH109" i="5"/>
  <c r="BG109" i="5"/>
  <c r="BF109" i="5"/>
  <c r="T109" i="5"/>
  <c r="R109" i="5"/>
  <c r="P109" i="5"/>
  <c r="BK109" i="5"/>
  <c r="J109" i="5"/>
  <c r="BE109" i="5"/>
  <c r="BI108" i="5"/>
  <c r="BH108" i="5"/>
  <c r="BG108" i="5"/>
  <c r="BF108" i="5"/>
  <c r="T108" i="5"/>
  <c r="R108" i="5"/>
  <c r="P108" i="5"/>
  <c r="BK108" i="5"/>
  <c r="J108" i="5"/>
  <c r="BE108" i="5" s="1"/>
  <c r="BI107" i="5"/>
  <c r="BH107" i="5"/>
  <c r="BG107" i="5"/>
  <c r="BF107" i="5"/>
  <c r="T107" i="5"/>
  <c r="R107" i="5"/>
  <c r="P107" i="5"/>
  <c r="BK107" i="5"/>
  <c r="J107" i="5"/>
  <c r="BE107" i="5"/>
  <c r="BI106" i="5"/>
  <c r="BH106" i="5"/>
  <c r="BG106" i="5"/>
  <c r="BF106" i="5"/>
  <c r="T106" i="5"/>
  <c r="R106" i="5"/>
  <c r="P106" i="5"/>
  <c r="BK106" i="5"/>
  <c r="J106" i="5"/>
  <c r="BE106" i="5"/>
  <c r="BI105" i="5"/>
  <c r="BH105" i="5"/>
  <c r="BG105" i="5"/>
  <c r="BF105" i="5"/>
  <c r="T105" i="5"/>
  <c r="R105" i="5"/>
  <c r="P105" i="5"/>
  <c r="BK105" i="5"/>
  <c r="J105" i="5"/>
  <c r="BE105" i="5"/>
  <c r="BI104" i="5"/>
  <c r="BH104" i="5"/>
  <c r="BG104" i="5"/>
  <c r="BF104" i="5"/>
  <c r="T104" i="5"/>
  <c r="R104" i="5"/>
  <c r="P104" i="5"/>
  <c r="BK104" i="5"/>
  <c r="J104" i="5"/>
  <c r="BE104" i="5" s="1"/>
  <c r="BI103" i="5"/>
  <c r="BH103" i="5"/>
  <c r="BG103" i="5"/>
  <c r="BF103" i="5"/>
  <c r="T103" i="5"/>
  <c r="R103" i="5"/>
  <c r="P103" i="5"/>
  <c r="BK103" i="5"/>
  <c r="J103" i="5"/>
  <c r="BE103" i="5"/>
  <c r="BI102" i="5"/>
  <c r="BH102" i="5"/>
  <c r="BG102" i="5"/>
  <c r="BF102" i="5"/>
  <c r="T102" i="5"/>
  <c r="R102" i="5"/>
  <c r="P102" i="5"/>
  <c r="BK102" i="5"/>
  <c r="J102" i="5"/>
  <c r="BE102" i="5"/>
  <c r="BI101" i="5"/>
  <c r="BH101" i="5"/>
  <c r="BG101" i="5"/>
  <c r="BF101" i="5"/>
  <c r="T101" i="5"/>
  <c r="R101" i="5"/>
  <c r="P101" i="5"/>
  <c r="BK101" i="5"/>
  <c r="J101" i="5"/>
  <c r="BE101" i="5"/>
  <c r="BI100" i="5"/>
  <c r="BH100" i="5"/>
  <c r="BG100" i="5"/>
  <c r="BF100" i="5"/>
  <c r="T100" i="5"/>
  <c r="R100" i="5"/>
  <c r="P100" i="5"/>
  <c r="BK100" i="5"/>
  <c r="J100" i="5"/>
  <c r="BE100" i="5" s="1"/>
  <c r="BI99" i="5"/>
  <c r="BH99" i="5"/>
  <c r="BG99" i="5"/>
  <c r="BF99" i="5"/>
  <c r="T99" i="5"/>
  <c r="R99" i="5"/>
  <c r="P99" i="5"/>
  <c r="BK99" i="5"/>
  <c r="J99" i="5"/>
  <c r="BE99" i="5"/>
  <c r="BI98" i="5"/>
  <c r="BH98" i="5"/>
  <c r="BG98" i="5"/>
  <c r="BF98" i="5"/>
  <c r="T98" i="5"/>
  <c r="R98" i="5"/>
  <c r="P98" i="5"/>
  <c r="BK98" i="5"/>
  <c r="J98" i="5"/>
  <c r="BE98" i="5"/>
  <c r="BI97" i="5"/>
  <c r="BH97" i="5"/>
  <c r="BG97" i="5"/>
  <c r="BF97" i="5"/>
  <c r="T97" i="5"/>
  <c r="R97" i="5"/>
  <c r="P97" i="5"/>
  <c r="BK97" i="5"/>
  <c r="J97" i="5"/>
  <c r="BE97" i="5"/>
  <c r="BI96" i="5"/>
  <c r="BH96" i="5"/>
  <c r="BG96" i="5"/>
  <c r="BF96" i="5"/>
  <c r="T96" i="5"/>
  <c r="R96" i="5"/>
  <c r="P96" i="5"/>
  <c r="BK96" i="5"/>
  <c r="J96" i="5"/>
  <c r="BE96" i="5" s="1"/>
  <c r="BI95" i="5"/>
  <c r="BH95" i="5"/>
  <c r="BG95" i="5"/>
  <c r="BF95" i="5"/>
  <c r="T95" i="5"/>
  <c r="R95" i="5"/>
  <c r="P95" i="5"/>
  <c r="BK95" i="5"/>
  <c r="J95" i="5"/>
  <c r="BE95" i="5"/>
  <c r="BI94" i="5"/>
  <c r="BH94" i="5"/>
  <c r="BG94" i="5"/>
  <c r="BF94" i="5"/>
  <c r="J31" i="5" s="1"/>
  <c r="AW55" i="1" s="1"/>
  <c r="T94" i="5"/>
  <c r="R94" i="5"/>
  <c r="P94" i="5"/>
  <c r="BK94" i="5"/>
  <c r="J94" i="5"/>
  <c r="BE94" i="5"/>
  <c r="BI93" i="5"/>
  <c r="BH93" i="5"/>
  <c r="BG93" i="5"/>
  <c r="BF93" i="5"/>
  <c r="T93" i="5"/>
  <c r="R93" i="5"/>
  <c r="R91" i="5" s="1"/>
  <c r="P93" i="5"/>
  <c r="BK93" i="5"/>
  <c r="J93" i="5"/>
  <c r="BE93" i="5"/>
  <c r="BI92" i="5"/>
  <c r="F34" i="5" s="1"/>
  <c r="BD55" i="1" s="1"/>
  <c r="BH92" i="5"/>
  <c r="F33" i="5" s="1"/>
  <c r="BC55" i="1" s="1"/>
  <c r="BG92" i="5"/>
  <c r="BF92" i="5"/>
  <c r="T92" i="5"/>
  <c r="T91" i="5"/>
  <c r="R92" i="5"/>
  <c r="P92" i="5"/>
  <c r="P91" i="5"/>
  <c r="BK92" i="5"/>
  <c r="BK91" i="5" s="1"/>
  <c r="J92" i="5"/>
  <c r="BE92" i="5" s="1"/>
  <c r="J86" i="5"/>
  <c r="F84" i="5"/>
  <c r="E82" i="5"/>
  <c r="J51" i="5"/>
  <c r="F49" i="5"/>
  <c r="E47" i="5"/>
  <c r="J18" i="5"/>
  <c r="E18" i="5"/>
  <c r="F87" i="5" s="1"/>
  <c r="J17" i="5"/>
  <c r="J15" i="5"/>
  <c r="E15" i="5"/>
  <c r="F86" i="5"/>
  <c r="F51" i="5"/>
  <c r="J14" i="5"/>
  <c r="J12" i="5"/>
  <c r="J84" i="5" s="1"/>
  <c r="J49" i="5"/>
  <c r="E7" i="5"/>
  <c r="E80" i="5" s="1"/>
  <c r="E45" i="5"/>
  <c r="J462" i="4"/>
  <c r="J452" i="4"/>
  <c r="J440" i="4"/>
  <c r="J420" i="4"/>
  <c r="J392" i="4"/>
  <c r="J348" i="4"/>
  <c r="J347" i="4"/>
  <c r="J337" i="4"/>
  <c r="J298" i="4"/>
  <c r="J295" i="4"/>
  <c r="J276" i="4"/>
  <c r="J206" i="4"/>
  <c r="J152" i="4"/>
  <c r="J115" i="4"/>
  <c r="AY54" i="1"/>
  <c r="AX54" i="1"/>
  <c r="J83" i="4"/>
  <c r="BI461" i="4"/>
  <c r="BH461" i="4"/>
  <c r="BG461" i="4"/>
  <c r="BF461" i="4"/>
  <c r="T461" i="4"/>
  <c r="R461" i="4"/>
  <c r="P461" i="4"/>
  <c r="BK461" i="4"/>
  <c r="J461" i="4"/>
  <c r="BE461" i="4" s="1"/>
  <c r="BI460" i="4"/>
  <c r="BH460" i="4"/>
  <c r="BG460" i="4"/>
  <c r="BF460" i="4"/>
  <c r="T460" i="4"/>
  <c r="R460" i="4"/>
  <c r="P460" i="4"/>
  <c r="BK460" i="4"/>
  <c r="J460" i="4"/>
  <c r="BE460" i="4"/>
  <c r="BI459" i="4"/>
  <c r="BH459" i="4"/>
  <c r="BG459" i="4"/>
  <c r="BF459" i="4"/>
  <c r="T459" i="4"/>
  <c r="R459" i="4"/>
  <c r="P459" i="4"/>
  <c r="BK459" i="4"/>
  <c r="J459" i="4"/>
  <c r="BE459" i="4" s="1"/>
  <c r="BI458" i="4"/>
  <c r="BH458" i="4"/>
  <c r="BG458" i="4"/>
  <c r="BF458" i="4"/>
  <c r="T458" i="4"/>
  <c r="R458" i="4"/>
  <c r="P458" i="4"/>
  <c r="BK458" i="4"/>
  <c r="J458" i="4"/>
  <c r="BE458" i="4" s="1"/>
  <c r="BI457" i="4"/>
  <c r="BH457" i="4"/>
  <c r="BG457" i="4"/>
  <c r="BF457" i="4"/>
  <c r="T457" i="4"/>
  <c r="R457" i="4"/>
  <c r="P457" i="4"/>
  <c r="BK457" i="4"/>
  <c r="J457" i="4"/>
  <c r="BE457" i="4" s="1"/>
  <c r="BI456" i="4"/>
  <c r="BH456" i="4"/>
  <c r="BG456" i="4"/>
  <c r="BF456" i="4"/>
  <c r="T456" i="4"/>
  <c r="R456" i="4"/>
  <c r="P456" i="4"/>
  <c r="BK456" i="4"/>
  <c r="J456" i="4"/>
  <c r="BE456" i="4"/>
  <c r="BI455" i="4"/>
  <c r="BH455" i="4"/>
  <c r="BG455" i="4"/>
  <c r="BF455" i="4"/>
  <c r="T455" i="4"/>
  <c r="T453" i="4" s="1"/>
  <c r="R455" i="4"/>
  <c r="P455" i="4"/>
  <c r="BK455" i="4"/>
  <c r="J455" i="4"/>
  <c r="BE455" i="4" s="1"/>
  <c r="BI454" i="4"/>
  <c r="BH454" i="4"/>
  <c r="BG454" i="4"/>
  <c r="BF454" i="4"/>
  <c r="T454" i="4"/>
  <c r="R454" i="4"/>
  <c r="R453" i="4" s="1"/>
  <c r="P454" i="4"/>
  <c r="P453" i="4" s="1"/>
  <c r="BK454" i="4"/>
  <c r="BK453" i="4" s="1"/>
  <c r="J453" i="4" s="1"/>
  <c r="J82" i="4" s="1"/>
  <c r="J454" i="4"/>
  <c r="BE454" i="4"/>
  <c r="J81" i="4"/>
  <c r="BI451" i="4"/>
  <c r="BH451" i="4"/>
  <c r="BG451" i="4"/>
  <c r="BF451" i="4"/>
  <c r="T451" i="4"/>
  <c r="R451" i="4"/>
  <c r="P451" i="4"/>
  <c r="BK451" i="4"/>
  <c r="J451" i="4"/>
  <c r="BE451" i="4"/>
  <c r="BI450" i="4"/>
  <c r="BH450" i="4"/>
  <c r="BG450" i="4"/>
  <c r="BF450" i="4"/>
  <c r="T450" i="4"/>
  <c r="R450" i="4"/>
  <c r="P450" i="4"/>
  <c r="BK450" i="4"/>
  <c r="J450" i="4"/>
  <c r="BE450" i="4" s="1"/>
  <c r="BI449" i="4"/>
  <c r="BH449" i="4"/>
  <c r="BG449" i="4"/>
  <c r="BF449" i="4"/>
  <c r="T449" i="4"/>
  <c r="R449" i="4"/>
  <c r="P449" i="4"/>
  <c r="BK449" i="4"/>
  <c r="J449" i="4"/>
  <c r="BE449" i="4"/>
  <c r="BI448" i="4"/>
  <c r="BH448" i="4"/>
  <c r="BG448" i="4"/>
  <c r="BF448" i="4"/>
  <c r="T448" i="4"/>
  <c r="R448" i="4"/>
  <c r="P448" i="4"/>
  <c r="BK448" i="4"/>
  <c r="J448" i="4"/>
  <c r="BE448" i="4"/>
  <c r="BI447" i="4"/>
  <c r="BH447" i="4"/>
  <c r="BG447" i="4"/>
  <c r="BF447" i="4"/>
  <c r="T447" i="4"/>
  <c r="R447" i="4"/>
  <c r="P447" i="4"/>
  <c r="BK447" i="4"/>
  <c r="J447" i="4"/>
  <c r="BE447" i="4"/>
  <c r="BI446" i="4"/>
  <c r="BH446" i="4"/>
  <c r="BG446" i="4"/>
  <c r="BF446" i="4"/>
  <c r="T446" i="4"/>
  <c r="R446" i="4"/>
  <c r="P446" i="4"/>
  <c r="BK446" i="4"/>
  <c r="J446" i="4"/>
  <c r="BE446" i="4" s="1"/>
  <c r="BI445" i="4"/>
  <c r="BH445" i="4"/>
  <c r="BG445" i="4"/>
  <c r="BF445" i="4"/>
  <c r="T445" i="4"/>
  <c r="R445" i="4"/>
  <c r="P445" i="4"/>
  <c r="BK445" i="4"/>
  <c r="J445" i="4"/>
  <c r="BE445" i="4"/>
  <c r="BI444" i="4"/>
  <c r="BH444" i="4"/>
  <c r="BG444" i="4"/>
  <c r="BF444" i="4"/>
  <c r="T444" i="4"/>
  <c r="R444" i="4"/>
  <c r="P444" i="4"/>
  <c r="BK444" i="4"/>
  <c r="J444" i="4"/>
  <c r="BE444" i="4"/>
  <c r="BI443" i="4"/>
  <c r="BH443" i="4"/>
  <c r="BG443" i="4"/>
  <c r="BF443" i="4"/>
  <c r="T443" i="4"/>
  <c r="R443" i="4"/>
  <c r="R441" i="4" s="1"/>
  <c r="P443" i="4"/>
  <c r="BK443" i="4"/>
  <c r="BK441" i="4" s="1"/>
  <c r="J441" i="4" s="1"/>
  <c r="J80" i="4" s="1"/>
  <c r="J443" i="4"/>
  <c r="BE443" i="4"/>
  <c r="BI442" i="4"/>
  <c r="BH442" i="4"/>
  <c r="BG442" i="4"/>
  <c r="BF442" i="4"/>
  <c r="T442" i="4"/>
  <c r="T441" i="4"/>
  <c r="R442" i="4"/>
  <c r="P442" i="4"/>
  <c r="P441" i="4" s="1"/>
  <c r="BK442" i="4"/>
  <c r="J442" i="4"/>
  <c r="BE442" i="4" s="1"/>
  <c r="J79" i="4"/>
  <c r="BI439" i="4"/>
  <c r="BH439" i="4"/>
  <c r="BG439" i="4"/>
  <c r="BF439" i="4"/>
  <c r="T439" i="4"/>
  <c r="R439" i="4"/>
  <c r="P439" i="4"/>
  <c r="BK439" i="4"/>
  <c r="J439" i="4"/>
  <c r="BE439" i="4"/>
  <c r="BI438" i="4"/>
  <c r="BH438" i="4"/>
  <c r="BG438" i="4"/>
  <c r="BF438" i="4"/>
  <c r="T438" i="4"/>
  <c r="R438" i="4"/>
  <c r="P438" i="4"/>
  <c r="BK438" i="4"/>
  <c r="J438" i="4"/>
  <c r="BE438" i="4" s="1"/>
  <c r="BI437" i="4"/>
  <c r="BH437" i="4"/>
  <c r="BG437" i="4"/>
  <c r="BF437" i="4"/>
  <c r="T437" i="4"/>
  <c r="R437" i="4"/>
  <c r="P437" i="4"/>
  <c r="BK437" i="4"/>
  <c r="J437" i="4"/>
  <c r="BE437" i="4" s="1"/>
  <c r="BI436" i="4"/>
  <c r="BH436" i="4"/>
  <c r="BG436" i="4"/>
  <c r="BF436" i="4"/>
  <c r="T436" i="4"/>
  <c r="R436" i="4"/>
  <c r="P436" i="4"/>
  <c r="BK436" i="4"/>
  <c r="J436" i="4"/>
  <c r="BE436" i="4" s="1"/>
  <c r="BI435" i="4"/>
  <c r="BH435" i="4"/>
  <c r="BG435" i="4"/>
  <c r="BF435" i="4"/>
  <c r="T435" i="4"/>
  <c r="R435" i="4"/>
  <c r="P435" i="4"/>
  <c r="BK435" i="4"/>
  <c r="J435" i="4"/>
  <c r="BE435" i="4"/>
  <c r="BI434" i="4"/>
  <c r="BH434" i="4"/>
  <c r="BG434" i="4"/>
  <c r="BF434" i="4"/>
  <c r="T434" i="4"/>
  <c r="R434" i="4"/>
  <c r="P434" i="4"/>
  <c r="BK434" i="4"/>
  <c r="J434" i="4"/>
  <c r="BE434" i="4" s="1"/>
  <c r="BI433" i="4"/>
  <c r="BH433" i="4"/>
  <c r="BG433" i="4"/>
  <c r="BF433" i="4"/>
  <c r="T433" i="4"/>
  <c r="R433" i="4"/>
  <c r="P433" i="4"/>
  <c r="BK433" i="4"/>
  <c r="J433" i="4"/>
  <c r="BE433" i="4" s="1"/>
  <c r="BI432" i="4"/>
  <c r="BH432" i="4"/>
  <c r="BG432" i="4"/>
  <c r="BF432" i="4"/>
  <c r="T432" i="4"/>
  <c r="R432" i="4"/>
  <c r="P432" i="4"/>
  <c r="BK432" i="4"/>
  <c r="J432" i="4"/>
  <c r="BE432" i="4" s="1"/>
  <c r="BI431" i="4"/>
  <c r="BH431" i="4"/>
  <c r="BG431" i="4"/>
  <c r="BF431" i="4"/>
  <c r="T431" i="4"/>
  <c r="R431" i="4"/>
  <c r="P431" i="4"/>
  <c r="BK431" i="4"/>
  <c r="J431" i="4"/>
  <c r="BE431" i="4"/>
  <c r="BI430" i="4"/>
  <c r="BH430" i="4"/>
  <c r="BG430" i="4"/>
  <c r="BF430" i="4"/>
  <c r="T430" i="4"/>
  <c r="R430" i="4"/>
  <c r="P430" i="4"/>
  <c r="BK430" i="4"/>
  <c r="J430" i="4"/>
  <c r="BE430" i="4" s="1"/>
  <c r="BI429" i="4"/>
  <c r="BH429" i="4"/>
  <c r="BG429" i="4"/>
  <c r="BF429" i="4"/>
  <c r="T429" i="4"/>
  <c r="R429" i="4"/>
  <c r="P429" i="4"/>
  <c r="BK429" i="4"/>
  <c r="J429" i="4"/>
  <c r="BE429" i="4" s="1"/>
  <c r="BI428" i="4"/>
  <c r="BH428" i="4"/>
  <c r="BG428" i="4"/>
  <c r="BF428" i="4"/>
  <c r="T428" i="4"/>
  <c r="R428" i="4"/>
  <c r="P428" i="4"/>
  <c r="BK428" i="4"/>
  <c r="J428" i="4"/>
  <c r="BE428" i="4" s="1"/>
  <c r="BI427" i="4"/>
  <c r="BH427" i="4"/>
  <c r="BG427" i="4"/>
  <c r="BF427" i="4"/>
  <c r="T427" i="4"/>
  <c r="R427" i="4"/>
  <c r="P427" i="4"/>
  <c r="BK427" i="4"/>
  <c r="J427" i="4"/>
  <c r="BE427" i="4"/>
  <c r="BI426" i="4"/>
  <c r="BH426" i="4"/>
  <c r="BG426" i="4"/>
  <c r="BF426" i="4"/>
  <c r="T426" i="4"/>
  <c r="R426" i="4"/>
  <c r="P426" i="4"/>
  <c r="BK426" i="4"/>
  <c r="J426" i="4"/>
  <c r="BE426" i="4" s="1"/>
  <c r="BI425" i="4"/>
  <c r="BH425" i="4"/>
  <c r="BG425" i="4"/>
  <c r="BF425" i="4"/>
  <c r="T425" i="4"/>
  <c r="R425" i="4"/>
  <c r="P425" i="4"/>
  <c r="BK425" i="4"/>
  <c r="J425" i="4"/>
  <c r="BE425" i="4" s="1"/>
  <c r="BI424" i="4"/>
  <c r="BH424" i="4"/>
  <c r="BG424" i="4"/>
  <c r="BF424" i="4"/>
  <c r="T424" i="4"/>
  <c r="R424" i="4"/>
  <c r="P424" i="4"/>
  <c r="BK424" i="4"/>
  <c r="J424" i="4"/>
  <c r="BE424" i="4" s="1"/>
  <c r="BI423" i="4"/>
  <c r="BH423" i="4"/>
  <c r="BG423" i="4"/>
  <c r="BF423" i="4"/>
  <c r="T423" i="4"/>
  <c r="R423" i="4"/>
  <c r="P423" i="4"/>
  <c r="BK423" i="4"/>
  <c r="J423" i="4"/>
  <c r="BE423" i="4"/>
  <c r="BI422" i="4"/>
  <c r="BH422" i="4"/>
  <c r="BG422" i="4"/>
  <c r="BF422" i="4"/>
  <c r="T422" i="4"/>
  <c r="T421" i="4" s="1"/>
  <c r="R422" i="4"/>
  <c r="R421" i="4"/>
  <c r="P422" i="4"/>
  <c r="P421" i="4" s="1"/>
  <c r="BK422" i="4"/>
  <c r="BK421" i="4" s="1"/>
  <c r="J421" i="4" s="1"/>
  <c r="J78" i="4" s="1"/>
  <c r="J422" i="4"/>
  <c r="BE422" i="4" s="1"/>
  <c r="J77" i="4"/>
  <c r="BI419" i="4"/>
  <c r="BH419" i="4"/>
  <c r="BG419" i="4"/>
  <c r="BF419" i="4"/>
  <c r="T419" i="4"/>
  <c r="R419" i="4"/>
  <c r="P419" i="4"/>
  <c r="BK419" i="4"/>
  <c r="J419" i="4"/>
  <c r="BE419" i="4"/>
  <c r="BI418" i="4"/>
  <c r="BH418" i="4"/>
  <c r="BG418" i="4"/>
  <c r="BF418" i="4"/>
  <c r="T418" i="4"/>
  <c r="R418" i="4"/>
  <c r="P418" i="4"/>
  <c r="BK418" i="4"/>
  <c r="J418" i="4"/>
  <c r="BE418" i="4"/>
  <c r="BI417" i="4"/>
  <c r="BH417" i="4"/>
  <c r="BG417" i="4"/>
  <c r="BF417" i="4"/>
  <c r="T417" i="4"/>
  <c r="R417" i="4"/>
  <c r="P417" i="4"/>
  <c r="BK417" i="4"/>
  <c r="J417" i="4"/>
  <c r="BE417" i="4" s="1"/>
  <c r="BI416" i="4"/>
  <c r="BH416" i="4"/>
  <c r="BG416" i="4"/>
  <c r="BF416" i="4"/>
  <c r="T416" i="4"/>
  <c r="R416" i="4"/>
  <c r="P416" i="4"/>
  <c r="BK416" i="4"/>
  <c r="J416" i="4"/>
  <c r="BE416" i="4"/>
  <c r="BI415" i="4"/>
  <c r="BH415" i="4"/>
  <c r="BG415" i="4"/>
  <c r="BF415" i="4"/>
  <c r="T415" i="4"/>
  <c r="R415" i="4"/>
  <c r="P415" i="4"/>
  <c r="BK415" i="4"/>
  <c r="J415" i="4"/>
  <c r="BE415" i="4"/>
  <c r="BI414" i="4"/>
  <c r="BH414" i="4"/>
  <c r="BG414" i="4"/>
  <c r="BF414" i="4"/>
  <c r="T414" i="4"/>
  <c r="R414" i="4"/>
  <c r="P414" i="4"/>
  <c r="BK414" i="4"/>
  <c r="J414" i="4"/>
  <c r="BE414" i="4"/>
  <c r="BI413" i="4"/>
  <c r="BH413" i="4"/>
  <c r="BG413" i="4"/>
  <c r="BF413" i="4"/>
  <c r="T413" i="4"/>
  <c r="R413" i="4"/>
  <c r="P413" i="4"/>
  <c r="BK413" i="4"/>
  <c r="J413" i="4"/>
  <c r="BE413" i="4" s="1"/>
  <c r="BI412" i="4"/>
  <c r="BH412" i="4"/>
  <c r="BG412" i="4"/>
  <c r="BF412" i="4"/>
  <c r="T412" i="4"/>
  <c r="R412" i="4"/>
  <c r="P412" i="4"/>
  <c r="BK412" i="4"/>
  <c r="J412" i="4"/>
  <c r="BE412" i="4"/>
  <c r="BI411" i="4"/>
  <c r="BH411" i="4"/>
  <c r="BG411" i="4"/>
  <c r="BF411" i="4"/>
  <c r="T411" i="4"/>
  <c r="R411" i="4"/>
  <c r="P411" i="4"/>
  <c r="BK411" i="4"/>
  <c r="J411" i="4"/>
  <c r="BE411" i="4"/>
  <c r="BI410" i="4"/>
  <c r="BH410" i="4"/>
  <c r="BG410" i="4"/>
  <c r="BF410" i="4"/>
  <c r="T410" i="4"/>
  <c r="R410" i="4"/>
  <c r="P410" i="4"/>
  <c r="BK410" i="4"/>
  <c r="J410" i="4"/>
  <c r="BE410" i="4"/>
  <c r="BI409" i="4"/>
  <c r="BH409" i="4"/>
  <c r="BG409" i="4"/>
  <c r="BF409" i="4"/>
  <c r="T409" i="4"/>
  <c r="R409" i="4"/>
  <c r="P409" i="4"/>
  <c r="BK409" i="4"/>
  <c r="J409" i="4"/>
  <c r="BE409" i="4" s="1"/>
  <c r="BI408" i="4"/>
  <c r="BH408" i="4"/>
  <c r="BG408" i="4"/>
  <c r="BF408" i="4"/>
  <c r="T408" i="4"/>
  <c r="R408" i="4"/>
  <c r="P408" i="4"/>
  <c r="BK408" i="4"/>
  <c r="J408" i="4"/>
  <c r="BE408" i="4"/>
  <c r="BI407" i="4"/>
  <c r="BH407" i="4"/>
  <c r="BG407" i="4"/>
  <c r="BF407" i="4"/>
  <c r="T407" i="4"/>
  <c r="R407" i="4"/>
  <c r="P407" i="4"/>
  <c r="BK407" i="4"/>
  <c r="J407" i="4"/>
  <c r="BE407" i="4"/>
  <c r="BI406" i="4"/>
  <c r="BH406" i="4"/>
  <c r="BG406" i="4"/>
  <c r="BF406" i="4"/>
  <c r="T406" i="4"/>
  <c r="R406" i="4"/>
  <c r="P406" i="4"/>
  <c r="BK406" i="4"/>
  <c r="J406" i="4"/>
  <c r="BE406" i="4"/>
  <c r="BI405" i="4"/>
  <c r="BH405" i="4"/>
  <c r="BG405" i="4"/>
  <c r="BF405" i="4"/>
  <c r="T405" i="4"/>
  <c r="R405" i="4"/>
  <c r="P405" i="4"/>
  <c r="BK405" i="4"/>
  <c r="J405" i="4"/>
  <c r="BE405" i="4" s="1"/>
  <c r="BI404" i="4"/>
  <c r="BH404" i="4"/>
  <c r="BG404" i="4"/>
  <c r="BF404" i="4"/>
  <c r="T404" i="4"/>
  <c r="R404" i="4"/>
  <c r="P404" i="4"/>
  <c r="BK404" i="4"/>
  <c r="J404" i="4"/>
  <c r="BE404" i="4"/>
  <c r="BI403" i="4"/>
  <c r="BH403" i="4"/>
  <c r="BG403" i="4"/>
  <c r="BF403" i="4"/>
  <c r="T403" i="4"/>
  <c r="R403" i="4"/>
  <c r="P403" i="4"/>
  <c r="BK403" i="4"/>
  <c r="J403" i="4"/>
  <c r="BE403" i="4"/>
  <c r="BI402" i="4"/>
  <c r="BH402" i="4"/>
  <c r="BG402" i="4"/>
  <c r="BF402" i="4"/>
  <c r="T402" i="4"/>
  <c r="R402" i="4"/>
  <c r="P402" i="4"/>
  <c r="BK402" i="4"/>
  <c r="J402" i="4"/>
  <c r="BE402" i="4"/>
  <c r="BI401" i="4"/>
  <c r="BH401" i="4"/>
  <c r="BG401" i="4"/>
  <c r="BF401" i="4"/>
  <c r="T401" i="4"/>
  <c r="R401" i="4"/>
  <c r="P401" i="4"/>
  <c r="BK401" i="4"/>
  <c r="J401" i="4"/>
  <c r="BE401" i="4" s="1"/>
  <c r="BI400" i="4"/>
  <c r="BH400" i="4"/>
  <c r="BG400" i="4"/>
  <c r="BF400" i="4"/>
  <c r="T400" i="4"/>
  <c r="R400" i="4"/>
  <c r="P400" i="4"/>
  <c r="BK400" i="4"/>
  <c r="J400" i="4"/>
  <c r="BE400" i="4"/>
  <c r="BI399" i="4"/>
  <c r="BH399" i="4"/>
  <c r="BG399" i="4"/>
  <c r="BF399" i="4"/>
  <c r="T399" i="4"/>
  <c r="R399" i="4"/>
  <c r="P399" i="4"/>
  <c r="BK399" i="4"/>
  <c r="J399" i="4"/>
  <c r="BE399" i="4"/>
  <c r="BI398" i="4"/>
  <c r="BH398" i="4"/>
  <c r="BG398" i="4"/>
  <c r="BF398" i="4"/>
  <c r="T398" i="4"/>
  <c r="R398" i="4"/>
  <c r="P398" i="4"/>
  <c r="BK398" i="4"/>
  <c r="J398" i="4"/>
  <c r="BE398" i="4"/>
  <c r="BI397" i="4"/>
  <c r="BH397" i="4"/>
  <c r="BG397" i="4"/>
  <c r="BF397" i="4"/>
  <c r="T397" i="4"/>
  <c r="R397" i="4"/>
  <c r="P397" i="4"/>
  <c r="BK397" i="4"/>
  <c r="J397" i="4"/>
  <c r="BE397" i="4" s="1"/>
  <c r="BI396" i="4"/>
  <c r="BH396" i="4"/>
  <c r="BG396" i="4"/>
  <c r="BF396" i="4"/>
  <c r="T396" i="4"/>
  <c r="R396" i="4"/>
  <c r="P396" i="4"/>
  <c r="BK396" i="4"/>
  <c r="J396" i="4"/>
  <c r="BE396" i="4"/>
  <c r="BI395" i="4"/>
  <c r="BH395" i="4"/>
  <c r="BG395" i="4"/>
  <c r="BF395" i="4"/>
  <c r="T395" i="4"/>
  <c r="R395" i="4"/>
  <c r="P395" i="4"/>
  <c r="BK395" i="4"/>
  <c r="J395" i="4"/>
  <c r="BE395" i="4"/>
  <c r="BI394" i="4"/>
  <c r="BH394" i="4"/>
  <c r="BG394" i="4"/>
  <c r="BF394" i="4"/>
  <c r="T394" i="4"/>
  <c r="T393" i="4"/>
  <c r="R394" i="4"/>
  <c r="R393" i="4"/>
  <c r="P394" i="4"/>
  <c r="P393" i="4"/>
  <c r="BK394" i="4"/>
  <c r="BK393" i="4" s="1"/>
  <c r="J393" i="4" s="1"/>
  <c r="J76" i="4" s="1"/>
  <c r="J394" i="4"/>
  <c r="BE394" i="4" s="1"/>
  <c r="J75" i="4"/>
  <c r="BI391" i="4"/>
  <c r="BH391" i="4"/>
  <c r="BG391" i="4"/>
  <c r="BF391" i="4"/>
  <c r="T391" i="4"/>
  <c r="R391" i="4"/>
  <c r="P391" i="4"/>
  <c r="BK391" i="4"/>
  <c r="J391" i="4"/>
  <c r="BE391" i="4" s="1"/>
  <c r="BI390" i="4"/>
  <c r="BH390" i="4"/>
  <c r="BG390" i="4"/>
  <c r="BF390" i="4"/>
  <c r="T390" i="4"/>
  <c r="R390" i="4"/>
  <c r="P390" i="4"/>
  <c r="BK390" i="4"/>
  <c r="J390" i="4"/>
  <c r="BE390" i="4"/>
  <c r="BI389" i="4"/>
  <c r="BH389" i="4"/>
  <c r="BG389" i="4"/>
  <c r="BF389" i="4"/>
  <c r="T389" i="4"/>
  <c r="R389" i="4"/>
  <c r="P389" i="4"/>
  <c r="BK389" i="4"/>
  <c r="J389" i="4"/>
  <c r="BE389" i="4" s="1"/>
  <c r="BI388" i="4"/>
  <c r="BH388" i="4"/>
  <c r="BG388" i="4"/>
  <c r="BF388" i="4"/>
  <c r="T388" i="4"/>
  <c r="R388" i="4"/>
  <c r="P388" i="4"/>
  <c r="BK388" i="4"/>
  <c r="J388" i="4"/>
  <c r="BE388" i="4" s="1"/>
  <c r="BI387" i="4"/>
  <c r="BH387" i="4"/>
  <c r="BG387" i="4"/>
  <c r="BF387" i="4"/>
  <c r="T387" i="4"/>
  <c r="R387" i="4"/>
  <c r="P387" i="4"/>
  <c r="BK387" i="4"/>
  <c r="J387" i="4"/>
  <c r="BE387" i="4" s="1"/>
  <c r="BI386" i="4"/>
  <c r="BH386" i="4"/>
  <c r="BG386" i="4"/>
  <c r="BF386" i="4"/>
  <c r="T386" i="4"/>
  <c r="R386" i="4"/>
  <c r="P386" i="4"/>
  <c r="BK386" i="4"/>
  <c r="J386" i="4"/>
  <c r="BE386" i="4"/>
  <c r="BI385" i="4"/>
  <c r="BH385" i="4"/>
  <c r="BG385" i="4"/>
  <c r="BF385" i="4"/>
  <c r="T385" i="4"/>
  <c r="R385" i="4"/>
  <c r="P385" i="4"/>
  <c r="BK385" i="4"/>
  <c r="J385" i="4"/>
  <c r="BE385" i="4" s="1"/>
  <c r="BI384" i="4"/>
  <c r="BH384" i="4"/>
  <c r="BG384" i="4"/>
  <c r="BF384" i="4"/>
  <c r="T384" i="4"/>
  <c r="R384" i="4"/>
  <c r="P384" i="4"/>
  <c r="BK384" i="4"/>
  <c r="J384" i="4"/>
  <c r="BE384" i="4" s="1"/>
  <c r="BI383" i="4"/>
  <c r="BH383" i="4"/>
  <c r="BG383" i="4"/>
  <c r="BF383" i="4"/>
  <c r="T383" i="4"/>
  <c r="R383" i="4"/>
  <c r="P383" i="4"/>
  <c r="BK383" i="4"/>
  <c r="J383" i="4"/>
  <c r="BE383" i="4" s="1"/>
  <c r="BI382" i="4"/>
  <c r="BH382" i="4"/>
  <c r="BG382" i="4"/>
  <c r="BF382" i="4"/>
  <c r="T382" i="4"/>
  <c r="R382" i="4"/>
  <c r="P382" i="4"/>
  <c r="BK382" i="4"/>
  <c r="J382" i="4"/>
  <c r="BE382" i="4"/>
  <c r="BI381" i="4"/>
  <c r="BH381" i="4"/>
  <c r="BG381" i="4"/>
  <c r="BF381" i="4"/>
  <c r="T381" i="4"/>
  <c r="R381" i="4"/>
  <c r="P381" i="4"/>
  <c r="BK381" i="4"/>
  <c r="J381" i="4"/>
  <c r="BE381" i="4" s="1"/>
  <c r="BI380" i="4"/>
  <c r="BH380" i="4"/>
  <c r="BG380" i="4"/>
  <c r="BF380" i="4"/>
  <c r="T380" i="4"/>
  <c r="R380" i="4"/>
  <c r="P380" i="4"/>
  <c r="BK380" i="4"/>
  <c r="J380" i="4"/>
  <c r="BE380" i="4" s="1"/>
  <c r="BI379" i="4"/>
  <c r="BH379" i="4"/>
  <c r="BG379" i="4"/>
  <c r="BF379" i="4"/>
  <c r="T379" i="4"/>
  <c r="R379" i="4"/>
  <c r="P379" i="4"/>
  <c r="BK379" i="4"/>
  <c r="J379" i="4"/>
  <c r="BE379" i="4" s="1"/>
  <c r="BI378" i="4"/>
  <c r="BH378" i="4"/>
  <c r="BG378" i="4"/>
  <c r="BF378" i="4"/>
  <c r="T378" i="4"/>
  <c r="R378" i="4"/>
  <c r="P378" i="4"/>
  <c r="BK378" i="4"/>
  <c r="J378" i="4"/>
  <c r="BE378" i="4"/>
  <c r="BI377" i="4"/>
  <c r="BH377" i="4"/>
  <c r="BG377" i="4"/>
  <c r="BF377" i="4"/>
  <c r="T377" i="4"/>
  <c r="R377" i="4"/>
  <c r="P377" i="4"/>
  <c r="BK377" i="4"/>
  <c r="J377" i="4"/>
  <c r="BE377" i="4" s="1"/>
  <c r="BI376" i="4"/>
  <c r="BH376" i="4"/>
  <c r="BG376" i="4"/>
  <c r="BF376" i="4"/>
  <c r="T376" i="4"/>
  <c r="R376" i="4"/>
  <c r="P376" i="4"/>
  <c r="BK376" i="4"/>
  <c r="J376" i="4"/>
  <c r="BE376" i="4" s="1"/>
  <c r="BI375" i="4"/>
  <c r="BH375" i="4"/>
  <c r="BG375" i="4"/>
  <c r="BF375" i="4"/>
  <c r="T375" i="4"/>
  <c r="R375" i="4"/>
  <c r="P375" i="4"/>
  <c r="BK375" i="4"/>
  <c r="J375" i="4"/>
  <c r="BE375" i="4" s="1"/>
  <c r="BI374" i="4"/>
  <c r="BH374" i="4"/>
  <c r="BG374" i="4"/>
  <c r="BF374" i="4"/>
  <c r="T374" i="4"/>
  <c r="R374" i="4"/>
  <c r="P374" i="4"/>
  <c r="BK374" i="4"/>
  <c r="J374" i="4"/>
  <c r="BE374" i="4"/>
  <c r="BI373" i="4"/>
  <c r="BH373" i="4"/>
  <c r="BG373" i="4"/>
  <c r="BF373" i="4"/>
  <c r="T373" i="4"/>
  <c r="R373" i="4"/>
  <c r="P373" i="4"/>
  <c r="BK373" i="4"/>
  <c r="J373" i="4"/>
  <c r="BE373" i="4" s="1"/>
  <c r="BI372" i="4"/>
  <c r="BH372" i="4"/>
  <c r="BG372" i="4"/>
  <c r="BF372" i="4"/>
  <c r="T372" i="4"/>
  <c r="R372" i="4"/>
  <c r="P372" i="4"/>
  <c r="BK372" i="4"/>
  <c r="J372" i="4"/>
  <c r="BE372" i="4" s="1"/>
  <c r="BI371" i="4"/>
  <c r="BH371" i="4"/>
  <c r="BG371" i="4"/>
  <c r="BF371" i="4"/>
  <c r="T371" i="4"/>
  <c r="R371" i="4"/>
  <c r="P371" i="4"/>
  <c r="BK371" i="4"/>
  <c r="J371" i="4"/>
  <c r="BE371" i="4" s="1"/>
  <c r="BI370" i="4"/>
  <c r="BH370" i="4"/>
  <c r="BG370" i="4"/>
  <c r="BF370" i="4"/>
  <c r="T370" i="4"/>
  <c r="R370" i="4"/>
  <c r="P370" i="4"/>
  <c r="BK370" i="4"/>
  <c r="J370" i="4"/>
  <c r="BE370" i="4"/>
  <c r="BI369" i="4"/>
  <c r="BH369" i="4"/>
  <c r="BG369" i="4"/>
  <c r="BF369" i="4"/>
  <c r="T369" i="4"/>
  <c r="R369" i="4"/>
  <c r="P369" i="4"/>
  <c r="BK369" i="4"/>
  <c r="J369" i="4"/>
  <c r="BE369" i="4" s="1"/>
  <c r="BI368" i="4"/>
  <c r="BH368" i="4"/>
  <c r="BG368" i="4"/>
  <c r="BF368" i="4"/>
  <c r="T368" i="4"/>
  <c r="R368" i="4"/>
  <c r="P368" i="4"/>
  <c r="BK368" i="4"/>
  <c r="J368" i="4"/>
  <c r="BE368" i="4" s="1"/>
  <c r="BI367" i="4"/>
  <c r="BH367" i="4"/>
  <c r="BG367" i="4"/>
  <c r="BF367" i="4"/>
  <c r="T367" i="4"/>
  <c r="R367" i="4"/>
  <c r="P367" i="4"/>
  <c r="BK367" i="4"/>
  <c r="J367" i="4"/>
  <c r="BE367" i="4" s="1"/>
  <c r="BI366" i="4"/>
  <c r="BH366" i="4"/>
  <c r="BG366" i="4"/>
  <c r="BF366" i="4"/>
  <c r="T366" i="4"/>
  <c r="R366" i="4"/>
  <c r="P366" i="4"/>
  <c r="BK366" i="4"/>
  <c r="J366" i="4"/>
  <c r="BE366" i="4"/>
  <c r="BI365" i="4"/>
  <c r="BH365" i="4"/>
  <c r="BG365" i="4"/>
  <c r="BF365" i="4"/>
  <c r="T365" i="4"/>
  <c r="R365" i="4"/>
  <c r="P365" i="4"/>
  <c r="BK365" i="4"/>
  <c r="J365" i="4"/>
  <c r="BE365" i="4" s="1"/>
  <c r="BI364" i="4"/>
  <c r="BH364" i="4"/>
  <c r="BG364" i="4"/>
  <c r="BF364" i="4"/>
  <c r="T364" i="4"/>
  <c r="R364" i="4"/>
  <c r="P364" i="4"/>
  <c r="BK364" i="4"/>
  <c r="J364" i="4"/>
  <c r="BE364" i="4" s="1"/>
  <c r="BI363" i="4"/>
  <c r="BH363" i="4"/>
  <c r="BG363" i="4"/>
  <c r="BF363" i="4"/>
  <c r="T363" i="4"/>
  <c r="R363" i="4"/>
  <c r="P363" i="4"/>
  <c r="BK363" i="4"/>
  <c r="J363" i="4"/>
  <c r="BE363" i="4" s="1"/>
  <c r="BI362" i="4"/>
  <c r="BH362" i="4"/>
  <c r="BG362" i="4"/>
  <c r="BF362" i="4"/>
  <c r="T362" i="4"/>
  <c r="R362" i="4"/>
  <c r="P362" i="4"/>
  <c r="BK362" i="4"/>
  <c r="J362" i="4"/>
  <c r="BE362" i="4"/>
  <c r="BI361" i="4"/>
  <c r="BH361" i="4"/>
  <c r="BG361" i="4"/>
  <c r="BF361" i="4"/>
  <c r="T361" i="4"/>
  <c r="R361" i="4"/>
  <c r="P361" i="4"/>
  <c r="BK361" i="4"/>
  <c r="J361" i="4"/>
  <c r="BE361" i="4" s="1"/>
  <c r="BI360" i="4"/>
  <c r="BH360" i="4"/>
  <c r="BG360" i="4"/>
  <c r="BF360" i="4"/>
  <c r="T360" i="4"/>
  <c r="R360" i="4"/>
  <c r="P360" i="4"/>
  <c r="BK360" i="4"/>
  <c r="J360" i="4"/>
  <c r="BE360" i="4" s="1"/>
  <c r="BI359" i="4"/>
  <c r="BH359" i="4"/>
  <c r="BG359" i="4"/>
  <c r="BF359" i="4"/>
  <c r="T359" i="4"/>
  <c r="R359" i="4"/>
  <c r="P359" i="4"/>
  <c r="BK359" i="4"/>
  <c r="J359" i="4"/>
  <c r="BE359" i="4" s="1"/>
  <c r="BI358" i="4"/>
  <c r="BH358" i="4"/>
  <c r="BG358" i="4"/>
  <c r="BF358" i="4"/>
  <c r="T358" i="4"/>
  <c r="R358" i="4"/>
  <c r="P358" i="4"/>
  <c r="BK358" i="4"/>
  <c r="J358" i="4"/>
  <c r="BE358" i="4"/>
  <c r="BI357" i="4"/>
  <c r="BH357" i="4"/>
  <c r="BG357" i="4"/>
  <c r="BF357" i="4"/>
  <c r="T357" i="4"/>
  <c r="R357" i="4"/>
  <c r="P357" i="4"/>
  <c r="BK357" i="4"/>
  <c r="J357" i="4"/>
  <c r="BE357" i="4" s="1"/>
  <c r="BI356" i="4"/>
  <c r="BH356" i="4"/>
  <c r="BG356" i="4"/>
  <c r="BF356" i="4"/>
  <c r="T356" i="4"/>
  <c r="R356" i="4"/>
  <c r="P356" i="4"/>
  <c r="BK356" i="4"/>
  <c r="J356" i="4"/>
  <c r="BE356" i="4" s="1"/>
  <c r="BI355" i="4"/>
  <c r="BH355" i="4"/>
  <c r="BG355" i="4"/>
  <c r="BF355" i="4"/>
  <c r="T355" i="4"/>
  <c r="R355" i="4"/>
  <c r="P355" i="4"/>
  <c r="BK355" i="4"/>
  <c r="J355" i="4"/>
  <c r="BE355" i="4" s="1"/>
  <c r="BI354" i="4"/>
  <c r="BH354" i="4"/>
  <c r="BG354" i="4"/>
  <c r="BF354" i="4"/>
  <c r="T354" i="4"/>
  <c r="R354" i="4"/>
  <c r="P354" i="4"/>
  <c r="BK354" i="4"/>
  <c r="J354" i="4"/>
  <c r="BE354" i="4"/>
  <c r="BI353" i="4"/>
  <c r="BH353" i="4"/>
  <c r="BG353" i="4"/>
  <c r="BF353" i="4"/>
  <c r="T353" i="4"/>
  <c r="R353" i="4"/>
  <c r="P353" i="4"/>
  <c r="BK353" i="4"/>
  <c r="J353" i="4"/>
  <c r="BE353" i="4" s="1"/>
  <c r="BI352" i="4"/>
  <c r="BH352" i="4"/>
  <c r="BG352" i="4"/>
  <c r="BF352" i="4"/>
  <c r="T352" i="4"/>
  <c r="R352" i="4"/>
  <c r="P352" i="4"/>
  <c r="BK352" i="4"/>
  <c r="J352" i="4"/>
  <c r="BE352" i="4" s="1"/>
  <c r="BI351" i="4"/>
  <c r="BH351" i="4"/>
  <c r="BG351" i="4"/>
  <c r="BF351" i="4"/>
  <c r="T351" i="4"/>
  <c r="R351" i="4"/>
  <c r="P351" i="4"/>
  <c r="P349" i="4" s="1"/>
  <c r="BK351" i="4"/>
  <c r="J351" i="4"/>
  <c r="BE351" i="4" s="1"/>
  <c r="BI350" i="4"/>
  <c r="BH350" i="4"/>
  <c r="BG350" i="4"/>
  <c r="BF350" i="4"/>
  <c r="T350" i="4"/>
  <c r="T349" i="4" s="1"/>
  <c r="R350" i="4"/>
  <c r="R349" i="4" s="1"/>
  <c r="P350" i="4"/>
  <c r="BK350" i="4"/>
  <c r="BK349" i="4" s="1"/>
  <c r="J349" i="4" s="1"/>
  <c r="J74" i="4" s="1"/>
  <c r="J350" i="4"/>
  <c r="BE350" i="4"/>
  <c r="J73" i="4"/>
  <c r="J72" i="4"/>
  <c r="BI346" i="4"/>
  <c r="BH346" i="4"/>
  <c r="BG346" i="4"/>
  <c r="BF346" i="4"/>
  <c r="T346" i="4"/>
  <c r="R346" i="4"/>
  <c r="P346" i="4"/>
  <c r="BK346" i="4"/>
  <c r="J346" i="4"/>
  <c r="BE346" i="4" s="1"/>
  <c r="BI345" i="4"/>
  <c r="BH345" i="4"/>
  <c r="BG345" i="4"/>
  <c r="BF345" i="4"/>
  <c r="T345" i="4"/>
  <c r="R345" i="4"/>
  <c r="P345" i="4"/>
  <c r="BK345" i="4"/>
  <c r="J345" i="4"/>
  <c r="BE345" i="4" s="1"/>
  <c r="BI343" i="4"/>
  <c r="BH343" i="4"/>
  <c r="BG343" i="4"/>
  <c r="BF343" i="4"/>
  <c r="T343" i="4"/>
  <c r="R343" i="4"/>
  <c r="P343" i="4"/>
  <c r="BK343" i="4"/>
  <c r="J343" i="4"/>
  <c r="BE343" i="4" s="1"/>
  <c r="BI342" i="4"/>
  <c r="BH342" i="4"/>
  <c r="BG342" i="4"/>
  <c r="BF342" i="4"/>
  <c r="T342" i="4"/>
  <c r="R342" i="4"/>
  <c r="P342" i="4"/>
  <c r="BK342" i="4"/>
  <c r="J342" i="4"/>
  <c r="BE342" i="4"/>
  <c r="BI340" i="4"/>
  <c r="BH340" i="4"/>
  <c r="BG340" i="4"/>
  <c r="BF340" i="4"/>
  <c r="T340" i="4"/>
  <c r="R340" i="4"/>
  <c r="P340" i="4"/>
  <c r="BK340" i="4"/>
  <c r="J340" i="4"/>
  <c r="BE340" i="4" s="1"/>
  <c r="BI339" i="4"/>
  <c r="BH339" i="4"/>
  <c r="BG339" i="4"/>
  <c r="BF339" i="4"/>
  <c r="T339" i="4"/>
  <c r="T338" i="4"/>
  <c r="R339" i="4"/>
  <c r="R338" i="4" s="1"/>
  <c r="P339" i="4"/>
  <c r="P338" i="4" s="1"/>
  <c r="BK339" i="4"/>
  <c r="BK338" i="4" s="1"/>
  <c r="J338" i="4" s="1"/>
  <c r="J71" i="4" s="1"/>
  <c r="J339" i="4"/>
  <c r="BE339" i="4" s="1"/>
  <c r="J70" i="4"/>
  <c r="BI336" i="4"/>
  <c r="BH336" i="4"/>
  <c r="BG336" i="4"/>
  <c r="BF336" i="4"/>
  <c r="T336" i="4"/>
  <c r="R336" i="4"/>
  <c r="P336" i="4"/>
  <c r="BK336" i="4"/>
  <c r="J336" i="4"/>
  <c r="BE336" i="4"/>
  <c r="BI335" i="4"/>
  <c r="BH335" i="4"/>
  <c r="BG335" i="4"/>
  <c r="BF335" i="4"/>
  <c r="T335" i="4"/>
  <c r="R335" i="4"/>
  <c r="P335" i="4"/>
  <c r="BK335" i="4"/>
  <c r="J335" i="4"/>
  <c r="BE335" i="4" s="1"/>
  <c r="BI334" i="4"/>
  <c r="BH334" i="4"/>
  <c r="BG334" i="4"/>
  <c r="BF334" i="4"/>
  <c r="T334" i="4"/>
  <c r="R334" i="4"/>
  <c r="P334" i="4"/>
  <c r="BK334" i="4"/>
  <c r="J334" i="4"/>
  <c r="BE334" i="4" s="1"/>
  <c r="BI333" i="4"/>
  <c r="BH333" i="4"/>
  <c r="BG333" i="4"/>
  <c r="BF333" i="4"/>
  <c r="T333" i="4"/>
  <c r="R333" i="4"/>
  <c r="P333" i="4"/>
  <c r="BK333" i="4"/>
  <c r="J333" i="4"/>
  <c r="BE333" i="4"/>
  <c r="BI332" i="4"/>
  <c r="BH332" i="4"/>
  <c r="BG332" i="4"/>
  <c r="BF332" i="4"/>
  <c r="T332" i="4"/>
  <c r="R332" i="4"/>
  <c r="P332" i="4"/>
  <c r="BK332" i="4"/>
  <c r="J332" i="4"/>
  <c r="BE332" i="4"/>
  <c r="BI331" i="4"/>
  <c r="BH331" i="4"/>
  <c r="BG331" i="4"/>
  <c r="BF331" i="4"/>
  <c r="T331" i="4"/>
  <c r="R331" i="4"/>
  <c r="P331" i="4"/>
  <c r="BK331" i="4"/>
  <c r="J331" i="4"/>
  <c r="BE331" i="4" s="1"/>
  <c r="BI330" i="4"/>
  <c r="BH330" i="4"/>
  <c r="BG330" i="4"/>
  <c r="BF330" i="4"/>
  <c r="T330" i="4"/>
  <c r="R330" i="4"/>
  <c r="P330" i="4"/>
  <c r="BK330" i="4"/>
  <c r="J330" i="4"/>
  <c r="BE330" i="4" s="1"/>
  <c r="BI329" i="4"/>
  <c r="BH329" i="4"/>
  <c r="BG329" i="4"/>
  <c r="BF329" i="4"/>
  <c r="T329" i="4"/>
  <c r="R329" i="4"/>
  <c r="P329" i="4"/>
  <c r="BK329" i="4"/>
  <c r="J329" i="4"/>
  <c r="BE329" i="4"/>
  <c r="BI328" i="4"/>
  <c r="BH328" i="4"/>
  <c r="BG328" i="4"/>
  <c r="BF328" i="4"/>
  <c r="T328" i="4"/>
  <c r="R328" i="4"/>
  <c r="P328" i="4"/>
  <c r="BK328" i="4"/>
  <c r="J328" i="4"/>
  <c r="BE328" i="4"/>
  <c r="BI327" i="4"/>
  <c r="BH327" i="4"/>
  <c r="BG327" i="4"/>
  <c r="BF327" i="4"/>
  <c r="T327" i="4"/>
  <c r="R327" i="4"/>
  <c r="P327" i="4"/>
  <c r="BK327" i="4"/>
  <c r="J327" i="4"/>
  <c r="BE327" i="4" s="1"/>
  <c r="BI326" i="4"/>
  <c r="BH326" i="4"/>
  <c r="BG326" i="4"/>
  <c r="BF326" i="4"/>
  <c r="T326" i="4"/>
  <c r="R326" i="4"/>
  <c r="P326" i="4"/>
  <c r="BK326" i="4"/>
  <c r="J326" i="4"/>
  <c r="BE326" i="4" s="1"/>
  <c r="BI325" i="4"/>
  <c r="BH325" i="4"/>
  <c r="BG325" i="4"/>
  <c r="BF325" i="4"/>
  <c r="T325" i="4"/>
  <c r="R325" i="4"/>
  <c r="P325" i="4"/>
  <c r="BK325" i="4"/>
  <c r="J325" i="4"/>
  <c r="BE325" i="4"/>
  <c r="BI324" i="4"/>
  <c r="BH324" i="4"/>
  <c r="BG324" i="4"/>
  <c r="BF324" i="4"/>
  <c r="T324" i="4"/>
  <c r="R324" i="4"/>
  <c r="P324" i="4"/>
  <c r="BK324" i="4"/>
  <c r="J324" i="4"/>
  <c r="BE324" i="4"/>
  <c r="BI323" i="4"/>
  <c r="BH323" i="4"/>
  <c r="BG323" i="4"/>
  <c r="BF323" i="4"/>
  <c r="T323" i="4"/>
  <c r="R323" i="4"/>
  <c r="P323" i="4"/>
  <c r="BK323" i="4"/>
  <c r="J323" i="4"/>
  <c r="BE323" i="4" s="1"/>
  <c r="BI322" i="4"/>
  <c r="BH322" i="4"/>
  <c r="BG322" i="4"/>
  <c r="BF322" i="4"/>
  <c r="T322" i="4"/>
  <c r="R322" i="4"/>
  <c r="P322" i="4"/>
  <c r="BK322" i="4"/>
  <c r="J322" i="4"/>
  <c r="BE322" i="4" s="1"/>
  <c r="BI321" i="4"/>
  <c r="BH321" i="4"/>
  <c r="BG321" i="4"/>
  <c r="BF321" i="4"/>
  <c r="T321" i="4"/>
  <c r="R321" i="4"/>
  <c r="P321" i="4"/>
  <c r="BK321" i="4"/>
  <c r="J321" i="4"/>
  <c r="BE321" i="4"/>
  <c r="BI320" i="4"/>
  <c r="BH320" i="4"/>
  <c r="BG320" i="4"/>
  <c r="BF320" i="4"/>
  <c r="T320" i="4"/>
  <c r="R320" i="4"/>
  <c r="P320" i="4"/>
  <c r="BK320" i="4"/>
  <c r="J320" i="4"/>
  <c r="BE320" i="4"/>
  <c r="BI319" i="4"/>
  <c r="BH319" i="4"/>
  <c r="BG319" i="4"/>
  <c r="BF319" i="4"/>
  <c r="T319" i="4"/>
  <c r="R319" i="4"/>
  <c r="P319" i="4"/>
  <c r="BK319" i="4"/>
  <c r="J319" i="4"/>
  <c r="BE319" i="4" s="1"/>
  <c r="BI318" i="4"/>
  <c r="BH318" i="4"/>
  <c r="BG318" i="4"/>
  <c r="BF318" i="4"/>
  <c r="T318" i="4"/>
  <c r="R318" i="4"/>
  <c r="P318" i="4"/>
  <c r="BK318" i="4"/>
  <c r="J318" i="4"/>
  <c r="BE318" i="4" s="1"/>
  <c r="BI317" i="4"/>
  <c r="BH317" i="4"/>
  <c r="BG317" i="4"/>
  <c r="BF317" i="4"/>
  <c r="T317" i="4"/>
  <c r="R317" i="4"/>
  <c r="P317" i="4"/>
  <c r="BK317" i="4"/>
  <c r="J317" i="4"/>
  <c r="BE317" i="4"/>
  <c r="BI316" i="4"/>
  <c r="BH316" i="4"/>
  <c r="BG316" i="4"/>
  <c r="BF316" i="4"/>
  <c r="T316" i="4"/>
  <c r="R316" i="4"/>
  <c r="P316" i="4"/>
  <c r="BK316" i="4"/>
  <c r="J316" i="4"/>
  <c r="BE316" i="4"/>
  <c r="BI315" i="4"/>
  <c r="BH315" i="4"/>
  <c r="BG315" i="4"/>
  <c r="BF315" i="4"/>
  <c r="T315" i="4"/>
  <c r="R315" i="4"/>
  <c r="P315" i="4"/>
  <c r="BK315" i="4"/>
  <c r="J315" i="4"/>
  <c r="BE315" i="4" s="1"/>
  <c r="BI314" i="4"/>
  <c r="BH314" i="4"/>
  <c r="BG314" i="4"/>
  <c r="BF314" i="4"/>
  <c r="T314" i="4"/>
  <c r="R314" i="4"/>
  <c r="P314" i="4"/>
  <c r="BK314" i="4"/>
  <c r="J314" i="4"/>
  <c r="BE314" i="4" s="1"/>
  <c r="BI313" i="4"/>
  <c r="BH313" i="4"/>
  <c r="BG313" i="4"/>
  <c r="BF313" i="4"/>
  <c r="T313" i="4"/>
  <c r="R313" i="4"/>
  <c r="P313" i="4"/>
  <c r="BK313" i="4"/>
  <c r="J313" i="4"/>
  <c r="BE313" i="4"/>
  <c r="BI312" i="4"/>
  <c r="BH312" i="4"/>
  <c r="BG312" i="4"/>
  <c r="BF312" i="4"/>
  <c r="T312" i="4"/>
  <c r="R312" i="4"/>
  <c r="P312" i="4"/>
  <c r="BK312" i="4"/>
  <c r="J312" i="4"/>
  <c r="BE312" i="4"/>
  <c r="BI311" i="4"/>
  <c r="BH311" i="4"/>
  <c r="BG311" i="4"/>
  <c r="BF311" i="4"/>
  <c r="T311" i="4"/>
  <c r="R311" i="4"/>
  <c r="P311" i="4"/>
  <c r="BK311" i="4"/>
  <c r="J311" i="4"/>
  <c r="BE311" i="4" s="1"/>
  <c r="BI310" i="4"/>
  <c r="BH310" i="4"/>
  <c r="BG310" i="4"/>
  <c r="BF310" i="4"/>
  <c r="T310" i="4"/>
  <c r="R310" i="4"/>
  <c r="P310" i="4"/>
  <c r="BK310" i="4"/>
  <c r="J310" i="4"/>
  <c r="BE310" i="4" s="1"/>
  <c r="BI309" i="4"/>
  <c r="BH309" i="4"/>
  <c r="BG309" i="4"/>
  <c r="BF309" i="4"/>
  <c r="T309" i="4"/>
  <c r="R309" i="4"/>
  <c r="P309" i="4"/>
  <c r="BK309" i="4"/>
  <c r="J309" i="4"/>
  <c r="BE309" i="4"/>
  <c r="BI308" i="4"/>
  <c r="BH308" i="4"/>
  <c r="BG308" i="4"/>
  <c r="BF308" i="4"/>
  <c r="T308" i="4"/>
  <c r="R308" i="4"/>
  <c r="P308" i="4"/>
  <c r="BK308" i="4"/>
  <c r="J308" i="4"/>
  <c r="BE308" i="4"/>
  <c r="BI307" i="4"/>
  <c r="BH307" i="4"/>
  <c r="BG307" i="4"/>
  <c r="BF307" i="4"/>
  <c r="T307" i="4"/>
  <c r="R307" i="4"/>
  <c r="P307" i="4"/>
  <c r="BK307" i="4"/>
  <c r="J307" i="4"/>
  <c r="BE307" i="4" s="1"/>
  <c r="BI306" i="4"/>
  <c r="BH306" i="4"/>
  <c r="BG306" i="4"/>
  <c r="BF306" i="4"/>
  <c r="T306" i="4"/>
  <c r="R306" i="4"/>
  <c r="P306" i="4"/>
  <c r="BK306" i="4"/>
  <c r="J306" i="4"/>
  <c r="BE306" i="4" s="1"/>
  <c r="BI305" i="4"/>
  <c r="BH305" i="4"/>
  <c r="BG305" i="4"/>
  <c r="BF305" i="4"/>
  <c r="T305" i="4"/>
  <c r="R305" i="4"/>
  <c r="P305" i="4"/>
  <c r="P299" i="4" s="1"/>
  <c r="BK305" i="4"/>
  <c r="J305" i="4"/>
  <c r="BE305" i="4"/>
  <c r="BI304" i="4"/>
  <c r="BH304" i="4"/>
  <c r="BG304" i="4"/>
  <c r="BF304" i="4"/>
  <c r="T304" i="4"/>
  <c r="R304" i="4"/>
  <c r="P304" i="4"/>
  <c r="BK304" i="4"/>
  <c r="BK299" i="4" s="1"/>
  <c r="J299" i="4" s="1"/>
  <c r="J69" i="4" s="1"/>
  <c r="J304" i="4"/>
  <c r="BE304" i="4"/>
  <c r="BI303" i="4"/>
  <c r="BH303" i="4"/>
  <c r="BG303" i="4"/>
  <c r="BF303" i="4"/>
  <c r="T303" i="4"/>
  <c r="R303" i="4"/>
  <c r="P303" i="4"/>
  <c r="BK303" i="4"/>
  <c r="J303" i="4"/>
  <c r="BE303" i="4" s="1"/>
  <c r="BI301" i="4"/>
  <c r="BH301" i="4"/>
  <c r="BG301" i="4"/>
  <c r="BF301" i="4"/>
  <c r="T301" i="4"/>
  <c r="R301" i="4"/>
  <c r="P301" i="4"/>
  <c r="BK301" i="4"/>
  <c r="J301" i="4"/>
  <c r="BE301" i="4" s="1"/>
  <c r="BI300" i="4"/>
  <c r="BH300" i="4"/>
  <c r="BG300" i="4"/>
  <c r="BF300" i="4"/>
  <c r="T300" i="4"/>
  <c r="T299" i="4" s="1"/>
  <c r="R300" i="4"/>
  <c r="R299" i="4" s="1"/>
  <c r="P300" i="4"/>
  <c r="BK300" i="4"/>
  <c r="J300" i="4"/>
  <c r="BE300" i="4"/>
  <c r="J68" i="4"/>
  <c r="BI297" i="4"/>
  <c r="BH297" i="4"/>
  <c r="BG297" i="4"/>
  <c r="BF297" i="4"/>
  <c r="T297" i="4"/>
  <c r="T296" i="4"/>
  <c r="R297" i="4"/>
  <c r="R296" i="4" s="1"/>
  <c r="P297" i="4"/>
  <c r="P296" i="4" s="1"/>
  <c r="BK297" i="4"/>
  <c r="BK296" i="4" s="1"/>
  <c r="J296" i="4" s="1"/>
  <c r="J67" i="4" s="1"/>
  <c r="J297" i="4"/>
  <c r="BE297" i="4" s="1"/>
  <c r="J66" i="4"/>
  <c r="BI294" i="4"/>
  <c r="BH294" i="4"/>
  <c r="BG294" i="4"/>
  <c r="BF294" i="4"/>
  <c r="T294" i="4"/>
  <c r="R294" i="4"/>
  <c r="P294" i="4"/>
  <c r="BK294" i="4"/>
  <c r="J294" i="4"/>
  <c r="BE294" i="4"/>
  <c r="BI293" i="4"/>
  <c r="BH293" i="4"/>
  <c r="BG293" i="4"/>
  <c r="BF293" i="4"/>
  <c r="T293" i="4"/>
  <c r="R293" i="4"/>
  <c r="P293" i="4"/>
  <c r="BK293" i="4"/>
  <c r="J293" i="4"/>
  <c r="BE293" i="4" s="1"/>
  <c r="BI292" i="4"/>
  <c r="BH292" i="4"/>
  <c r="BG292" i="4"/>
  <c r="BF292" i="4"/>
  <c r="T292" i="4"/>
  <c r="R292" i="4"/>
  <c r="P292" i="4"/>
  <c r="BK292" i="4"/>
  <c r="J292" i="4"/>
  <c r="BE292" i="4" s="1"/>
  <c r="BI291" i="4"/>
  <c r="BH291" i="4"/>
  <c r="BG291" i="4"/>
  <c r="BF291" i="4"/>
  <c r="T291" i="4"/>
  <c r="R291" i="4"/>
  <c r="P291" i="4"/>
  <c r="BK291" i="4"/>
  <c r="J291" i="4"/>
  <c r="BE291" i="4"/>
  <c r="BI290" i="4"/>
  <c r="BH290" i="4"/>
  <c r="BG290" i="4"/>
  <c r="BF290" i="4"/>
  <c r="T290" i="4"/>
  <c r="R290" i="4"/>
  <c r="P290" i="4"/>
  <c r="BK290" i="4"/>
  <c r="J290" i="4"/>
  <c r="BE290" i="4"/>
  <c r="BI289" i="4"/>
  <c r="BH289" i="4"/>
  <c r="BG289" i="4"/>
  <c r="BF289" i="4"/>
  <c r="T289" i="4"/>
  <c r="R289" i="4"/>
  <c r="P289" i="4"/>
  <c r="BK289" i="4"/>
  <c r="J289" i="4"/>
  <c r="BE289" i="4" s="1"/>
  <c r="BI288" i="4"/>
  <c r="BH288" i="4"/>
  <c r="BG288" i="4"/>
  <c r="BF288" i="4"/>
  <c r="T288" i="4"/>
  <c r="R288" i="4"/>
  <c r="P288" i="4"/>
  <c r="BK288" i="4"/>
  <c r="J288" i="4"/>
  <c r="BE288" i="4" s="1"/>
  <c r="BI287" i="4"/>
  <c r="BH287" i="4"/>
  <c r="BG287" i="4"/>
  <c r="BF287" i="4"/>
  <c r="T287" i="4"/>
  <c r="R287" i="4"/>
  <c r="P287" i="4"/>
  <c r="BK287" i="4"/>
  <c r="J287" i="4"/>
  <c r="BE287" i="4"/>
  <c r="BI286" i="4"/>
  <c r="BH286" i="4"/>
  <c r="BG286" i="4"/>
  <c r="BF286" i="4"/>
  <c r="T286" i="4"/>
  <c r="R286" i="4"/>
  <c r="P286" i="4"/>
  <c r="BK286" i="4"/>
  <c r="J286" i="4"/>
  <c r="BE286" i="4"/>
  <c r="BI285" i="4"/>
  <c r="BH285" i="4"/>
  <c r="BG285" i="4"/>
  <c r="BF285" i="4"/>
  <c r="T285" i="4"/>
  <c r="R285" i="4"/>
  <c r="P285" i="4"/>
  <c r="BK285" i="4"/>
  <c r="J285" i="4"/>
  <c r="BE285" i="4" s="1"/>
  <c r="BI284" i="4"/>
  <c r="BH284" i="4"/>
  <c r="BG284" i="4"/>
  <c r="BF284" i="4"/>
  <c r="T284" i="4"/>
  <c r="R284" i="4"/>
  <c r="P284" i="4"/>
  <c r="BK284" i="4"/>
  <c r="J284" i="4"/>
  <c r="BE284" i="4" s="1"/>
  <c r="BI283" i="4"/>
  <c r="BH283" i="4"/>
  <c r="BG283" i="4"/>
  <c r="BF283" i="4"/>
  <c r="T283" i="4"/>
  <c r="R283" i="4"/>
  <c r="P283" i="4"/>
  <c r="BK283" i="4"/>
  <c r="J283" i="4"/>
  <c r="BE283" i="4"/>
  <c r="BI282" i="4"/>
  <c r="BH282" i="4"/>
  <c r="BG282" i="4"/>
  <c r="BF282" i="4"/>
  <c r="T282" i="4"/>
  <c r="R282" i="4"/>
  <c r="P282" i="4"/>
  <c r="BK282" i="4"/>
  <c r="J282" i="4"/>
  <c r="BE282" i="4"/>
  <c r="BI281" i="4"/>
  <c r="BH281" i="4"/>
  <c r="BG281" i="4"/>
  <c r="BF281" i="4"/>
  <c r="T281" i="4"/>
  <c r="R281" i="4"/>
  <c r="P281" i="4"/>
  <c r="BK281" i="4"/>
  <c r="J281" i="4"/>
  <c r="BE281" i="4" s="1"/>
  <c r="BI280" i="4"/>
  <c r="BH280" i="4"/>
  <c r="BG280" i="4"/>
  <c r="BF280" i="4"/>
  <c r="T280" i="4"/>
  <c r="R280" i="4"/>
  <c r="P280" i="4"/>
  <c r="BK280" i="4"/>
  <c r="J280" i="4"/>
  <c r="BE280" i="4" s="1"/>
  <c r="BI279" i="4"/>
  <c r="BH279" i="4"/>
  <c r="BG279" i="4"/>
  <c r="BF279" i="4"/>
  <c r="T279" i="4"/>
  <c r="R279" i="4"/>
  <c r="P279" i="4"/>
  <c r="P277" i="4" s="1"/>
  <c r="BK279" i="4"/>
  <c r="J279" i="4"/>
  <c r="BE279" i="4"/>
  <c r="BI278" i="4"/>
  <c r="BH278" i="4"/>
  <c r="BG278" i="4"/>
  <c r="BF278" i="4"/>
  <c r="T278" i="4"/>
  <c r="T277" i="4" s="1"/>
  <c r="R278" i="4"/>
  <c r="R277" i="4"/>
  <c r="P278" i="4"/>
  <c r="BK278" i="4"/>
  <c r="BK277" i="4" s="1"/>
  <c r="J277" i="4" s="1"/>
  <c r="J65" i="4" s="1"/>
  <c r="J278" i="4"/>
  <c r="BE278" i="4" s="1"/>
  <c r="J64" i="4"/>
  <c r="BI275" i="4"/>
  <c r="BH275" i="4"/>
  <c r="BG275" i="4"/>
  <c r="BF275" i="4"/>
  <c r="T275" i="4"/>
  <c r="R275" i="4"/>
  <c r="P275" i="4"/>
  <c r="BK275" i="4"/>
  <c r="J275" i="4"/>
  <c r="BE275" i="4" s="1"/>
  <c r="BI274" i="4"/>
  <c r="BH274" i="4"/>
  <c r="BG274" i="4"/>
  <c r="BF274" i="4"/>
  <c r="T274" i="4"/>
  <c r="R274" i="4"/>
  <c r="P274" i="4"/>
  <c r="BK274" i="4"/>
  <c r="J274" i="4"/>
  <c r="BE274" i="4"/>
  <c r="BI273" i="4"/>
  <c r="BH273" i="4"/>
  <c r="BG273" i="4"/>
  <c r="BF273" i="4"/>
  <c r="T273" i="4"/>
  <c r="R273" i="4"/>
  <c r="P273" i="4"/>
  <c r="BK273" i="4"/>
  <c r="J273" i="4"/>
  <c r="BE273" i="4" s="1"/>
  <c r="BI272" i="4"/>
  <c r="BH272" i="4"/>
  <c r="BG272" i="4"/>
  <c r="BF272" i="4"/>
  <c r="T272" i="4"/>
  <c r="R272" i="4"/>
  <c r="P272" i="4"/>
  <c r="BK272" i="4"/>
  <c r="J272" i="4"/>
  <c r="BE272" i="4" s="1"/>
  <c r="BI271" i="4"/>
  <c r="BH271" i="4"/>
  <c r="BG271" i="4"/>
  <c r="BF271" i="4"/>
  <c r="T271" i="4"/>
  <c r="R271" i="4"/>
  <c r="P271" i="4"/>
  <c r="BK271" i="4"/>
  <c r="J271" i="4"/>
  <c r="BE271" i="4" s="1"/>
  <c r="BI270" i="4"/>
  <c r="BH270" i="4"/>
  <c r="BG270" i="4"/>
  <c r="BF270" i="4"/>
  <c r="T270" i="4"/>
  <c r="R270" i="4"/>
  <c r="P270" i="4"/>
  <c r="BK270" i="4"/>
  <c r="J270" i="4"/>
  <c r="BE270" i="4"/>
  <c r="BI269" i="4"/>
  <c r="BH269" i="4"/>
  <c r="BG269" i="4"/>
  <c r="BF269" i="4"/>
  <c r="T269" i="4"/>
  <c r="R269" i="4"/>
  <c r="P269" i="4"/>
  <c r="BK269" i="4"/>
  <c r="J269" i="4"/>
  <c r="BE269" i="4" s="1"/>
  <c r="BI268" i="4"/>
  <c r="BH268" i="4"/>
  <c r="BG268" i="4"/>
  <c r="BF268" i="4"/>
  <c r="T268" i="4"/>
  <c r="R268" i="4"/>
  <c r="P268" i="4"/>
  <c r="BK268" i="4"/>
  <c r="J268" i="4"/>
  <c r="BE268" i="4" s="1"/>
  <c r="BI267" i="4"/>
  <c r="BH267" i="4"/>
  <c r="BG267" i="4"/>
  <c r="BF267" i="4"/>
  <c r="T267" i="4"/>
  <c r="R267" i="4"/>
  <c r="P267" i="4"/>
  <c r="BK267" i="4"/>
  <c r="J267" i="4"/>
  <c r="BE267" i="4" s="1"/>
  <c r="BI266" i="4"/>
  <c r="BH266" i="4"/>
  <c r="BG266" i="4"/>
  <c r="BF266" i="4"/>
  <c r="T266" i="4"/>
  <c r="R266" i="4"/>
  <c r="P266" i="4"/>
  <c r="BK266" i="4"/>
  <c r="J266" i="4"/>
  <c r="BE266" i="4"/>
  <c r="BI265" i="4"/>
  <c r="BH265" i="4"/>
  <c r="BG265" i="4"/>
  <c r="BF265" i="4"/>
  <c r="T265" i="4"/>
  <c r="R265" i="4"/>
  <c r="P265" i="4"/>
  <c r="BK265" i="4"/>
  <c r="J265" i="4"/>
  <c r="BE265" i="4" s="1"/>
  <c r="BI264" i="4"/>
  <c r="BH264" i="4"/>
  <c r="BG264" i="4"/>
  <c r="BF264" i="4"/>
  <c r="T264" i="4"/>
  <c r="R264" i="4"/>
  <c r="P264" i="4"/>
  <c r="BK264" i="4"/>
  <c r="J264" i="4"/>
  <c r="BE264" i="4" s="1"/>
  <c r="BI263" i="4"/>
  <c r="BH263" i="4"/>
  <c r="BG263" i="4"/>
  <c r="BF263" i="4"/>
  <c r="T263" i="4"/>
  <c r="R263" i="4"/>
  <c r="P263" i="4"/>
  <c r="BK263" i="4"/>
  <c r="J263" i="4"/>
  <c r="BE263" i="4" s="1"/>
  <c r="BI262" i="4"/>
  <c r="BH262" i="4"/>
  <c r="BG262" i="4"/>
  <c r="BF262" i="4"/>
  <c r="T262" i="4"/>
  <c r="R262" i="4"/>
  <c r="P262" i="4"/>
  <c r="BK262" i="4"/>
  <c r="J262" i="4"/>
  <c r="BE262" i="4"/>
  <c r="BI261" i="4"/>
  <c r="BH261" i="4"/>
  <c r="BG261" i="4"/>
  <c r="BF261" i="4"/>
  <c r="T261" i="4"/>
  <c r="R261" i="4"/>
  <c r="P261" i="4"/>
  <c r="BK261" i="4"/>
  <c r="J261" i="4"/>
  <c r="BE261" i="4" s="1"/>
  <c r="BI260" i="4"/>
  <c r="BH260" i="4"/>
  <c r="BG260" i="4"/>
  <c r="BF260" i="4"/>
  <c r="T260" i="4"/>
  <c r="R260" i="4"/>
  <c r="P260" i="4"/>
  <c r="BK260" i="4"/>
  <c r="J260" i="4"/>
  <c r="BE260" i="4" s="1"/>
  <c r="BI259" i="4"/>
  <c r="BH259" i="4"/>
  <c r="BG259" i="4"/>
  <c r="BF259" i="4"/>
  <c r="T259" i="4"/>
  <c r="R259" i="4"/>
  <c r="P259" i="4"/>
  <c r="BK259" i="4"/>
  <c r="J259" i="4"/>
  <c r="BE259" i="4" s="1"/>
  <c r="BI258" i="4"/>
  <c r="BH258" i="4"/>
  <c r="BG258" i="4"/>
  <c r="BF258" i="4"/>
  <c r="T258" i="4"/>
  <c r="R258" i="4"/>
  <c r="P258" i="4"/>
  <c r="BK258" i="4"/>
  <c r="J258" i="4"/>
  <c r="BE258" i="4"/>
  <c r="BI257" i="4"/>
  <c r="BH257" i="4"/>
  <c r="BG257" i="4"/>
  <c r="BF257" i="4"/>
  <c r="T257" i="4"/>
  <c r="R257" i="4"/>
  <c r="P257" i="4"/>
  <c r="BK257" i="4"/>
  <c r="J257" i="4"/>
  <c r="BE257" i="4" s="1"/>
  <c r="BI256" i="4"/>
  <c r="BH256" i="4"/>
  <c r="BG256" i="4"/>
  <c r="BF256" i="4"/>
  <c r="T256" i="4"/>
  <c r="R256" i="4"/>
  <c r="P256" i="4"/>
  <c r="BK256" i="4"/>
  <c r="J256" i="4"/>
  <c r="BE256" i="4" s="1"/>
  <c r="BI255" i="4"/>
  <c r="BH255" i="4"/>
  <c r="BG255" i="4"/>
  <c r="BF255" i="4"/>
  <c r="T255" i="4"/>
  <c r="R255" i="4"/>
  <c r="P255" i="4"/>
  <c r="BK255" i="4"/>
  <c r="J255" i="4"/>
  <c r="BE255" i="4" s="1"/>
  <c r="BI254" i="4"/>
  <c r="BH254" i="4"/>
  <c r="BG254" i="4"/>
  <c r="BF254" i="4"/>
  <c r="T254" i="4"/>
  <c r="R254" i="4"/>
  <c r="P254" i="4"/>
  <c r="BK254" i="4"/>
  <c r="J254" i="4"/>
  <c r="BE254" i="4"/>
  <c r="BI253" i="4"/>
  <c r="BH253" i="4"/>
  <c r="BG253" i="4"/>
  <c r="BF253" i="4"/>
  <c r="T253" i="4"/>
  <c r="R253" i="4"/>
  <c r="P253" i="4"/>
  <c r="BK253" i="4"/>
  <c r="J253" i="4"/>
  <c r="BE253" i="4" s="1"/>
  <c r="BI252" i="4"/>
  <c r="BH252" i="4"/>
  <c r="BG252" i="4"/>
  <c r="BF252" i="4"/>
  <c r="T252" i="4"/>
  <c r="R252" i="4"/>
  <c r="P252" i="4"/>
  <c r="BK252" i="4"/>
  <c r="J252" i="4"/>
  <c r="BE252" i="4" s="1"/>
  <c r="BI251" i="4"/>
  <c r="BH251" i="4"/>
  <c r="BG251" i="4"/>
  <c r="BF251" i="4"/>
  <c r="T251" i="4"/>
  <c r="R251" i="4"/>
  <c r="P251" i="4"/>
  <c r="BK251" i="4"/>
  <c r="J251" i="4"/>
  <c r="BE251" i="4" s="1"/>
  <c r="BI250" i="4"/>
  <c r="BH250" i="4"/>
  <c r="BG250" i="4"/>
  <c r="BF250" i="4"/>
  <c r="T250" i="4"/>
  <c r="R250" i="4"/>
  <c r="P250" i="4"/>
  <c r="BK250" i="4"/>
  <c r="J250" i="4"/>
  <c r="BE250" i="4"/>
  <c r="BI249" i="4"/>
  <c r="BH249" i="4"/>
  <c r="BG249" i="4"/>
  <c r="BF249" i="4"/>
  <c r="T249" i="4"/>
  <c r="R249" i="4"/>
  <c r="P249" i="4"/>
  <c r="BK249" i="4"/>
  <c r="J249" i="4"/>
  <c r="BE249" i="4" s="1"/>
  <c r="BI248" i="4"/>
  <c r="BH248" i="4"/>
  <c r="BG248" i="4"/>
  <c r="BF248" i="4"/>
  <c r="T248" i="4"/>
  <c r="R248" i="4"/>
  <c r="P248" i="4"/>
  <c r="BK248" i="4"/>
  <c r="J248" i="4"/>
  <c r="BE248" i="4" s="1"/>
  <c r="BI247" i="4"/>
  <c r="BH247" i="4"/>
  <c r="BG247" i="4"/>
  <c r="BF247" i="4"/>
  <c r="T247" i="4"/>
  <c r="R247" i="4"/>
  <c r="P247" i="4"/>
  <c r="BK247" i="4"/>
  <c r="J247" i="4"/>
  <c r="BE247" i="4" s="1"/>
  <c r="BI246" i="4"/>
  <c r="BH246" i="4"/>
  <c r="BG246" i="4"/>
  <c r="BF246" i="4"/>
  <c r="T246" i="4"/>
  <c r="R246" i="4"/>
  <c r="P246" i="4"/>
  <c r="BK246" i="4"/>
  <c r="J246" i="4"/>
  <c r="BE246" i="4"/>
  <c r="BI245" i="4"/>
  <c r="BH245" i="4"/>
  <c r="BG245" i="4"/>
  <c r="BF245" i="4"/>
  <c r="T245" i="4"/>
  <c r="R245" i="4"/>
  <c r="P245" i="4"/>
  <c r="BK245" i="4"/>
  <c r="J245" i="4"/>
  <c r="BE245" i="4" s="1"/>
  <c r="BI244" i="4"/>
  <c r="BH244" i="4"/>
  <c r="BG244" i="4"/>
  <c r="BF244" i="4"/>
  <c r="T244" i="4"/>
  <c r="R244" i="4"/>
  <c r="P244" i="4"/>
  <c r="BK244" i="4"/>
  <c r="J244" i="4"/>
  <c r="BE244" i="4" s="1"/>
  <c r="BI243" i="4"/>
  <c r="BH243" i="4"/>
  <c r="BG243" i="4"/>
  <c r="BF243" i="4"/>
  <c r="T243" i="4"/>
  <c r="R243" i="4"/>
  <c r="P243" i="4"/>
  <c r="BK243" i="4"/>
  <c r="J243" i="4"/>
  <c r="BE243" i="4" s="1"/>
  <c r="BI242" i="4"/>
  <c r="BH242" i="4"/>
  <c r="BG242" i="4"/>
  <c r="BF242" i="4"/>
  <c r="T242" i="4"/>
  <c r="R242" i="4"/>
  <c r="P242" i="4"/>
  <c r="BK242" i="4"/>
  <c r="J242" i="4"/>
  <c r="BE242" i="4"/>
  <c r="BI241" i="4"/>
  <c r="BH241" i="4"/>
  <c r="BG241" i="4"/>
  <c r="BF241" i="4"/>
  <c r="T241" i="4"/>
  <c r="R241" i="4"/>
  <c r="P241" i="4"/>
  <c r="BK241" i="4"/>
  <c r="J241" i="4"/>
  <c r="BE241" i="4" s="1"/>
  <c r="BI240" i="4"/>
  <c r="BH240" i="4"/>
  <c r="BG240" i="4"/>
  <c r="BF240" i="4"/>
  <c r="T240" i="4"/>
  <c r="R240" i="4"/>
  <c r="P240" i="4"/>
  <c r="BK240" i="4"/>
  <c r="J240" i="4"/>
  <c r="BE240" i="4" s="1"/>
  <c r="BI239" i="4"/>
  <c r="BH239" i="4"/>
  <c r="BG239" i="4"/>
  <c r="BF239" i="4"/>
  <c r="T239" i="4"/>
  <c r="R239" i="4"/>
  <c r="P239" i="4"/>
  <c r="BK239" i="4"/>
  <c r="J239" i="4"/>
  <c r="BE239" i="4" s="1"/>
  <c r="BI238" i="4"/>
  <c r="BH238" i="4"/>
  <c r="BG238" i="4"/>
  <c r="BF238" i="4"/>
  <c r="T238" i="4"/>
  <c r="R238" i="4"/>
  <c r="P238" i="4"/>
  <c r="BK238" i="4"/>
  <c r="J238" i="4"/>
  <c r="BE238" i="4"/>
  <c r="BI237" i="4"/>
  <c r="BH237" i="4"/>
  <c r="BG237" i="4"/>
  <c r="BF237" i="4"/>
  <c r="T237" i="4"/>
  <c r="R237" i="4"/>
  <c r="P237" i="4"/>
  <c r="BK237" i="4"/>
  <c r="J237" i="4"/>
  <c r="BE237" i="4" s="1"/>
  <c r="BI236" i="4"/>
  <c r="BH236" i="4"/>
  <c r="BG236" i="4"/>
  <c r="BF236" i="4"/>
  <c r="T236" i="4"/>
  <c r="R236" i="4"/>
  <c r="P236" i="4"/>
  <c r="BK236" i="4"/>
  <c r="J236" i="4"/>
  <c r="BE236" i="4" s="1"/>
  <c r="BI235" i="4"/>
  <c r="BH235" i="4"/>
  <c r="BG235" i="4"/>
  <c r="BF235" i="4"/>
  <c r="T235" i="4"/>
  <c r="R235" i="4"/>
  <c r="P235" i="4"/>
  <c r="BK235" i="4"/>
  <c r="J235" i="4"/>
  <c r="BE235" i="4" s="1"/>
  <c r="BI234" i="4"/>
  <c r="BH234" i="4"/>
  <c r="BG234" i="4"/>
  <c r="BF234" i="4"/>
  <c r="T234" i="4"/>
  <c r="R234" i="4"/>
  <c r="P234" i="4"/>
  <c r="BK234" i="4"/>
  <c r="J234" i="4"/>
  <c r="BE234" i="4"/>
  <c r="BI233" i="4"/>
  <c r="BH233" i="4"/>
  <c r="BG233" i="4"/>
  <c r="BF233" i="4"/>
  <c r="T233" i="4"/>
  <c r="R233" i="4"/>
  <c r="P233" i="4"/>
  <c r="BK233" i="4"/>
  <c r="J233" i="4"/>
  <c r="BE233" i="4" s="1"/>
  <c r="BI232" i="4"/>
  <c r="BH232" i="4"/>
  <c r="BG232" i="4"/>
  <c r="BF232" i="4"/>
  <c r="T232" i="4"/>
  <c r="R232" i="4"/>
  <c r="P232" i="4"/>
  <c r="BK232" i="4"/>
  <c r="J232" i="4"/>
  <c r="BE232" i="4" s="1"/>
  <c r="BI231" i="4"/>
  <c r="BH231" i="4"/>
  <c r="BG231" i="4"/>
  <c r="BF231" i="4"/>
  <c r="T231" i="4"/>
  <c r="R231" i="4"/>
  <c r="P231" i="4"/>
  <c r="BK231" i="4"/>
  <c r="J231" i="4"/>
  <c r="BE231" i="4" s="1"/>
  <c r="BI230" i="4"/>
  <c r="BH230" i="4"/>
  <c r="BG230" i="4"/>
  <c r="BF230" i="4"/>
  <c r="T230" i="4"/>
  <c r="R230" i="4"/>
  <c r="P230" i="4"/>
  <c r="BK230" i="4"/>
  <c r="J230" i="4"/>
  <c r="BE230" i="4"/>
  <c r="BI229" i="4"/>
  <c r="BH229" i="4"/>
  <c r="BG229" i="4"/>
  <c r="BF229" i="4"/>
  <c r="T229" i="4"/>
  <c r="R229" i="4"/>
  <c r="P229" i="4"/>
  <c r="BK229" i="4"/>
  <c r="J229" i="4"/>
  <c r="BE229" i="4" s="1"/>
  <c r="BI228" i="4"/>
  <c r="BH228" i="4"/>
  <c r="BG228" i="4"/>
  <c r="BF228" i="4"/>
  <c r="T228" i="4"/>
  <c r="R228" i="4"/>
  <c r="P228" i="4"/>
  <c r="BK228" i="4"/>
  <c r="J228" i="4"/>
  <c r="BE228" i="4" s="1"/>
  <c r="BI227" i="4"/>
  <c r="BH227" i="4"/>
  <c r="BG227" i="4"/>
  <c r="BF227" i="4"/>
  <c r="T227" i="4"/>
  <c r="R227" i="4"/>
  <c r="P227" i="4"/>
  <c r="BK227" i="4"/>
  <c r="J227" i="4"/>
  <c r="BE227" i="4" s="1"/>
  <c r="BI226" i="4"/>
  <c r="BH226" i="4"/>
  <c r="BG226" i="4"/>
  <c r="BF226" i="4"/>
  <c r="T226" i="4"/>
  <c r="R226" i="4"/>
  <c r="P226" i="4"/>
  <c r="BK226" i="4"/>
  <c r="J226" i="4"/>
  <c r="BE226" i="4"/>
  <c r="BI225" i="4"/>
  <c r="BH225" i="4"/>
  <c r="BG225" i="4"/>
  <c r="BF225" i="4"/>
  <c r="T225" i="4"/>
  <c r="R225" i="4"/>
  <c r="P225" i="4"/>
  <c r="BK225" i="4"/>
  <c r="J225" i="4"/>
  <c r="BE225" i="4" s="1"/>
  <c r="BI224" i="4"/>
  <c r="BH224" i="4"/>
  <c r="BG224" i="4"/>
  <c r="BF224" i="4"/>
  <c r="T224" i="4"/>
  <c r="R224" i="4"/>
  <c r="P224" i="4"/>
  <c r="BK224" i="4"/>
  <c r="J224" i="4"/>
  <c r="BE224" i="4" s="1"/>
  <c r="BI223" i="4"/>
  <c r="BH223" i="4"/>
  <c r="BG223" i="4"/>
  <c r="BF223" i="4"/>
  <c r="T223" i="4"/>
  <c r="R223" i="4"/>
  <c r="P223" i="4"/>
  <c r="BK223" i="4"/>
  <c r="J223" i="4"/>
  <c r="BE223" i="4" s="1"/>
  <c r="BI222" i="4"/>
  <c r="BH222" i="4"/>
  <c r="BG222" i="4"/>
  <c r="BF222" i="4"/>
  <c r="T222" i="4"/>
  <c r="R222" i="4"/>
  <c r="P222" i="4"/>
  <c r="BK222" i="4"/>
  <c r="J222" i="4"/>
  <c r="BE222" i="4"/>
  <c r="BI221" i="4"/>
  <c r="BH221" i="4"/>
  <c r="BG221" i="4"/>
  <c r="BF221" i="4"/>
  <c r="T221" i="4"/>
  <c r="R221" i="4"/>
  <c r="P221" i="4"/>
  <c r="BK221" i="4"/>
  <c r="J221" i="4"/>
  <c r="BE221" i="4" s="1"/>
  <c r="BI220" i="4"/>
  <c r="BH220" i="4"/>
  <c r="BG220" i="4"/>
  <c r="BF220" i="4"/>
  <c r="T220" i="4"/>
  <c r="R220" i="4"/>
  <c r="P220" i="4"/>
  <c r="BK220" i="4"/>
  <c r="J220" i="4"/>
  <c r="BE220" i="4" s="1"/>
  <c r="BI219" i="4"/>
  <c r="BH219" i="4"/>
  <c r="BG219" i="4"/>
  <c r="BF219" i="4"/>
  <c r="T219" i="4"/>
  <c r="R219" i="4"/>
  <c r="P219" i="4"/>
  <c r="BK219" i="4"/>
  <c r="J219" i="4"/>
  <c r="BE219" i="4" s="1"/>
  <c r="BI218" i="4"/>
  <c r="BH218" i="4"/>
  <c r="BG218" i="4"/>
  <c r="BF218" i="4"/>
  <c r="T218" i="4"/>
  <c r="R218" i="4"/>
  <c r="P218" i="4"/>
  <c r="BK218" i="4"/>
  <c r="J218" i="4"/>
  <c r="BE218" i="4"/>
  <c r="BI217" i="4"/>
  <c r="BH217" i="4"/>
  <c r="BG217" i="4"/>
  <c r="BF217" i="4"/>
  <c r="T217" i="4"/>
  <c r="R217" i="4"/>
  <c r="P217" i="4"/>
  <c r="BK217" i="4"/>
  <c r="J217" i="4"/>
  <c r="BE217" i="4" s="1"/>
  <c r="BI216" i="4"/>
  <c r="BH216" i="4"/>
  <c r="BG216" i="4"/>
  <c r="BF216" i="4"/>
  <c r="T216" i="4"/>
  <c r="R216" i="4"/>
  <c r="P216" i="4"/>
  <c r="BK216" i="4"/>
  <c r="J216" i="4"/>
  <c r="BE216" i="4" s="1"/>
  <c r="BI215" i="4"/>
  <c r="BH215" i="4"/>
  <c r="BG215" i="4"/>
  <c r="BF215" i="4"/>
  <c r="T215" i="4"/>
  <c r="R215" i="4"/>
  <c r="P215" i="4"/>
  <c r="BK215" i="4"/>
  <c r="J215" i="4"/>
  <c r="BE215" i="4" s="1"/>
  <c r="BI214" i="4"/>
  <c r="BH214" i="4"/>
  <c r="BG214" i="4"/>
  <c r="BF214" i="4"/>
  <c r="T214" i="4"/>
  <c r="R214" i="4"/>
  <c r="P214" i="4"/>
  <c r="BK214" i="4"/>
  <c r="J214" i="4"/>
  <c r="BE214" i="4"/>
  <c r="BI213" i="4"/>
  <c r="BH213" i="4"/>
  <c r="BG213" i="4"/>
  <c r="BF213" i="4"/>
  <c r="T213" i="4"/>
  <c r="R213" i="4"/>
  <c r="P213" i="4"/>
  <c r="BK213" i="4"/>
  <c r="J213" i="4"/>
  <c r="BE213" i="4" s="1"/>
  <c r="BI212" i="4"/>
  <c r="BH212" i="4"/>
  <c r="BG212" i="4"/>
  <c r="BF212" i="4"/>
  <c r="T212" i="4"/>
  <c r="R212" i="4"/>
  <c r="P212" i="4"/>
  <c r="BK212" i="4"/>
  <c r="J212" i="4"/>
  <c r="BE212" i="4" s="1"/>
  <c r="BI211" i="4"/>
  <c r="BH211" i="4"/>
  <c r="BG211" i="4"/>
  <c r="BF211" i="4"/>
  <c r="T211" i="4"/>
  <c r="R211" i="4"/>
  <c r="P211" i="4"/>
  <c r="BK211" i="4"/>
  <c r="J211" i="4"/>
  <c r="BE211" i="4" s="1"/>
  <c r="BI210" i="4"/>
  <c r="BH210" i="4"/>
  <c r="BG210" i="4"/>
  <c r="BF210" i="4"/>
  <c r="T210" i="4"/>
  <c r="R210" i="4"/>
  <c r="P210" i="4"/>
  <c r="BK210" i="4"/>
  <c r="J210" i="4"/>
  <c r="BE210" i="4"/>
  <c r="BI209" i="4"/>
  <c r="BH209" i="4"/>
  <c r="BG209" i="4"/>
  <c r="BF209" i="4"/>
  <c r="T209" i="4"/>
  <c r="R209" i="4"/>
  <c r="P209" i="4"/>
  <c r="BK209" i="4"/>
  <c r="J209" i="4"/>
  <c r="BE209" i="4" s="1"/>
  <c r="BI208" i="4"/>
  <c r="BH208" i="4"/>
  <c r="BG208" i="4"/>
  <c r="BF208" i="4"/>
  <c r="T208" i="4"/>
  <c r="T207" i="4"/>
  <c r="R208" i="4"/>
  <c r="R207" i="4" s="1"/>
  <c r="P208" i="4"/>
  <c r="P207" i="4" s="1"/>
  <c r="BK208" i="4"/>
  <c r="BK207" i="4" s="1"/>
  <c r="J207" i="4" s="1"/>
  <c r="J63" i="4" s="1"/>
  <c r="J208" i="4"/>
  <c r="BE208" i="4" s="1"/>
  <c r="J62" i="4"/>
  <c r="BI205" i="4"/>
  <c r="BH205" i="4"/>
  <c r="BG205" i="4"/>
  <c r="BF205" i="4"/>
  <c r="T205" i="4"/>
  <c r="R205" i="4"/>
  <c r="P205" i="4"/>
  <c r="BK205" i="4"/>
  <c r="J205" i="4"/>
  <c r="BE205" i="4"/>
  <c r="BI203" i="4"/>
  <c r="BH203" i="4"/>
  <c r="BG203" i="4"/>
  <c r="BF203" i="4"/>
  <c r="T203" i="4"/>
  <c r="R203" i="4"/>
  <c r="P203" i="4"/>
  <c r="BK203" i="4"/>
  <c r="J203" i="4"/>
  <c r="BE203" i="4" s="1"/>
  <c r="BI202" i="4"/>
  <c r="BH202" i="4"/>
  <c r="BG202" i="4"/>
  <c r="BF202" i="4"/>
  <c r="T202" i="4"/>
  <c r="R202" i="4"/>
  <c r="P202" i="4"/>
  <c r="BK202" i="4"/>
  <c r="J202" i="4"/>
  <c r="BE202" i="4" s="1"/>
  <c r="BI200" i="4"/>
  <c r="BH200" i="4"/>
  <c r="BG200" i="4"/>
  <c r="BF200" i="4"/>
  <c r="T200" i="4"/>
  <c r="R200" i="4"/>
  <c r="P200" i="4"/>
  <c r="BK200" i="4"/>
  <c r="J200" i="4"/>
  <c r="BE200" i="4"/>
  <c r="BI199" i="4"/>
  <c r="BH199" i="4"/>
  <c r="BG199" i="4"/>
  <c r="BF199" i="4"/>
  <c r="T199" i="4"/>
  <c r="R199" i="4"/>
  <c r="P199" i="4"/>
  <c r="BK199" i="4"/>
  <c r="J199" i="4"/>
  <c r="BE199" i="4"/>
  <c r="BI197" i="4"/>
  <c r="BH197" i="4"/>
  <c r="BG197" i="4"/>
  <c r="BF197" i="4"/>
  <c r="T197" i="4"/>
  <c r="R197" i="4"/>
  <c r="P197" i="4"/>
  <c r="BK197" i="4"/>
  <c r="J197" i="4"/>
  <c r="BE197" i="4" s="1"/>
  <c r="BI196" i="4"/>
  <c r="BH196" i="4"/>
  <c r="BG196" i="4"/>
  <c r="BF196" i="4"/>
  <c r="T196" i="4"/>
  <c r="R196" i="4"/>
  <c r="P196" i="4"/>
  <c r="BK196" i="4"/>
  <c r="J196" i="4"/>
  <c r="BE196" i="4" s="1"/>
  <c r="BI194" i="4"/>
  <c r="BH194" i="4"/>
  <c r="BG194" i="4"/>
  <c r="BF194" i="4"/>
  <c r="T194" i="4"/>
  <c r="R194" i="4"/>
  <c r="P194" i="4"/>
  <c r="BK194" i="4"/>
  <c r="J194" i="4"/>
  <c r="BE194" i="4"/>
  <c r="BI193" i="4"/>
  <c r="BH193" i="4"/>
  <c r="BG193" i="4"/>
  <c r="BF193" i="4"/>
  <c r="T193" i="4"/>
  <c r="R193" i="4"/>
  <c r="P193" i="4"/>
  <c r="BK193" i="4"/>
  <c r="J193" i="4"/>
  <c r="BE193" i="4"/>
  <c r="BI191" i="4"/>
  <c r="BH191" i="4"/>
  <c r="BG191" i="4"/>
  <c r="BF191" i="4"/>
  <c r="T191" i="4"/>
  <c r="R191" i="4"/>
  <c r="P191" i="4"/>
  <c r="BK191" i="4"/>
  <c r="J191" i="4"/>
  <c r="BE191" i="4" s="1"/>
  <c r="BI190" i="4"/>
  <c r="BH190" i="4"/>
  <c r="BG190" i="4"/>
  <c r="BF190" i="4"/>
  <c r="T190" i="4"/>
  <c r="R190" i="4"/>
  <c r="P190" i="4"/>
  <c r="BK190" i="4"/>
  <c r="J190" i="4"/>
  <c r="BE190" i="4" s="1"/>
  <c r="BI188" i="4"/>
  <c r="BH188" i="4"/>
  <c r="BG188" i="4"/>
  <c r="BF188" i="4"/>
  <c r="T188" i="4"/>
  <c r="R188" i="4"/>
  <c r="P188" i="4"/>
  <c r="BK188" i="4"/>
  <c r="J188" i="4"/>
  <c r="BE188" i="4"/>
  <c r="BI187" i="4"/>
  <c r="BH187" i="4"/>
  <c r="BG187" i="4"/>
  <c r="BF187" i="4"/>
  <c r="T187" i="4"/>
  <c r="R187" i="4"/>
  <c r="P187" i="4"/>
  <c r="BK187" i="4"/>
  <c r="J187" i="4"/>
  <c r="BE187" i="4"/>
  <c r="BI185" i="4"/>
  <c r="BH185" i="4"/>
  <c r="BG185" i="4"/>
  <c r="BF185" i="4"/>
  <c r="T185" i="4"/>
  <c r="R185" i="4"/>
  <c r="P185" i="4"/>
  <c r="BK185" i="4"/>
  <c r="J185" i="4"/>
  <c r="BE185" i="4" s="1"/>
  <c r="BI184" i="4"/>
  <c r="BH184" i="4"/>
  <c r="BG184" i="4"/>
  <c r="BF184" i="4"/>
  <c r="T184" i="4"/>
  <c r="R184" i="4"/>
  <c r="P184" i="4"/>
  <c r="BK184" i="4"/>
  <c r="J184" i="4"/>
  <c r="BE184" i="4" s="1"/>
  <c r="BI182" i="4"/>
  <c r="BH182" i="4"/>
  <c r="BG182" i="4"/>
  <c r="BF182" i="4"/>
  <c r="T182" i="4"/>
  <c r="R182" i="4"/>
  <c r="P182" i="4"/>
  <c r="BK182" i="4"/>
  <c r="J182" i="4"/>
  <c r="BE182" i="4"/>
  <c r="BI181" i="4"/>
  <c r="BH181" i="4"/>
  <c r="BG181" i="4"/>
  <c r="BF181" i="4"/>
  <c r="T181" i="4"/>
  <c r="R181" i="4"/>
  <c r="P181" i="4"/>
  <c r="BK181" i="4"/>
  <c r="J181" i="4"/>
  <c r="BE181" i="4"/>
  <c r="BI179" i="4"/>
  <c r="BH179" i="4"/>
  <c r="BG179" i="4"/>
  <c r="BF179" i="4"/>
  <c r="T179" i="4"/>
  <c r="R179" i="4"/>
  <c r="P179" i="4"/>
  <c r="BK179" i="4"/>
  <c r="J179" i="4"/>
  <c r="BE179" i="4" s="1"/>
  <c r="BI178" i="4"/>
  <c r="BH178" i="4"/>
  <c r="BG178" i="4"/>
  <c r="BF178" i="4"/>
  <c r="T178" i="4"/>
  <c r="R178" i="4"/>
  <c r="P178" i="4"/>
  <c r="BK178" i="4"/>
  <c r="J178" i="4"/>
  <c r="BE178" i="4" s="1"/>
  <c r="BI176" i="4"/>
  <c r="BH176" i="4"/>
  <c r="BG176" i="4"/>
  <c r="BF176" i="4"/>
  <c r="T176" i="4"/>
  <c r="R176" i="4"/>
  <c r="P176" i="4"/>
  <c r="BK176" i="4"/>
  <c r="J176" i="4"/>
  <c r="BE176" i="4"/>
  <c r="BI175" i="4"/>
  <c r="BH175" i="4"/>
  <c r="BG175" i="4"/>
  <c r="BF175" i="4"/>
  <c r="T175" i="4"/>
  <c r="R175" i="4"/>
  <c r="P175" i="4"/>
  <c r="BK175" i="4"/>
  <c r="J175" i="4"/>
  <c r="BE175" i="4"/>
  <c r="BI173" i="4"/>
  <c r="BH173" i="4"/>
  <c r="BG173" i="4"/>
  <c r="BF173" i="4"/>
  <c r="T173" i="4"/>
  <c r="R173" i="4"/>
  <c r="P173" i="4"/>
  <c r="BK173" i="4"/>
  <c r="J173" i="4"/>
  <c r="BE173" i="4" s="1"/>
  <c r="BI172" i="4"/>
  <c r="BH172" i="4"/>
  <c r="BG172" i="4"/>
  <c r="BF172" i="4"/>
  <c r="T172" i="4"/>
  <c r="R172" i="4"/>
  <c r="P172" i="4"/>
  <c r="BK172" i="4"/>
  <c r="J172" i="4"/>
  <c r="BE172" i="4" s="1"/>
  <c r="BI170" i="4"/>
  <c r="BH170" i="4"/>
  <c r="BG170" i="4"/>
  <c r="BF170" i="4"/>
  <c r="T170" i="4"/>
  <c r="R170" i="4"/>
  <c r="P170" i="4"/>
  <c r="BK170" i="4"/>
  <c r="J170" i="4"/>
  <c r="BE170" i="4"/>
  <c r="BI169" i="4"/>
  <c r="BH169" i="4"/>
  <c r="BG169" i="4"/>
  <c r="BF169" i="4"/>
  <c r="T169" i="4"/>
  <c r="R169" i="4"/>
  <c r="P169" i="4"/>
  <c r="BK169" i="4"/>
  <c r="J169" i="4"/>
  <c r="BE169" i="4"/>
  <c r="BI167" i="4"/>
  <c r="BH167" i="4"/>
  <c r="BG167" i="4"/>
  <c r="BF167" i="4"/>
  <c r="T167" i="4"/>
  <c r="R167" i="4"/>
  <c r="P167" i="4"/>
  <c r="BK167" i="4"/>
  <c r="J167" i="4"/>
  <c r="BE167" i="4"/>
  <c r="BI166" i="4"/>
  <c r="BH166" i="4"/>
  <c r="BG166" i="4"/>
  <c r="BF166" i="4"/>
  <c r="T166" i="4"/>
  <c r="R166" i="4"/>
  <c r="P166" i="4"/>
  <c r="BK166" i="4"/>
  <c r="J166" i="4"/>
  <c r="BE166" i="4" s="1"/>
  <c r="BI164" i="4"/>
  <c r="BH164" i="4"/>
  <c r="BG164" i="4"/>
  <c r="BF164" i="4"/>
  <c r="T164" i="4"/>
  <c r="R164" i="4"/>
  <c r="P164" i="4"/>
  <c r="BK164" i="4"/>
  <c r="J164" i="4"/>
  <c r="BE164" i="4"/>
  <c r="BI163" i="4"/>
  <c r="BH163" i="4"/>
  <c r="BG163" i="4"/>
  <c r="BF163" i="4"/>
  <c r="T163" i="4"/>
  <c r="R163" i="4"/>
  <c r="P163" i="4"/>
  <c r="BK163" i="4"/>
  <c r="J163" i="4"/>
  <c r="BE163" i="4"/>
  <c r="BI161" i="4"/>
  <c r="BH161" i="4"/>
  <c r="BG161" i="4"/>
  <c r="BF161" i="4"/>
  <c r="T161" i="4"/>
  <c r="R161" i="4"/>
  <c r="P161" i="4"/>
  <c r="BK161" i="4"/>
  <c r="J161" i="4"/>
  <c r="BE161" i="4"/>
  <c r="BI160" i="4"/>
  <c r="BH160" i="4"/>
  <c r="BG160" i="4"/>
  <c r="BF160" i="4"/>
  <c r="T160" i="4"/>
  <c r="R160" i="4"/>
  <c r="P160" i="4"/>
  <c r="BK160" i="4"/>
  <c r="J160" i="4"/>
  <c r="BE160" i="4" s="1"/>
  <c r="BI158" i="4"/>
  <c r="BH158" i="4"/>
  <c r="BG158" i="4"/>
  <c r="BF158" i="4"/>
  <c r="T158" i="4"/>
  <c r="R158" i="4"/>
  <c r="P158" i="4"/>
  <c r="BK158" i="4"/>
  <c r="J158" i="4"/>
  <c r="BE158" i="4"/>
  <c r="BI157" i="4"/>
  <c r="BH157" i="4"/>
  <c r="BG157" i="4"/>
  <c r="BF157" i="4"/>
  <c r="T157" i="4"/>
  <c r="T153" i="4" s="1"/>
  <c r="R157" i="4"/>
  <c r="P157" i="4"/>
  <c r="BK157" i="4"/>
  <c r="J157" i="4"/>
  <c r="BE157" i="4"/>
  <c r="BI155" i="4"/>
  <c r="BH155" i="4"/>
  <c r="BG155" i="4"/>
  <c r="BF155" i="4"/>
  <c r="T155" i="4"/>
  <c r="R155" i="4"/>
  <c r="R153" i="4" s="1"/>
  <c r="P155" i="4"/>
  <c r="BK155" i="4"/>
  <c r="J155" i="4"/>
  <c r="BE155" i="4"/>
  <c r="BI154" i="4"/>
  <c r="BH154" i="4"/>
  <c r="BG154" i="4"/>
  <c r="BF154" i="4"/>
  <c r="T154" i="4"/>
  <c r="R154" i="4"/>
  <c r="P154" i="4"/>
  <c r="P153" i="4" s="1"/>
  <c r="BK154" i="4"/>
  <c r="BK153" i="4"/>
  <c r="J153" i="4" s="1"/>
  <c r="J61" i="4" s="1"/>
  <c r="J154" i="4"/>
  <c r="BE154" i="4" s="1"/>
  <c r="J60" i="4"/>
  <c r="BI151" i="4"/>
  <c r="BH151" i="4"/>
  <c r="BG151" i="4"/>
  <c r="BF151" i="4"/>
  <c r="T151" i="4"/>
  <c r="R151" i="4"/>
  <c r="P151" i="4"/>
  <c r="BK151" i="4"/>
  <c r="J151" i="4"/>
  <c r="BE151" i="4" s="1"/>
  <c r="BI150" i="4"/>
  <c r="BH150" i="4"/>
  <c r="BG150" i="4"/>
  <c r="BF150" i="4"/>
  <c r="T150" i="4"/>
  <c r="R150" i="4"/>
  <c r="P150" i="4"/>
  <c r="BK150" i="4"/>
  <c r="J150" i="4"/>
  <c r="BE150" i="4" s="1"/>
  <c r="BI149" i="4"/>
  <c r="BH149" i="4"/>
  <c r="BG149" i="4"/>
  <c r="BF149" i="4"/>
  <c r="T149" i="4"/>
  <c r="R149" i="4"/>
  <c r="P149" i="4"/>
  <c r="BK149" i="4"/>
  <c r="J149" i="4"/>
  <c r="BE149" i="4" s="1"/>
  <c r="BI148" i="4"/>
  <c r="BH148" i="4"/>
  <c r="BG148" i="4"/>
  <c r="BF148" i="4"/>
  <c r="T148" i="4"/>
  <c r="R148" i="4"/>
  <c r="P148" i="4"/>
  <c r="BK148" i="4"/>
  <c r="J148" i="4"/>
  <c r="BE148" i="4"/>
  <c r="BI147" i="4"/>
  <c r="BH147" i="4"/>
  <c r="BG147" i="4"/>
  <c r="BF147" i="4"/>
  <c r="T147" i="4"/>
  <c r="R147" i="4"/>
  <c r="P147" i="4"/>
  <c r="BK147" i="4"/>
  <c r="J147" i="4"/>
  <c r="BE147" i="4" s="1"/>
  <c r="BI146" i="4"/>
  <c r="BH146" i="4"/>
  <c r="BG146" i="4"/>
  <c r="BF146" i="4"/>
  <c r="T146" i="4"/>
  <c r="R146" i="4"/>
  <c r="P146" i="4"/>
  <c r="BK146" i="4"/>
  <c r="J146" i="4"/>
  <c r="BE146" i="4" s="1"/>
  <c r="BI145" i="4"/>
  <c r="BH145" i="4"/>
  <c r="BG145" i="4"/>
  <c r="BF145" i="4"/>
  <c r="T145" i="4"/>
  <c r="R145" i="4"/>
  <c r="P145" i="4"/>
  <c r="BK145" i="4"/>
  <c r="J145" i="4"/>
  <c r="BE145" i="4" s="1"/>
  <c r="BI144" i="4"/>
  <c r="BH144" i="4"/>
  <c r="BG144" i="4"/>
  <c r="BF144" i="4"/>
  <c r="T144" i="4"/>
  <c r="R144" i="4"/>
  <c r="P144" i="4"/>
  <c r="BK144" i="4"/>
  <c r="J144" i="4"/>
  <c r="BE144" i="4"/>
  <c r="BI143" i="4"/>
  <c r="BH143" i="4"/>
  <c r="BG143" i="4"/>
  <c r="BF143" i="4"/>
  <c r="T143" i="4"/>
  <c r="R143" i="4"/>
  <c r="P143" i="4"/>
  <c r="BK143" i="4"/>
  <c r="J143" i="4"/>
  <c r="BE143" i="4" s="1"/>
  <c r="BI142" i="4"/>
  <c r="BH142" i="4"/>
  <c r="BG142" i="4"/>
  <c r="BF142" i="4"/>
  <c r="T142" i="4"/>
  <c r="R142" i="4"/>
  <c r="P142" i="4"/>
  <c r="BK142" i="4"/>
  <c r="J142" i="4"/>
  <c r="BE142" i="4" s="1"/>
  <c r="BI141" i="4"/>
  <c r="BH141" i="4"/>
  <c r="BG141" i="4"/>
  <c r="BF141" i="4"/>
  <c r="T141" i="4"/>
  <c r="R141" i="4"/>
  <c r="P141" i="4"/>
  <c r="BK141" i="4"/>
  <c r="J141" i="4"/>
  <c r="BE141" i="4" s="1"/>
  <c r="BI140" i="4"/>
  <c r="BH140" i="4"/>
  <c r="BG140" i="4"/>
  <c r="BF140" i="4"/>
  <c r="T140" i="4"/>
  <c r="R140" i="4"/>
  <c r="P140" i="4"/>
  <c r="BK140" i="4"/>
  <c r="J140" i="4"/>
  <c r="BE140" i="4"/>
  <c r="BI139" i="4"/>
  <c r="BH139" i="4"/>
  <c r="BG139" i="4"/>
  <c r="BF139" i="4"/>
  <c r="T139" i="4"/>
  <c r="R139" i="4"/>
  <c r="P139" i="4"/>
  <c r="BK139" i="4"/>
  <c r="J139" i="4"/>
  <c r="BE139" i="4" s="1"/>
  <c r="BI138" i="4"/>
  <c r="BH138" i="4"/>
  <c r="BG138" i="4"/>
  <c r="BF138" i="4"/>
  <c r="T138" i="4"/>
  <c r="R138" i="4"/>
  <c r="P138" i="4"/>
  <c r="BK138" i="4"/>
  <c r="J138" i="4"/>
  <c r="BE138" i="4" s="1"/>
  <c r="BI137" i="4"/>
  <c r="BH137" i="4"/>
  <c r="BG137" i="4"/>
  <c r="BF137" i="4"/>
  <c r="T137" i="4"/>
  <c r="R137" i="4"/>
  <c r="P137" i="4"/>
  <c r="BK137" i="4"/>
  <c r="J137" i="4"/>
  <c r="BE137" i="4" s="1"/>
  <c r="BI136" i="4"/>
  <c r="BH136" i="4"/>
  <c r="BG136" i="4"/>
  <c r="BF136" i="4"/>
  <c r="T136" i="4"/>
  <c r="R136" i="4"/>
  <c r="P136" i="4"/>
  <c r="BK136" i="4"/>
  <c r="J136" i="4"/>
  <c r="BE136" i="4"/>
  <c r="BI135" i="4"/>
  <c r="BH135" i="4"/>
  <c r="BG135" i="4"/>
  <c r="BF135" i="4"/>
  <c r="T135" i="4"/>
  <c r="R135" i="4"/>
  <c r="P135" i="4"/>
  <c r="BK135" i="4"/>
  <c r="J135" i="4"/>
  <c r="BE135" i="4" s="1"/>
  <c r="BI134" i="4"/>
  <c r="BH134" i="4"/>
  <c r="BG134" i="4"/>
  <c r="BF134" i="4"/>
  <c r="T134" i="4"/>
  <c r="R134" i="4"/>
  <c r="P134" i="4"/>
  <c r="BK134" i="4"/>
  <c r="J134" i="4"/>
  <c r="BE134" i="4" s="1"/>
  <c r="BI133" i="4"/>
  <c r="BH133" i="4"/>
  <c r="BG133" i="4"/>
  <c r="BF133" i="4"/>
  <c r="T133" i="4"/>
  <c r="R133" i="4"/>
  <c r="P133" i="4"/>
  <c r="BK133" i="4"/>
  <c r="J133" i="4"/>
  <c r="BE133" i="4" s="1"/>
  <c r="BI132" i="4"/>
  <c r="BH132" i="4"/>
  <c r="BG132" i="4"/>
  <c r="BF132" i="4"/>
  <c r="T132" i="4"/>
  <c r="R132" i="4"/>
  <c r="P132" i="4"/>
  <c r="BK132" i="4"/>
  <c r="J132" i="4"/>
  <c r="BE132" i="4"/>
  <c r="BI131" i="4"/>
  <c r="BH131" i="4"/>
  <c r="BG131" i="4"/>
  <c r="BF131" i="4"/>
  <c r="T131" i="4"/>
  <c r="R131" i="4"/>
  <c r="P131" i="4"/>
  <c r="BK131" i="4"/>
  <c r="J131" i="4"/>
  <c r="BE131" i="4" s="1"/>
  <c r="BI130" i="4"/>
  <c r="BH130" i="4"/>
  <c r="BG130" i="4"/>
  <c r="BF130" i="4"/>
  <c r="T130" i="4"/>
  <c r="R130" i="4"/>
  <c r="P130" i="4"/>
  <c r="BK130" i="4"/>
  <c r="J130" i="4"/>
  <c r="BE130" i="4" s="1"/>
  <c r="BI129" i="4"/>
  <c r="BH129" i="4"/>
  <c r="BG129" i="4"/>
  <c r="BF129" i="4"/>
  <c r="T129" i="4"/>
  <c r="R129" i="4"/>
  <c r="P129" i="4"/>
  <c r="BK129" i="4"/>
  <c r="J129" i="4"/>
  <c r="BE129" i="4" s="1"/>
  <c r="BI128" i="4"/>
  <c r="BH128" i="4"/>
  <c r="BG128" i="4"/>
  <c r="BF128" i="4"/>
  <c r="T128" i="4"/>
  <c r="R128" i="4"/>
  <c r="P128" i="4"/>
  <c r="BK128" i="4"/>
  <c r="J128" i="4"/>
  <c r="BE128" i="4"/>
  <c r="BI127" i="4"/>
  <c r="BH127" i="4"/>
  <c r="BG127" i="4"/>
  <c r="BF127" i="4"/>
  <c r="T127" i="4"/>
  <c r="R127" i="4"/>
  <c r="P127" i="4"/>
  <c r="BK127" i="4"/>
  <c r="J127" i="4"/>
  <c r="BE127" i="4" s="1"/>
  <c r="BI126" i="4"/>
  <c r="BH126" i="4"/>
  <c r="BG126" i="4"/>
  <c r="BF126" i="4"/>
  <c r="T126" i="4"/>
  <c r="R126" i="4"/>
  <c r="P126" i="4"/>
  <c r="BK126" i="4"/>
  <c r="J126" i="4"/>
  <c r="BE126" i="4" s="1"/>
  <c r="BI125" i="4"/>
  <c r="BH125" i="4"/>
  <c r="BG125" i="4"/>
  <c r="BF125" i="4"/>
  <c r="T125" i="4"/>
  <c r="R125" i="4"/>
  <c r="P125" i="4"/>
  <c r="BK125" i="4"/>
  <c r="J125" i="4"/>
  <c r="BE125" i="4" s="1"/>
  <c r="BI124" i="4"/>
  <c r="BH124" i="4"/>
  <c r="BG124" i="4"/>
  <c r="BF124" i="4"/>
  <c r="T124" i="4"/>
  <c r="R124" i="4"/>
  <c r="P124" i="4"/>
  <c r="BK124" i="4"/>
  <c r="J124" i="4"/>
  <c r="BE124" i="4"/>
  <c r="BI123" i="4"/>
  <c r="BH123" i="4"/>
  <c r="BG123" i="4"/>
  <c r="BF123" i="4"/>
  <c r="T123" i="4"/>
  <c r="R123" i="4"/>
  <c r="P123" i="4"/>
  <c r="BK123" i="4"/>
  <c r="J123" i="4"/>
  <c r="BE123" i="4" s="1"/>
  <c r="BI122" i="4"/>
  <c r="BH122" i="4"/>
  <c r="BG122" i="4"/>
  <c r="BF122" i="4"/>
  <c r="T122" i="4"/>
  <c r="R122" i="4"/>
  <c r="P122" i="4"/>
  <c r="BK122" i="4"/>
  <c r="J122" i="4"/>
  <c r="BE122" i="4" s="1"/>
  <c r="BI121" i="4"/>
  <c r="BH121" i="4"/>
  <c r="BG121" i="4"/>
  <c r="BF121" i="4"/>
  <c r="T121" i="4"/>
  <c r="R121" i="4"/>
  <c r="P121" i="4"/>
  <c r="BK121" i="4"/>
  <c r="J121" i="4"/>
  <c r="BE121" i="4" s="1"/>
  <c r="BI120" i="4"/>
  <c r="BH120" i="4"/>
  <c r="BG120" i="4"/>
  <c r="BF120" i="4"/>
  <c r="T120" i="4"/>
  <c r="R120" i="4"/>
  <c r="P120" i="4"/>
  <c r="BK120" i="4"/>
  <c r="J120" i="4"/>
  <c r="BE120" i="4"/>
  <c r="BI119" i="4"/>
  <c r="BH119" i="4"/>
  <c r="BG119" i="4"/>
  <c r="BF119" i="4"/>
  <c r="T119" i="4"/>
  <c r="R119" i="4"/>
  <c r="P119" i="4"/>
  <c r="BK119" i="4"/>
  <c r="BK116" i="4" s="1"/>
  <c r="J116" i="4" s="1"/>
  <c r="J59" i="4" s="1"/>
  <c r="J119" i="4"/>
  <c r="BE119" i="4" s="1"/>
  <c r="BI118" i="4"/>
  <c r="BH118" i="4"/>
  <c r="BG118" i="4"/>
  <c r="BF118" i="4"/>
  <c r="T118" i="4"/>
  <c r="R118" i="4"/>
  <c r="P118" i="4"/>
  <c r="BK118" i="4"/>
  <c r="J118" i="4"/>
  <c r="BE118" i="4" s="1"/>
  <c r="BI117" i="4"/>
  <c r="BH117" i="4"/>
  <c r="BG117" i="4"/>
  <c r="BF117" i="4"/>
  <c r="T117" i="4"/>
  <c r="T116" i="4" s="1"/>
  <c r="R117" i="4"/>
  <c r="R116" i="4" s="1"/>
  <c r="P117" i="4"/>
  <c r="P116" i="4" s="1"/>
  <c r="BK117" i="4"/>
  <c r="J117" i="4"/>
  <c r="BE117" i="4"/>
  <c r="J58" i="4"/>
  <c r="BI114" i="4"/>
  <c r="BH114" i="4"/>
  <c r="BG114" i="4"/>
  <c r="BF114" i="4"/>
  <c r="T114" i="4"/>
  <c r="R114" i="4"/>
  <c r="P114" i="4"/>
  <c r="BK114" i="4"/>
  <c r="J114" i="4"/>
  <c r="BE114" i="4" s="1"/>
  <c r="BI113" i="4"/>
  <c r="BH113" i="4"/>
  <c r="BG113" i="4"/>
  <c r="BF113" i="4"/>
  <c r="T113" i="4"/>
  <c r="R113" i="4"/>
  <c r="P113" i="4"/>
  <c r="BK113" i="4"/>
  <c r="J113" i="4"/>
  <c r="BE113" i="4" s="1"/>
  <c r="BI112" i="4"/>
  <c r="BH112" i="4"/>
  <c r="BG112" i="4"/>
  <c r="BF112" i="4"/>
  <c r="T112" i="4"/>
  <c r="R112" i="4"/>
  <c r="P112" i="4"/>
  <c r="BK112" i="4"/>
  <c r="J112" i="4"/>
  <c r="BE112" i="4"/>
  <c r="BI111" i="4"/>
  <c r="BH111" i="4"/>
  <c r="BG111" i="4"/>
  <c r="BF111" i="4"/>
  <c r="T111" i="4"/>
  <c r="R111" i="4"/>
  <c r="P111" i="4"/>
  <c r="BK111" i="4"/>
  <c r="J111" i="4"/>
  <c r="BE111" i="4"/>
  <c r="BI110" i="4"/>
  <c r="BH110" i="4"/>
  <c r="BG110" i="4"/>
  <c r="BF110" i="4"/>
  <c r="T110" i="4"/>
  <c r="R110" i="4"/>
  <c r="P110" i="4"/>
  <c r="BK110" i="4"/>
  <c r="J110" i="4"/>
  <c r="BE110" i="4" s="1"/>
  <c r="BI109" i="4"/>
  <c r="BH109" i="4"/>
  <c r="BG109" i="4"/>
  <c r="BF109" i="4"/>
  <c r="T109" i="4"/>
  <c r="R109" i="4"/>
  <c r="P109" i="4"/>
  <c r="BK109" i="4"/>
  <c r="J109" i="4"/>
  <c r="BE109" i="4" s="1"/>
  <c r="BI108" i="4"/>
  <c r="BH108" i="4"/>
  <c r="BG108" i="4"/>
  <c r="BF108" i="4"/>
  <c r="T108" i="4"/>
  <c r="R108" i="4"/>
  <c r="P108" i="4"/>
  <c r="BK108" i="4"/>
  <c r="J108" i="4"/>
  <c r="BE108" i="4"/>
  <c r="BI107" i="4"/>
  <c r="BH107" i="4"/>
  <c r="BG107" i="4"/>
  <c r="BF107" i="4"/>
  <c r="T107" i="4"/>
  <c r="R107" i="4"/>
  <c r="P107" i="4"/>
  <c r="BK107" i="4"/>
  <c r="J107" i="4"/>
  <c r="BE107" i="4"/>
  <c r="BI106" i="4"/>
  <c r="BH106" i="4"/>
  <c r="BG106" i="4"/>
  <c r="BF106" i="4"/>
  <c r="T106" i="4"/>
  <c r="R106" i="4"/>
  <c r="P106" i="4"/>
  <c r="BK106" i="4"/>
  <c r="J106" i="4"/>
  <c r="BE106" i="4" s="1"/>
  <c r="BI105" i="4"/>
  <c r="BH105" i="4"/>
  <c r="BG105" i="4"/>
  <c r="F32" i="4" s="1"/>
  <c r="BB54" i="1" s="1"/>
  <c r="BF105" i="4"/>
  <c r="T105" i="4"/>
  <c r="T104" i="4" s="1"/>
  <c r="T103" i="4" s="1"/>
  <c r="R105" i="4"/>
  <c r="P105" i="4"/>
  <c r="BK105" i="4"/>
  <c r="J105" i="4"/>
  <c r="BE105" i="4" s="1"/>
  <c r="J99" i="4"/>
  <c r="F97" i="4"/>
  <c r="E95" i="4"/>
  <c r="J51" i="4"/>
  <c r="F49" i="4"/>
  <c r="E47" i="4"/>
  <c r="J18" i="4"/>
  <c r="E18" i="4"/>
  <c r="F100" i="4"/>
  <c r="F52" i="4"/>
  <c r="J17" i="4"/>
  <c r="J15" i="4"/>
  <c r="E15" i="4"/>
  <c r="F51" i="4" s="1"/>
  <c r="F99" i="4"/>
  <c r="J14" i="4"/>
  <c r="J12" i="4"/>
  <c r="E7" i="4"/>
  <c r="J243" i="3"/>
  <c r="J225" i="3"/>
  <c r="J218" i="3"/>
  <c r="J65" i="3" s="1"/>
  <c r="J202" i="3"/>
  <c r="J176" i="3"/>
  <c r="J153" i="3"/>
  <c r="AY53" i="1"/>
  <c r="AX53" i="1"/>
  <c r="BI248" i="3"/>
  <c r="BH248" i="3"/>
  <c r="BG248" i="3"/>
  <c r="BF248" i="3"/>
  <c r="T248" i="3"/>
  <c r="R248" i="3"/>
  <c r="P248" i="3"/>
  <c r="BK248" i="3"/>
  <c r="J248" i="3"/>
  <c r="BE248" i="3"/>
  <c r="BI247" i="3"/>
  <c r="BH247" i="3"/>
  <c r="BG247" i="3"/>
  <c r="BF247" i="3"/>
  <c r="T247" i="3"/>
  <c r="R247" i="3"/>
  <c r="P247" i="3"/>
  <c r="BK247" i="3"/>
  <c r="J247" i="3"/>
  <c r="BE247" i="3" s="1"/>
  <c r="BI246" i="3"/>
  <c r="BH246" i="3"/>
  <c r="BG246" i="3"/>
  <c r="BF246" i="3"/>
  <c r="T246" i="3"/>
  <c r="T245" i="3"/>
  <c r="T244" i="3"/>
  <c r="R246" i="3"/>
  <c r="R245" i="3" s="1"/>
  <c r="R244" i="3" s="1"/>
  <c r="P246" i="3"/>
  <c r="P245" i="3"/>
  <c r="P244" i="3" s="1"/>
  <c r="BK246" i="3"/>
  <c r="BK245" i="3"/>
  <c r="J246" i="3"/>
  <c r="BE246" i="3"/>
  <c r="J70" i="3"/>
  <c r="BI240" i="3"/>
  <c r="BH240" i="3"/>
  <c r="BG240" i="3"/>
  <c r="BF240" i="3"/>
  <c r="T240" i="3"/>
  <c r="R240" i="3"/>
  <c r="P240" i="3"/>
  <c r="BK240" i="3"/>
  <c r="BK227" i="3" s="1"/>
  <c r="BK226" i="3" s="1"/>
  <c r="J226" i="3" s="1"/>
  <c r="J68" i="3" s="1"/>
  <c r="J240" i="3"/>
  <c r="BE240" i="3" s="1"/>
  <c r="BI237" i="3"/>
  <c r="BH237" i="3"/>
  <c r="BG237" i="3"/>
  <c r="BF237" i="3"/>
  <c r="T237" i="3"/>
  <c r="R237" i="3"/>
  <c r="P237" i="3"/>
  <c r="BK237" i="3"/>
  <c r="J237" i="3"/>
  <c r="BE237" i="3" s="1"/>
  <c r="BI234" i="3"/>
  <c r="BH234" i="3"/>
  <c r="BG234" i="3"/>
  <c r="BF234" i="3"/>
  <c r="T234" i="3"/>
  <c r="R234" i="3"/>
  <c r="P234" i="3"/>
  <c r="BK234" i="3"/>
  <c r="J234" i="3"/>
  <c r="BE234" i="3" s="1"/>
  <c r="BI231" i="3"/>
  <c r="BH231" i="3"/>
  <c r="BG231" i="3"/>
  <c r="BF231" i="3"/>
  <c r="T231" i="3"/>
  <c r="R231" i="3"/>
  <c r="P231" i="3"/>
  <c r="BK231" i="3"/>
  <c r="J231" i="3"/>
  <c r="BE231" i="3"/>
  <c r="BI228" i="3"/>
  <c r="BH228" i="3"/>
  <c r="BG228" i="3"/>
  <c r="BF228" i="3"/>
  <c r="T228" i="3"/>
  <c r="T227" i="3" s="1"/>
  <c r="T226" i="3" s="1"/>
  <c r="R228" i="3"/>
  <c r="R227" i="3" s="1"/>
  <c r="R226" i="3" s="1"/>
  <c r="P228" i="3"/>
  <c r="BK228" i="3"/>
  <c r="J228" i="3"/>
  <c r="BE228" i="3" s="1"/>
  <c r="J67" i="3"/>
  <c r="BI222" i="3"/>
  <c r="BH222" i="3"/>
  <c r="BG222" i="3"/>
  <c r="BF222" i="3"/>
  <c r="T222" i="3"/>
  <c r="R222" i="3"/>
  <c r="P222" i="3"/>
  <c r="BK222" i="3"/>
  <c r="J222" i="3"/>
  <c r="BE222" i="3" s="1"/>
  <c r="BI221" i="3"/>
  <c r="BH221" i="3"/>
  <c r="BG221" i="3"/>
  <c r="BF221" i="3"/>
  <c r="T221" i="3"/>
  <c r="R221" i="3"/>
  <c r="P221" i="3"/>
  <c r="P219" i="3" s="1"/>
  <c r="BK221" i="3"/>
  <c r="J221" i="3"/>
  <c r="BE221" i="3"/>
  <c r="BI220" i="3"/>
  <c r="BH220" i="3"/>
  <c r="BG220" i="3"/>
  <c r="BF220" i="3"/>
  <c r="T220" i="3"/>
  <c r="T219" i="3"/>
  <c r="R220" i="3"/>
  <c r="R219" i="3"/>
  <c r="P220" i="3"/>
  <c r="BK220" i="3"/>
  <c r="J220" i="3"/>
  <c r="BE220" i="3" s="1"/>
  <c r="BI217" i="3"/>
  <c r="BH217" i="3"/>
  <c r="BG217" i="3"/>
  <c r="BF217" i="3"/>
  <c r="T217" i="3"/>
  <c r="R217" i="3"/>
  <c r="P217" i="3"/>
  <c r="BK217" i="3"/>
  <c r="J217" i="3"/>
  <c r="BE217" i="3" s="1"/>
  <c r="BI216" i="3"/>
  <c r="BH216" i="3"/>
  <c r="BG216" i="3"/>
  <c r="BF216" i="3"/>
  <c r="T216" i="3"/>
  <c r="R216" i="3"/>
  <c r="P216" i="3"/>
  <c r="BK216" i="3"/>
  <c r="J216" i="3"/>
  <c r="BE216" i="3"/>
  <c r="BI213" i="3"/>
  <c r="BH213" i="3"/>
  <c r="BG213" i="3"/>
  <c r="BF213" i="3"/>
  <c r="T213" i="3"/>
  <c r="R213" i="3"/>
  <c r="P213" i="3"/>
  <c r="BK213" i="3"/>
  <c r="J213" i="3"/>
  <c r="BE213" i="3" s="1"/>
  <c r="BI210" i="3"/>
  <c r="BH210" i="3"/>
  <c r="BG210" i="3"/>
  <c r="BF210" i="3"/>
  <c r="T210" i="3"/>
  <c r="R210" i="3"/>
  <c r="P210" i="3"/>
  <c r="BK210" i="3"/>
  <c r="J210" i="3"/>
  <c r="BE210" i="3" s="1"/>
  <c r="BI209" i="3"/>
  <c r="BH209" i="3"/>
  <c r="BG209" i="3"/>
  <c r="BF209" i="3"/>
  <c r="T209" i="3"/>
  <c r="R209" i="3"/>
  <c r="P209" i="3"/>
  <c r="BK209" i="3"/>
  <c r="J209" i="3"/>
  <c r="BE209" i="3" s="1"/>
  <c r="BI208" i="3"/>
  <c r="BH208" i="3"/>
  <c r="BG208" i="3"/>
  <c r="BF208" i="3"/>
  <c r="T208" i="3"/>
  <c r="R208" i="3"/>
  <c r="P208" i="3"/>
  <c r="BK208" i="3"/>
  <c r="J208" i="3"/>
  <c r="BE208" i="3"/>
  <c r="BI207" i="3"/>
  <c r="BH207" i="3"/>
  <c r="BG207" i="3"/>
  <c r="BF207" i="3"/>
  <c r="T207" i="3"/>
  <c r="R207" i="3"/>
  <c r="P207" i="3"/>
  <c r="BK207" i="3"/>
  <c r="J207" i="3"/>
  <c r="BE207" i="3" s="1"/>
  <c r="BI206" i="3"/>
  <c r="BH206" i="3"/>
  <c r="BG206" i="3"/>
  <c r="BF206" i="3"/>
  <c r="T206" i="3"/>
  <c r="R206" i="3"/>
  <c r="P206" i="3"/>
  <c r="BK206" i="3"/>
  <c r="J206" i="3"/>
  <c r="BE206" i="3" s="1"/>
  <c r="BI205" i="3"/>
  <c r="BH205" i="3"/>
  <c r="BG205" i="3"/>
  <c r="BF205" i="3"/>
  <c r="T205" i="3"/>
  <c r="R205" i="3"/>
  <c r="P205" i="3"/>
  <c r="BK205" i="3"/>
  <c r="J205" i="3"/>
  <c r="BE205" i="3" s="1"/>
  <c r="BI204" i="3"/>
  <c r="BH204" i="3"/>
  <c r="BG204" i="3"/>
  <c r="BF204" i="3"/>
  <c r="T204" i="3"/>
  <c r="R204" i="3"/>
  <c r="P204" i="3"/>
  <c r="P203" i="3"/>
  <c r="BK204" i="3"/>
  <c r="J204" i="3"/>
  <c r="BE204" i="3"/>
  <c r="J63" i="3"/>
  <c r="BI201" i="3"/>
  <c r="BH201" i="3"/>
  <c r="BG201" i="3"/>
  <c r="BF201" i="3"/>
  <c r="T201" i="3"/>
  <c r="R201" i="3"/>
  <c r="P201" i="3"/>
  <c r="BK201" i="3"/>
  <c r="J201" i="3"/>
  <c r="BE201" i="3" s="1"/>
  <c r="BI200" i="3"/>
  <c r="BH200" i="3"/>
  <c r="BG200" i="3"/>
  <c r="BF200" i="3"/>
  <c r="T200" i="3"/>
  <c r="R200" i="3"/>
  <c r="P200" i="3"/>
  <c r="BK200" i="3"/>
  <c r="J200" i="3"/>
  <c r="BE200" i="3" s="1"/>
  <c r="BI199" i="3"/>
  <c r="BH199" i="3"/>
  <c r="BG199" i="3"/>
  <c r="BF199" i="3"/>
  <c r="T199" i="3"/>
  <c r="R199" i="3"/>
  <c r="P199" i="3"/>
  <c r="BK199" i="3"/>
  <c r="J199" i="3"/>
  <c r="BE199" i="3" s="1"/>
  <c r="BI198" i="3"/>
  <c r="BH198" i="3"/>
  <c r="BG198" i="3"/>
  <c r="BF198" i="3"/>
  <c r="T198" i="3"/>
  <c r="R198" i="3"/>
  <c r="P198" i="3"/>
  <c r="BK198" i="3"/>
  <c r="J198" i="3"/>
  <c r="BE198" i="3" s="1"/>
  <c r="BI195" i="3"/>
  <c r="BH195" i="3"/>
  <c r="BG195" i="3"/>
  <c r="BF195" i="3"/>
  <c r="T195" i="3"/>
  <c r="R195" i="3"/>
  <c r="P195" i="3"/>
  <c r="BK195" i="3"/>
  <c r="J195" i="3"/>
  <c r="BE195" i="3" s="1"/>
  <c r="BI192" i="3"/>
  <c r="BH192" i="3"/>
  <c r="BG192" i="3"/>
  <c r="BF192" i="3"/>
  <c r="T192" i="3"/>
  <c r="R192" i="3"/>
  <c r="P192" i="3"/>
  <c r="BK192" i="3"/>
  <c r="J192" i="3"/>
  <c r="BE192" i="3" s="1"/>
  <c r="BI189" i="3"/>
  <c r="BH189" i="3"/>
  <c r="BG189" i="3"/>
  <c r="BF189" i="3"/>
  <c r="T189" i="3"/>
  <c r="R189" i="3"/>
  <c r="P189" i="3"/>
  <c r="BK189" i="3"/>
  <c r="J189" i="3"/>
  <c r="BE189" i="3" s="1"/>
  <c r="BI188" i="3"/>
  <c r="BH188" i="3"/>
  <c r="BG188" i="3"/>
  <c r="BF188" i="3"/>
  <c r="T188" i="3"/>
  <c r="R188" i="3"/>
  <c r="P188" i="3"/>
  <c r="BK188" i="3"/>
  <c r="J188" i="3"/>
  <c r="BE188" i="3" s="1"/>
  <c r="BI187" i="3"/>
  <c r="BH187" i="3"/>
  <c r="BG187" i="3"/>
  <c r="BF187" i="3"/>
  <c r="T187" i="3"/>
  <c r="R187" i="3"/>
  <c r="P187" i="3"/>
  <c r="BK187" i="3"/>
  <c r="J187" i="3"/>
  <c r="BE187" i="3" s="1"/>
  <c r="BI186" i="3"/>
  <c r="BH186" i="3"/>
  <c r="BG186" i="3"/>
  <c r="BF186" i="3"/>
  <c r="T186" i="3"/>
  <c r="R186" i="3"/>
  <c r="P186" i="3"/>
  <c r="BK186" i="3"/>
  <c r="J186" i="3"/>
  <c r="BE186" i="3" s="1"/>
  <c r="BI185" i="3"/>
  <c r="BH185" i="3"/>
  <c r="BG185" i="3"/>
  <c r="BF185" i="3"/>
  <c r="T185" i="3"/>
  <c r="R185" i="3"/>
  <c r="P185" i="3"/>
  <c r="BK185" i="3"/>
  <c r="J185" i="3"/>
  <c r="BE185" i="3" s="1"/>
  <c r="BI184" i="3"/>
  <c r="BH184" i="3"/>
  <c r="BG184" i="3"/>
  <c r="BF184" i="3"/>
  <c r="T184" i="3"/>
  <c r="R184" i="3"/>
  <c r="P184" i="3"/>
  <c r="BK184" i="3"/>
  <c r="J184" i="3"/>
  <c r="BE184" i="3" s="1"/>
  <c r="BI183" i="3"/>
  <c r="BH183" i="3"/>
  <c r="BG183" i="3"/>
  <c r="BF183" i="3"/>
  <c r="T183" i="3"/>
  <c r="R183" i="3"/>
  <c r="P183" i="3"/>
  <c r="BK183" i="3"/>
  <c r="J183" i="3"/>
  <c r="BE183" i="3"/>
  <c r="BI182" i="3"/>
  <c r="BH182" i="3"/>
  <c r="BG182" i="3"/>
  <c r="BF182" i="3"/>
  <c r="T182" i="3"/>
  <c r="R182" i="3"/>
  <c r="P182" i="3"/>
  <c r="BK182" i="3"/>
  <c r="J182" i="3"/>
  <c r="BE182" i="3" s="1"/>
  <c r="BI181" i="3"/>
  <c r="BH181" i="3"/>
  <c r="BG181" i="3"/>
  <c r="BF181" i="3"/>
  <c r="T181" i="3"/>
  <c r="R181" i="3"/>
  <c r="P181" i="3"/>
  <c r="BK181" i="3"/>
  <c r="J181" i="3"/>
  <c r="BE181" i="3" s="1"/>
  <c r="BI178" i="3"/>
  <c r="BH178" i="3"/>
  <c r="BG178" i="3"/>
  <c r="BF178" i="3"/>
  <c r="T178" i="3"/>
  <c r="T177" i="3" s="1"/>
  <c r="R178" i="3"/>
  <c r="R177" i="3" s="1"/>
  <c r="P178" i="3"/>
  <c r="P177" i="3" s="1"/>
  <c r="BK178" i="3"/>
  <c r="BK177" i="3"/>
  <c r="J177" i="3"/>
  <c r="J62" i="3" s="1"/>
  <c r="J178" i="3"/>
  <c r="BE178" i="3"/>
  <c r="J61" i="3"/>
  <c r="BI173" i="3"/>
  <c r="BH173" i="3"/>
  <c r="BG173" i="3"/>
  <c r="BF173" i="3"/>
  <c r="T173" i="3"/>
  <c r="R173" i="3"/>
  <c r="P173" i="3"/>
  <c r="BK173" i="3"/>
  <c r="J173" i="3"/>
  <c r="BE173" i="3"/>
  <c r="BI170" i="3"/>
  <c r="BH170" i="3"/>
  <c r="BG170" i="3"/>
  <c r="BF170" i="3"/>
  <c r="T170" i="3"/>
  <c r="R170" i="3"/>
  <c r="P170" i="3"/>
  <c r="BK170" i="3"/>
  <c r="J170" i="3"/>
  <c r="BE170" i="3"/>
  <c r="BI167" i="3"/>
  <c r="BH167" i="3"/>
  <c r="BG167" i="3"/>
  <c r="BF167" i="3"/>
  <c r="T167" i="3"/>
  <c r="R167" i="3"/>
  <c r="P167" i="3"/>
  <c r="BK167" i="3"/>
  <c r="J167" i="3"/>
  <c r="BE167" i="3"/>
  <c r="BI164" i="3"/>
  <c r="BH164" i="3"/>
  <c r="BG164" i="3"/>
  <c r="BF164" i="3"/>
  <c r="T164" i="3"/>
  <c r="R164" i="3"/>
  <c r="P164" i="3"/>
  <c r="BK164" i="3"/>
  <c r="J164" i="3"/>
  <c r="BE164" i="3"/>
  <c r="BI161" i="3"/>
  <c r="BH161" i="3"/>
  <c r="BG161" i="3"/>
  <c r="BF161" i="3"/>
  <c r="T161" i="3"/>
  <c r="R161" i="3"/>
  <c r="P161" i="3"/>
  <c r="BK161" i="3"/>
  <c r="J161" i="3"/>
  <c r="BE161" i="3"/>
  <c r="BI159" i="3"/>
  <c r="BH159" i="3"/>
  <c r="BG159" i="3"/>
  <c r="BF159" i="3"/>
  <c r="T159" i="3"/>
  <c r="R159" i="3"/>
  <c r="R154" i="3" s="1"/>
  <c r="P159" i="3"/>
  <c r="BK159" i="3"/>
  <c r="J159" i="3"/>
  <c r="BE159" i="3"/>
  <c r="BI158" i="3"/>
  <c r="BH158" i="3"/>
  <c r="BG158" i="3"/>
  <c r="BF158" i="3"/>
  <c r="T158" i="3"/>
  <c r="R158" i="3"/>
  <c r="P158" i="3"/>
  <c r="BK158" i="3"/>
  <c r="BK154" i="3" s="1"/>
  <c r="J154" i="3" s="1"/>
  <c r="J60" i="3" s="1"/>
  <c r="J158" i="3"/>
  <c r="BE158" i="3"/>
  <c r="BI155" i="3"/>
  <c r="BH155" i="3"/>
  <c r="BG155" i="3"/>
  <c r="BF155" i="3"/>
  <c r="T155" i="3"/>
  <c r="T154" i="3"/>
  <c r="R155" i="3"/>
  <c r="P155" i="3"/>
  <c r="P154" i="3"/>
  <c r="BK155" i="3"/>
  <c r="J155" i="3"/>
  <c r="BE155" i="3" s="1"/>
  <c r="J59" i="3"/>
  <c r="BI152" i="3"/>
  <c r="BH152" i="3"/>
  <c r="BG152" i="3"/>
  <c r="BF152" i="3"/>
  <c r="T152" i="3"/>
  <c r="R152" i="3"/>
  <c r="P152" i="3"/>
  <c r="BK152" i="3"/>
  <c r="J152" i="3"/>
  <c r="BE152" i="3" s="1"/>
  <c r="BI149" i="3"/>
  <c r="BH149" i="3"/>
  <c r="BG149" i="3"/>
  <c r="BF149" i="3"/>
  <c r="T149" i="3"/>
  <c r="R149" i="3"/>
  <c r="P149" i="3"/>
  <c r="BK149" i="3"/>
  <c r="J149" i="3"/>
  <c r="BE149" i="3"/>
  <c r="BI146" i="3"/>
  <c r="BH146" i="3"/>
  <c r="BG146" i="3"/>
  <c r="BF146" i="3"/>
  <c r="T146" i="3"/>
  <c r="R146" i="3"/>
  <c r="P146" i="3"/>
  <c r="BK146" i="3"/>
  <c r="J146" i="3"/>
  <c r="BE146" i="3" s="1"/>
  <c r="BI143" i="3"/>
  <c r="BH143" i="3"/>
  <c r="BG143" i="3"/>
  <c r="BF143" i="3"/>
  <c r="T143" i="3"/>
  <c r="R143" i="3"/>
  <c r="P143" i="3"/>
  <c r="BK143" i="3"/>
  <c r="J143" i="3"/>
  <c r="BE143" i="3"/>
  <c r="BI140" i="3"/>
  <c r="BH140" i="3"/>
  <c r="BG140" i="3"/>
  <c r="BF140" i="3"/>
  <c r="T140" i="3"/>
  <c r="R140" i="3"/>
  <c r="P140" i="3"/>
  <c r="BK140" i="3"/>
  <c r="J140" i="3"/>
  <c r="BE140" i="3" s="1"/>
  <c r="BI137" i="3"/>
  <c r="BH137" i="3"/>
  <c r="BG137" i="3"/>
  <c r="BF137" i="3"/>
  <c r="T137" i="3"/>
  <c r="R137" i="3"/>
  <c r="P137" i="3"/>
  <c r="BK137" i="3"/>
  <c r="J137" i="3"/>
  <c r="BE137" i="3"/>
  <c r="BI134" i="3"/>
  <c r="BH134" i="3"/>
  <c r="BG134" i="3"/>
  <c r="BF134" i="3"/>
  <c r="T134" i="3"/>
  <c r="R134" i="3"/>
  <c r="P134" i="3"/>
  <c r="BK134" i="3"/>
  <c r="J134" i="3"/>
  <c r="BE134" i="3" s="1"/>
  <c r="BI131" i="3"/>
  <c r="BH131" i="3"/>
  <c r="BG131" i="3"/>
  <c r="BF131" i="3"/>
  <c r="T131" i="3"/>
  <c r="R131" i="3"/>
  <c r="P131" i="3"/>
  <c r="BK131" i="3"/>
  <c r="J131" i="3"/>
  <c r="BE131" i="3"/>
  <c r="BI128" i="3"/>
  <c r="BH128" i="3"/>
  <c r="BG128" i="3"/>
  <c r="BF128" i="3"/>
  <c r="T128" i="3"/>
  <c r="R128" i="3"/>
  <c r="P128" i="3"/>
  <c r="BK128" i="3"/>
  <c r="J128" i="3"/>
  <c r="BE128" i="3" s="1"/>
  <c r="BI125" i="3"/>
  <c r="BH125" i="3"/>
  <c r="BG125" i="3"/>
  <c r="BF125" i="3"/>
  <c r="T125" i="3"/>
  <c r="R125" i="3"/>
  <c r="P125" i="3"/>
  <c r="BK125" i="3"/>
  <c r="J125" i="3"/>
  <c r="BE125" i="3"/>
  <c r="BI122" i="3"/>
  <c r="BH122" i="3"/>
  <c r="BG122" i="3"/>
  <c r="BF122" i="3"/>
  <c r="T122" i="3"/>
  <c r="R122" i="3"/>
  <c r="P122" i="3"/>
  <c r="BK122" i="3"/>
  <c r="J122" i="3"/>
  <c r="BE122" i="3" s="1"/>
  <c r="BI119" i="3"/>
  <c r="BH119" i="3"/>
  <c r="BG119" i="3"/>
  <c r="BF119" i="3"/>
  <c r="T119" i="3"/>
  <c r="R119" i="3"/>
  <c r="P119" i="3"/>
  <c r="BK119" i="3"/>
  <c r="J119" i="3"/>
  <c r="BE119" i="3"/>
  <c r="BI116" i="3"/>
  <c r="BH116" i="3"/>
  <c r="BG116" i="3"/>
  <c r="BF116" i="3"/>
  <c r="T116" i="3"/>
  <c r="R116" i="3"/>
  <c r="P116" i="3"/>
  <c r="BK116" i="3"/>
  <c r="J116" i="3"/>
  <c r="BE116" i="3" s="1"/>
  <c r="BI113" i="3"/>
  <c r="BH113" i="3"/>
  <c r="BG113" i="3"/>
  <c r="BF113" i="3"/>
  <c r="T113" i="3"/>
  <c r="R113" i="3"/>
  <c r="P113" i="3"/>
  <c r="BK113" i="3"/>
  <c r="J113" i="3"/>
  <c r="BE113" i="3"/>
  <c r="BI110" i="3"/>
  <c r="BH110" i="3"/>
  <c r="BG110" i="3"/>
  <c r="BF110" i="3"/>
  <c r="T110" i="3"/>
  <c r="R110" i="3"/>
  <c r="P110" i="3"/>
  <c r="BK110" i="3"/>
  <c r="J110" i="3"/>
  <c r="BE110" i="3" s="1"/>
  <c r="BI107" i="3"/>
  <c r="BH107" i="3"/>
  <c r="BG107" i="3"/>
  <c r="BF107" i="3"/>
  <c r="T107" i="3"/>
  <c r="R107" i="3"/>
  <c r="P107" i="3"/>
  <c r="BK107" i="3"/>
  <c r="J107" i="3"/>
  <c r="BE107" i="3"/>
  <c r="BI104" i="3"/>
  <c r="BH104" i="3"/>
  <c r="BG104" i="3"/>
  <c r="BF104" i="3"/>
  <c r="T104" i="3"/>
  <c r="T94" i="3" s="1"/>
  <c r="R104" i="3"/>
  <c r="P104" i="3"/>
  <c r="BK104" i="3"/>
  <c r="J104" i="3"/>
  <c r="BE104" i="3"/>
  <c r="BI101" i="3"/>
  <c r="BH101" i="3"/>
  <c r="BG101" i="3"/>
  <c r="F32" i="3" s="1"/>
  <c r="BB53" i="1" s="1"/>
  <c r="BF101" i="3"/>
  <c r="T101" i="3"/>
  <c r="R101" i="3"/>
  <c r="P101" i="3"/>
  <c r="BK101" i="3"/>
  <c r="J101" i="3"/>
  <c r="BE101" i="3"/>
  <c r="BI98" i="3"/>
  <c r="F34" i="3" s="1"/>
  <c r="BD53" i="1" s="1"/>
  <c r="BH98" i="3"/>
  <c r="BG98" i="3"/>
  <c r="BF98" i="3"/>
  <c r="T98" i="3"/>
  <c r="R98" i="3"/>
  <c r="P98" i="3"/>
  <c r="BK98" i="3"/>
  <c r="J98" i="3"/>
  <c r="BE98" i="3" s="1"/>
  <c r="BI96" i="3"/>
  <c r="BH96" i="3"/>
  <c r="BG96" i="3"/>
  <c r="BF96" i="3"/>
  <c r="T96" i="3"/>
  <c r="R96" i="3"/>
  <c r="P96" i="3"/>
  <c r="P94" i="3" s="1"/>
  <c r="P93" i="3" s="1"/>
  <c r="BK96" i="3"/>
  <c r="J96" i="3"/>
  <c r="BE96" i="3"/>
  <c r="BI95" i="3"/>
  <c r="BH95" i="3"/>
  <c r="F33" i="3"/>
  <c r="BC53" i="1" s="1"/>
  <c r="BG95" i="3"/>
  <c r="BF95" i="3"/>
  <c r="J31" i="3" s="1"/>
  <c r="AW53" i="1" s="1"/>
  <c r="F31" i="3"/>
  <c r="BA53" i="1" s="1"/>
  <c r="T95" i="3"/>
  <c r="R95" i="3"/>
  <c r="R94" i="3"/>
  <c r="P95" i="3"/>
  <c r="BK95" i="3"/>
  <c r="BK94" i="3"/>
  <c r="J94" i="3" s="1"/>
  <c r="J58" i="3" s="1"/>
  <c r="J95" i="3"/>
  <c r="BE95" i="3" s="1"/>
  <c r="J88" i="3"/>
  <c r="F86" i="3"/>
  <c r="E84" i="3"/>
  <c r="J51" i="3"/>
  <c r="F49" i="3"/>
  <c r="E47" i="3"/>
  <c r="J18" i="3"/>
  <c r="E18" i="3"/>
  <c r="F89" i="3" s="1"/>
  <c r="J17" i="3"/>
  <c r="J15" i="3"/>
  <c r="E15" i="3"/>
  <c r="F88" i="3"/>
  <c r="F51" i="3"/>
  <c r="J14" i="3"/>
  <c r="J12" i="3"/>
  <c r="J86" i="3"/>
  <c r="J49" i="3"/>
  <c r="E7" i="3"/>
  <c r="E82" i="3" s="1"/>
  <c r="J105" i="2"/>
  <c r="J58" i="2" s="1"/>
  <c r="AY52" i="1"/>
  <c r="AX52" i="1"/>
  <c r="BI104" i="2"/>
  <c r="BH104" i="2"/>
  <c r="BG104" i="2"/>
  <c r="BF104" i="2"/>
  <c r="T104" i="2"/>
  <c r="R104" i="2"/>
  <c r="P104" i="2"/>
  <c r="BK104" i="2"/>
  <c r="J104" i="2"/>
  <c r="BE104" i="2"/>
  <c r="BI103" i="2"/>
  <c r="BH103" i="2"/>
  <c r="BG103" i="2"/>
  <c r="BF103" i="2"/>
  <c r="T103" i="2"/>
  <c r="R103" i="2"/>
  <c r="P103" i="2"/>
  <c r="BK103" i="2"/>
  <c r="J103" i="2"/>
  <c r="BE103" i="2"/>
  <c r="BI102" i="2"/>
  <c r="BH102" i="2"/>
  <c r="BG102" i="2"/>
  <c r="BF102" i="2"/>
  <c r="T102" i="2"/>
  <c r="R102" i="2"/>
  <c r="P102" i="2"/>
  <c r="BK102" i="2"/>
  <c r="J102" i="2"/>
  <c r="BE102" i="2" s="1"/>
  <c r="BI101" i="2"/>
  <c r="BH101" i="2"/>
  <c r="BG101" i="2"/>
  <c r="BF101" i="2"/>
  <c r="T101" i="2"/>
  <c r="R101" i="2"/>
  <c r="P101" i="2"/>
  <c r="BK101" i="2"/>
  <c r="J101" i="2"/>
  <c r="BE101" i="2"/>
  <c r="BI100" i="2"/>
  <c r="BH100" i="2"/>
  <c r="BG100" i="2"/>
  <c r="BF100" i="2"/>
  <c r="T100" i="2"/>
  <c r="R100" i="2"/>
  <c r="P100" i="2"/>
  <c r="BK100" i="2"/>
  <c r="J100" i="2"/>
  <c r="BE100" i="2"/>
  <c r="BI99" i="2"/>
  <c r="BH99" i="2"/>
  <c r="BG99" i="2"/>
  <c r="BF99" i="2"/>
  <c r="T99" i="2"/>
  <c r="R99" i="2"/>
  <c r="P99" i="2"/>
  <c r="BK99" i="2"/>
  <c r="J99" i="2"/>
  <c r="BE99" i="2"/>
  <c r="BI98" i="2"/>
  <c r="BH98" i="2"/>
  <c r="BG98" i="2"/>
  <c r="BF98" i="2"/>
  <c r="T98" i="2"/>
  <c r="R98" i="2"/>
  <c r="P98" i="2"/>
  <c r="BK98" i="2"/>
  <c r="J98" i="2"/>
  <c r="BE98" i="2" s="1"/>
  <c r="BI97" i="2"/>
  <c r="BH97" i="2"/>
  <c r="BG97" i="2"/>
  <c r="BF97" i="2"/>
  <c r="T97" i="2"/>
  <c r="R97" i="2"/>
  <c r="P97" i="2"/>
  <c r="BK97" i="2"/>
  <c r="J97" i="2"/>
  <c r="BE97" i="2"/>
  <c r="BI96" i="2"/>
  <c r="BH96" i="2"/>
  <c r="BG96" i="2"/>
  <c r="BF96" i="2"/>
  <c r="T96" i="2"/>
  <c r="R96" i="2"/>
  <c r="P96" i="2"/>
  <c r="BK96" i="2"/>
  <c r="J96" i="2"/>
  <c r="BE96" i="2"/>
  <c r="BI95" i="2"/>
  <c r="BH95" i="2"/>
  <c r="BG95" i="2"/>
  <c r="BF95" i="2"/>
  <c r="T95" i="2"/>
  <c r="R95" i="2"/>
  <c r="P95" i="2"/>
  <c r="BK95" i="2"/>
  <c r="J95" i="2"/>
  <c r="BE95" i="2"/>
  <c r="BI94" i="2"/>
  <c r="BH94" i="2"/>
  <c r="BG94" i="2"/>
  <c r="BF94" i="2"/>
  <c r="T94" i="2"/>
  <c r="R94" i="2"/>
  <c r="P94" i="2"/>
  <c r="BK94" i="2"/>
  <c r="J94" i="2"/>
  <c r="BE94" i="2" s="1"/>
  <c r="BI93" i="2"/>
  <c r="BH93" i="2"/>
  <c r="BG93" i="2"/>
  <c r="BF93" i="2"/>
  <c r="T93" i="2"/>
  <c r="R93" i="2"/>
  <c r="P93" i="2"/>
  <c r="BK93" i="2"/>
  <c r="J93" i="2"/>
  <c r="BE93" i="2"/>
  <c r="BI92" i="2"/>
  <c r="BH92" i="2"/>
  <c r="BG92" i="2"/>
  <c r="BF92" i="2"/>
  <c r="T92" i="2"/>
  <c r="R92" i="2"/>
  <c r="P92" i="2"/>
  <c r="BK92" i="2"/>
  <c r="J92" i="2"/>
  <c r="BE92" i="2"/>
  <c r="BI91" i="2"/>
  <c r="BH91" i="2"/>
  <c r="BG91" i="2"/>
  <c r="BF91" i="2"/>
  <c r="T91" i="2"/>
  <c r="R91" i="2"/>
  <c r="P91" i="2"/>
  <c r="BK91" i="2"/>
  <c r="J91" i="2"/>
  <c r="BE91" i="2"/>
  <c r="BI90" i="2"/>
  <c r="BH90" i="2"/>
  <c r="BG90" i="2"/>
  <c r="BF90" i="2"/>
  <c r="T90" i="2"/>
  <c r="R90" i="2"/>
  <c r="P90" i="2"/>
  <c r="BK90" i="2"/>
  <c r="J90" i="2"/>
  <c r="BE90" i="2" s="1"/>
  <c r="BI89" i="2"/>
  <c r="BH89" i="2"/>
  <c r="BG89" i="2"/>
  <c r="BF89" i="2"/>
  <c r="T89" i="2"/>
  <c r="R89" i="2"/>
  <c r="P89" i="2"/>
  <c r="BK89" i="2"/>
  <c r="J89" i="2"/>
  <c r="BE89" i="2"/>
  <c r="BI88" i="2"/>
  <c r="BH88" i="2"/>
  <c r="BG88" i="2"/>
  <c r="BF88" i="2"/>
  <c r="T88" i="2"/>
  <c r="R88" i="2"/>
  <c r="P88" i="2"/>
  <c r="BK88" i="2"/>
  <c r="J88" i="2"/>
  <c r="BE88" i="2"/>
  <c r="BI87" i="2"/>
  <c r="BH87" i="2"/>
  <c r="BG87" i="2"/>
  <c r="BF87" i="2"/>
  <c r="T87" i="2"/>
  <c r="R87" i="2"/>
  <c r="P87" i="2"/>
  <c r="BK87" i="2"/>
  <c r="J87" i="2"/>
  <c r="BE87" i="2"/>
  <c r="BI86" i="2"/>
  <c r="BH86" i="2"/>
  <c r="BG86" i="2"/>
  <c r="BF86" i="2"/>
  <c r="T86" i="2"/>
  <c r="R86" i="2"/>
  <c r="P86" i="2"/>
  <c r="BK86" i="2"/>
  <c r="J86" i="2"/>
  <c r="BE86" i="2" s="1"/>
  <c r="BI85" i="2"/>
  <c r="BH85" i="2"/>
  <c r="BG85" i="2"/>
  <c r="BF85" i="2"/>
  <c r="T85" i="2"/>
  <c r="R85" i="2"/>
  <c r="P85" i="2"/>
  <c r="BK85" i="2"/>
  <c r="J85" i="2"/>
  <c r="BE85" i="2"/>
  <c r="BI84" i="2"/>
  <c r="BH84" i="2"/>
  <c r="BG84" i="2"/>
  <c r="BF84" i="2"/>
  <c r="T84" i="2"/>
  <c r="T79" i="2" s="1"/>
  <c r="T78" i="2" s="1"/>
  <c r="R84" i="2"/>
  <c r="P84" i="2"/>
  <c r="BK84" i="2"/>
  <c r="J84" i="2"/>
  <c r="BE84" i="2"/>
  <c r="BI83" i="2"/>
  <c r="BH83" i="2"/>
  <c r="BG83" i="2"/>
  <c r="F32" i="2" s="1"/>
  <c r="BB52" i="1" s="1"/>
  <c r="BF83" i="2"/>
  <c r="T83" i="2"/>
  <c r="R83" i="2"/>
  <c r="P83" i="2"/>
  <c r="BK83" i="2"/>
  <c r="J83" i="2"/>
  <c r="BE83" i="2"/>
  <c r="BI82" i="2"/>
  <c r="F34" i="2" s="1"/>
  <c r="BD52" i="1" s="1"/>
  <c r="BH82" i="2"/>
  <c r="BG82" i="2"/>
  <c r="BF82" i="2"/>
  <c r="T82" i="2"/>
  <c r="R82" i="2"/>
  <c r="P82" i="2"/>
  <c r="BK82" i="2"/>
  <c r="J82" i="2"/>
  <c r="BE82" i="2" s="1"/>
  <c r="BI81" i="2"/>
  <c r="BH81" i="2"/>
  <c r="BG81" i="2"/>
  <c r="BF81" i="2"/>
  <c r="T81" i="2"/>
  <c r="R81" i="2"/>
  <c r="P81" i="2"/>
  <c r="BK81" i="2"/>
  <c r="J81" i="2"/>
  <c r="BE81" i="2"/>
  <c r="BI80" i="2"/>
  <c r="BH80" i="2"/>
  <c r="F33" i="2"/>
  <c r="BC52" i="1" s="1"/>
  <c r="BG80" i="2"/>
  <c r="BF80" i="2"/>
  <c r="J31" i="2" s="1"/>
  <c r="AW52" i="1" s="1"/>
  <c r="F31" i="2"/>
  <c r="BA52" i="1" s="1"/>
  <c r="T80" i="2"/>
  <c r="R80" i="2"/>
  <c r="R79" i="2" s="1"/>
  <c r="R78" i="2" s="1"/>
  <c r="P80" i="2"/>
  <c r="P79" i="2" s="1"/>
  <c r="P78" i="2" s="1"/>
  <c r="AU52" i="1" s="1"/>
  <c r="BK80" i="2"/>
  <c r="BK79" i="2"/>
  <c r="J79" i="2" s="1"/>
  <c r="J57" i="2" s="1"/>
  <c r="J80" i="2"/>
  <c r="BE80" i="2"/>
  <c r="J74" i="2"/>
  <c r="F72" i="2"/>
  <c r="E70" i="2"/>
  <c r="J51" i="2"/>
  <c r="F49" i="2"/>
  <c r="E47" i="2"/>
  <c r="J18" i="2"/>
  <c r="E18" i="2"/>
  <c r="F75" i="2" s="1"/>
  <c r="F52" i="2"/>
  <c r="J17" i="2"/>
  <c r="J15" i="2"/>
  <c r="E15" i="2"/>
  <c r="F74" i="2" s="1"/>
  <c r="J14" i="2"/>
  <c r="J12" i="2"/>
  <c r="J49" i="2" s="1"/>
  <c r="J72" i="2"/>
  <c r="E7" i="2"/>
  <c r="E45" i="2" s="1"/>
  <c r="E68" i="2"/>
  <c r="AS51" i="1"/>
  <c r="L47" i="1"/>
  <c r="AM46" i="1"/>
  <c r="L46" i="1"/>
  <c r="AM44" i="1"/>
  <c r="L44" i="1"/>
  <c r="L42" i="1"/>
  <c r="L41" i="1"/>
  <c r="F30" i="2" l="1"/>
  <c r="AZ52" i="1" s="1"/>
  <c r="J30" i="2"/>
  <c r="AV52" i="1" s="1"/>
  <c r="AT52" i="1" s="1"/>
  <c r="R93" i="3"/>
  <c r="R92" i="3" s="1"/>
  <c r="J30" i="3"/>
  <c r="AV53" i="1" s="1"/>
  <c r="AT53" i="1" s="1"/>
  <c r="F30" i="3"/>
  <c r="AZ53" i="1" s="1"/>
  <c r="BK78" i="2"/>
  <c r="J78" i="2" s="1"/>
  <c r="E45" i="3"/>
  <c r="F30" i="4"/>
  <c r="AZ54" i="1" s="1"/>
  <c r="J30" i="4"/>
  <c r="AV54" i="1" s="1"/>
  <c r="R203" i="3"/>
  <c r="F31" i="4"/>
  <c r="BA54" i="1" s="1"/>
  <c r="BA51" i="1" s="1"/>
  <c r="T203" i="3"/>
  <c r="T93" i="3" s="1"/>
  <c r="T92" i="3" s="1"/>
  <c r="BK104" i="4"/>
  <c r="J30" i="5"/>
  <c r="AV55" i="1" s="1"/>
  <c r="AT55" i="1" s="1"/>
  <c r="F30" i="5"/>
  <c r="AZ55" i="1" s="1"/>
  <c r="J91" i="5"/>
  <c r="J57" i="5" s="1"/>
  <c r="BK90" i="5"/>
  <c r="J90" i="5" s="1"/>
  <c r="F52" i="3"/>
  <c r="J227" i="3"/>
  <c r="J69" i="3" s="1"/>
  <c r="F33" i="4"/>
  <c r="BC54" i="1" s="1"/>
  <c r="BC51" i="1" s="1"/>
  <c r="P104" i="4"/>
  <c r="P103" i="4" s="1"/>
  <c r="AU54" i="1" s="1"/>
  <c r="F51" i="2"/>
  <c r="BK219" i="3"/>
  <c r="J219" i="3" s="1"/>
  <c r="J66" i="3" s="1"/>
  <c r="R104" i="4"/>
  <c r="R103" i="4" s="1"/>
  <c r="F34" i="4"/>
  <c r="BD54" i="1" s="1"/>
  <c r="BD51" i="1" s="1"/>
  <c r="W30" i="1" s="1"/>
  <c r="J97" i="4"/>
  <c r="J49" i="4"/>
  <c r="BK203" i="3"/>
  <c r="J203" i="3" s="1"/>
  <c r="J64" i="3" s="1"/>
  <c r="P227" i="3"/>
  <c r="P226" i="3" s="1"/>
  <c r="P92" i="3" s="1"/>
  <c r="AU53" i="1" s="1"/>
  <c r="J245" i="3"/>
  <c r="J72" i="3" s="1"/>
  <c r="BK244" i="3"/>
  <c r="J244" i="3" s="1"/>
  <c r="J71" i="3" s="1"/>
  <c r="E93" i="4"/>
  <c r="E45" i="4"/>
  <c r="J30" i="6"/>
  <c r="AV56" i="1" s="1"/>
  <c r="F30" i="6"/>
  <c r="AZ56" i="1" s="1"/>
  <c r="J119" i="6"/>
  <c r="J62" i="6" s="1"/>
  <c r="BK118" i="6"/>
  <c r="J118" i="6" s="1"/>
  <c r="J61" i="6" s="1"/>
  <c r="J231" i="6"/>
  <c r="J73" i="6" s="1"/>
  <c r="BK230" i="6"/>
  <c r="J230" i="6" s="1"/>
  <c r="J72" i="6" s="1"/>
  <c r="J81" i="11"/>
  <c r="J58" i="11" s="1"/>
  <c r="BK80" i="11"/>
  <c r="J31" i="4"/>
  <c r="AW54" i="1" s="1"/>
  <c r="F31" i="5"/>
  <c r="BA55" i="1" s="1"/>
  <c r="P213" i="5"/>
  <c r="R233" i="5"/>
  <c r="R90" i="5" s="1"/>
  <c r="F34" i="7"/>
  <c r="BD57" i="1" s="1"/>
  <c r="F32" i="7"/>
  <c r="BB57" i="1" s="1"/>
  <c r="BB51" i="1" s="1"/>
  <c r="J87" i="6"/>
  <c r="J49" i="6"/>
  <c r="J94" i="6"/>
  <c r="J57" i="6" s="1"/>
  <c r="J183" i="7"/>
  <c r="J66" i="7" s="1"/>
  <c r="BK182" i="7"/>
  <c r="J182" i="7" s="1"/>
  <c r="J65" i="7" s="1"/>
  <c r="T173" i="5"/>
  <c r="T90" i="5" s="1"/>
  <c r="P173" i="5"/>
  <c r="P90" i="5" s="1"/>
  <c r="AU55" i="1" s="1"/>
  <c r="T213" i="5"/>
  <c r="T245" i="5"/>
  <c r="P245" i="5"/>
  <c r="F34" i="6"/>
  <c r="BD56" i="1" s="1"/>
  <c r="T151" i="6"/>
  <c r="T150" i="6" s="1"/>
  <c r="F52" i="5"/>
  <c r="P95" i="6"/>
  <c r="P94" i="6" s="1"/>
  <c r="J151" i="6"/>
  <c r="J64" i="6" s="1"/>
  <c r="BK150" i="6"/>
  <c r="J150" i="6" s="1"/>
  <c r="J63" i="6" s="1"/>
  <c r="F30" i="7"/>
  <c r="AZ57" i="1" s="1"/>
  <c r="J30" i="7"/>
  <c r="AV57" i="1" s="1"/>
  <c r="AT57" i="1" s="1"/>
  <c r="R93" i="6"/>
  <c r="P190" i="6"/>
  <c r="P189" i="6" s="1"/>
  <c r="P88" i="7"/>
  <c r="P87" i="7" s="1"/>
  <c r="P86" i="7" s="1"/>
  <c r="AU57" i="1" s="1"/>
  <c r="J119" i="7"/>
  <c r="J60" i="7" s="1"/>
  <c r="BK118" i="7"/>
  <c r="J118" i="7" s="1"/>
  <c r="J59" i="7" s="1"/>
  <c r="T95" i="6"/>
  <c r="T94" i="6" s="1"/>
  <c r="P151" i="6"/>
  <c r="P150" i="6" s="1"/>
  <c r="T190" i="6"/>
  <c r="T189" i="6" s="1"/>
  <c r="J213" i="6"/>
  <c r="J69" i="6" s="1"/>
  <c r="BK212" i="6"/>
  <c r="J212" i="6" s="1"/>
  <c r="J68" i="6" s="1"/>
  <c r="J88" i="7"/>
  <c r="J58" i="7" s="1"/>
  <c r="BK87" i="7"/>
  <c r="F33" i="7"/>
  <c r="BC57" i="1" s="1"/>
  <c r="F31" i="7"/>
  <c r="BA57" i="1" s="1"/>
  <c r="J31" i="6"/>
  <c r="AW56" i="1" s="1"/>
  <c r="BK226" i="6"/>
  <c r="T88" i="7"/>
  <c r="T87" i="7" s="1"/>
  <c r="T86" i="7" s="1"/>
  <c r="BK152" i="7"/>
  <c r="BK169" i="7"/>
  <c r="T202" i="8"/>
  <c r="T312" i="8"/>
  <c r="R389" i="8"/>
  <c r="T430" i="8"/>
  <c r="F51" i="6"/>
  <c r="BK104" i="6"/>
  <c r="J104" i="6" s="1"/>
  <c r="J59" i="6" s="1"/>
  <c r="E119" i="8"/>
  <c r="E45" i="8"/>
  <c r="F32" i="8"/>
  <c r="BB58" i="1" s="1"/>
  <c r="T131" i="8"/>
  <c r="P363" i="8"/>
  <c r="P129" i="8" s="1"/>
  <c r="AU58" i="1" s="1"/>
  <c r="R461" i="8"/>
  <c r="R119" i="7"/>
  <c r="R118" i="7" s="1"/>
  <c r="R86" i="7" s="1"/>
  <c r="R152" i="7"/>
  <c r="R151" i="7" s="1"/>
  <c r="J131" i="8"/>
  <c r="J58" i="8" s="1"/>
  <c r="F34" i="8"/>
  <c r="BD58" i="1" s="1"/>
  <c r="BK182" i="8"/>
  <c r="J182" i="8" s="1"/>
  <c r="J60" i="8" s="1"/>
  <c r="BK273" i="8"/>
  <c r="J273" i="8" s="1"/>
  <c r="J64" i="8" s="1"/>
  <c r="T461" i="8"/>
  <c r="J30" i="8"/>
  <c r="AV58" i="1" s="1"/>
  <c r="AT58" i="1" s="1"/>
  <c r="J31" i="8"/>
  <c r="AW58" i="1" s="1"/>
  <c r="P430" i="8"/>
  <c r="F30" i="9"/>
  <c r="AZ59" i="1" s="1"/>
  <c r="F32" i="9"/>
  <c r="BB59" i="1" s="1"/>
  <c r="R182" i="8"/>
  <c r="R129" i="8" s="1"/>
  <c r="J84" i="10"/>
  <c r="J57" i="10" s="1"/>
  <c r="R273" i="8"/>
  <c r="T363" i="8"/>
  <c r="R169" i="7"/>
  <c r="R168" i="7" s="1"/>
  <c r="BK389" i="8"/>
  <c r="J389" i="8" s="1"/>
  <c r="J72" i="8" s="1"/>
  <c r="J49" i="8"/>
  <c r="BK606" i="8"/>
  <c r="J606" i="8" s="1"/>
  <c r="J95" i="8" s="1"/>
  <c r="J218" i="9"/>
  <c r="J61" i="9" s="1"/>
  <c r="BK94" i="9"/>
  <c r="J94" i="9" s="1"/>
  <c r="R84" i="10"/>
  <c r="R83" i="10" s="1"/>
  <c r="T81" i="11"/>
  <c r="J86" i="13"/>
  <c r="J58" i="13" s="1"/>
  <c r="R539" i="8"/>
  <c r="F34" i="9"/>
  <c r="BD59" i="1" s="1"/>
  <c r="T83" i="10"/>
  <c r="BK158" i="10"/>
  <c r="J158" i="10" s="1"/>
  <c r="J62" i="10" s="1"/>
  <c r="J30" i="11"/>
  <c r="AV61" i="1" s="1"/>
  <c r="AT61" i="1" s="1"/>
  <c r="J31" i="11"/>
  <c r="AW61" i="1" s="1"/>
  <c r="F31" i="11"/>
  <c r="BA61" i="1" s="1"/>
  <c r="J30" i="10"/>
  <c r="AV60" i="1" s="1"/>
  <c r="AT60" i="1" s="1"/>
  <c r="F30" i="10"/>
  <c r="AZ60" i="1" s="1"/>
  <c r="E69" i="11"/>
  <c r="E45" i="11"/>
  <c r="BK79" i="12"/>
  <c r="J80" i="12"/>
  <c r="J58" i="12" s="1"/>
  <c r="R655" i="8"/>
  <c r="T271" i="9"/>
  <c r="T310" i="9"/>
  <c r="J31" i="10"/>
  <c r="AW60" i="1" s="1"/>
  <c r="F31" i="10"/>
  <c r="BA60" i="1" s="1"/>
  <c r="F32" i="10"/>
  <c r="BB60" i="1" s="1"/>
  <c r="F51" i="8"/>
  <c r="T566" i="8"/>
  <c r="P566" i="8"/>
  <c r="P126" i="10"/>
  <c r="J30" i="9"/>
  <c r="AV59" i="1" s="1"/>
  <c r="AT59" i="1" s="1"/>
  <c r="T97" i="9"/>
  <c r="F33" i="9"/>
  <c r="BC59" i="1" s="1"/>
  <c r="J31" i="9"/>
  <c r="AW59" i="1" s="1"/>
  <c r="F31" i="9"/>
  <c r="BA59" i="1" s="1"/>
  <c r="F33" i="10"/>
  <c r="BC60" i="1" s="1"/>
  <c r="P81" i="11"/>
  <c r="P477" i="8"/>
  <c r="BK539" i="8"/>
  <c r="J539" i="8" s="1"/>
  <c r="J91" i="8" s="1"/>
  <c r="T619" i="8"/>
  <c r="P619" i="8"/>
  <c r="P97" i="9"/>
  <c r="P94" i="9" s="1"/>
  <c r="AU59" i="1" s="1"/>
  <c r="P83" i="10"/>
  <c r="AU60" i="1" s="1"/>
  <c r="J49" i="11"/>
  <c r="T126" i="11"/>
  <c r="P84" i="13"/>
  <c r="AU63" i="1" s="1"/>
  <c r="T95" i="15"/>
  <c r="T94" i="15" s="1"/>
  <c r="T93" i="15" s="1"/>
  <c r="T91" i="15" s="1"/>
  <c r="F52" i="11"/>
  <c r="P126" i="11"/>
  <c r="BK204" i="13"/>
  <c r="J204" i="13" s="1"/>
  <c r="J62" i="13" s="1"/>
  <c r="J208" i="13"/>
  <c r="J64" i="13" s="1"/>
  <c r="R85" i="14"/>
  <c r="R84" i="14" s="1"/>
  <c r="R83" i="14" s="1"/>
  <c r="R82" i="14" s="1"/>
  <c r="J30" i="15"/>
  <c r="AV65" i="1" s="1"/>
  <c r="AT65" i="1" s="1"/>
  <c r="R126" i="11"/>
  <c r="R80" i="11" s="1"/>
  <c r="R79" i="11" s="1"/>
  <c r="R80" i="12"/>
  <c r="R79" i="12" s="1"/>
  <c r="R78" i="12" s="1"/>
  <c r="F30" i="12"/>
  <c r="AZ62" i="1" s="1"/>
  <c r="F33" i="12"/>
  <c r="BC62" i="1" s="1"/>
  <c r="J31" i="12"/>
  <c r="AW62" i="1" s="1"/>
  <c r="AT62" i="1" s="1"/>
  <c r="R86" i="13"/>
  <c r="R85" i="13" s="1"/>
  <c r="R84" i="13" s="1"/>
  <c r="J31" i="13"/>
  <c r="AW63" i="1" s="1"/>
  <c r="AT63" i="1" s="1"/>
  <c r="F31" i="14"/>
  <c r="BA64" i="1" s="1"/>
  <c r="F32" i="15"/>
  <c r="BB65" i="1" s="1"/>
  <c r="BK159" i="13"/>
  <c r="J159" i="13" s="1"/>
  <c r="J61" i="13" s="1"/>
  <c r="F79" i="14"/>
  <c r="F52" i="14"/>
  <c r="J30" i="14"/>
  <c r="AV64" i="1" s="1"/>
  <c r="AT64" i="1" s="1"/>
  <c r="F30" i="14"/>
  <c r="AZ64" i="1" s="1"/>
  <c r="F51" i="11"/>
  <c r="J31" i="14"/>
  <c r="AW64" i="1" s="1"/>
  <c r="J95" i="15"/>
  <c r="J60" i="15" s="1"/>
  <c r="BK94" i="15"/>
  <c r="F31" i="12"/>
  <c r="BA62" i="1" s="1"/>
  <c r="F30" i="13"/>
  <c r="AZ63" i="1" s="1"/>
  <c r="F31" i="13"/>
  <c r="BA63" i="1" s="1"/>
  <c r="F34" i="15"/>
  <c r="BD65" i="1" s="1"/>
  <c r="P94" i="15"/>
  <c r="P93" i="15" s="1"/>
  <c r="P91" i="15" s="1"/>
  <c r="AU65" i="1" s="1"/>
  <c r="BK85" i="14"/>
  <c r="F33" i="14"/>
  <c r="BC64" i="1" s="1"/>
  <c r="E45" i="14"/>
  <c r="F78" i="14"/>
  <c r="F31" i="15"/>
  <c r="BA65" i="1" s="1"/>
  <c r="F51" i="12"/>
  <c r="F51" i="13"/>
  <c r="F51" i="15"/>
  <c r="BK172" i="15"/>
  <c r="J172" i="15" s="1"/>
  <c r="J69" i="15" s="1"/>
  <c r="AX51" i="1" l="1"/>
  <c r="W28" i="1"/>
  <c r="AY51" i="1"/>
  <c r="W29" i="1"/>
  <c r="W27" i="1"/>
  <c r="AW51" i="1"/>
  <c r="AK27" i="1" s="1"/>
  <c r="BK78" i="12"/>
  <c r="J78" i="12" s="1"/>
  <c r="J79" i="12"/>
  <c r="J57" i="12" s="1"/>
  <c r="J56" i="9"/>
  <c r="J27" i="9"/>
  <c r="BK83" i="10"/>
  <c r="J83" i="10" s="1"/>
  <c r="J226" i="6"/>
  <c r="J71" i="6" s="1"/>
  <c r="BK225" i="6"/>
  <c r="J225" i="6" s="1"/>
  <c r="J70" i="6" s="1"/>
  <c r="BK93" i="6"/>
  <c r="J93" i="6" s="1"/>
  <c r="J104" i="4"/>
  <c r="J57" i="4" s="1"/>
  <c r="BK103" i="4"/>
  <c r="J103" i="4" s="1"/>
  <c r="J56" i="2"/>
  <c r="J27" i="2"/>
  <c r="J94" i="15"/>
  <c r="J59" i="15" s="1"/>
  <c r="BK93" i="15"/>
  <c r="T94" i="9"/>
  <c r="T129" i="8"/>
  <c r="T93" i="6"/>
  <c r="J80" i="11"/>
  <c r="J57" i="11" s="1"/>
  <c r="BK79" i="11"/>
  <c r="J79" i="11" s="1"/>
  <c r="AT56" i="1"/>
  <c r="BK129" i="8"/>
  <c r="J129" i="8" s="1"/>
  <c r="J87" i="7"/>
  <c r="J57" i="7" s="1"/>
  <c r="BK86" i="7"/>
  <c r="J86" i="7" s="1"/>
  <c r="P93" i="6"/>
  <c r="AU56" i="1" s="1"/>
  <c r="AU51" i="1" s="1"/>
  <c r="J85" i="14"/>
  <c r="J59" i="14" s="1"/>
  <c r="BK84" i="14"/>
  <c r="P80" i="11"/>
  <c r="P79" i="11" s="1"/>
  <c r="AU61" i="1" s="1"/>
  <c r="BK85" i="13"/>
  <c r="J169" i="7"/>
  <c r="J64" i="7" s="1"/>
  <c r="BK168" i="7"/>
  <c r="J168" i="7" s="1"/>
  <c r="J63" i="7" s="1"/>
  <c r="J27" i="5"/>
  <c r="J56" i="5"/>
  <c r="AZ51" i="1"/>
  <c r="T80" i="11"/>
  <c r="T79" i="11" s="1"/>
  <c r="BK151" i="7"/>
  <c r="J151" i="7" s="1"/>
  <c r="J61" i="7" s="1"/>
  <c r="J152" i="7"/>
  <c r="J62" i="7" s="1"/>
  <c r="BK93" i="3"/>
  <c r="AT54" i="1"/>
  <c r="J56" i="6" l="1"/>
  <c r="J27" i="6"/>
  <c r="J56" i="12"/>
  <c r="J27" i="12"/>
  <c r="J56" i="7"/>
  <c r="J27" i="7"/>
  <c r="BK91" i="15"/>
  <c r="J91" i="15" s="1"/>
  <c r="J93" i="15"/>
  <c r="J58" i="15" s="1"/>
  <c r="J56" i="8"/>
  <c r="J27" i="8"/>
  <c r="J56" i="10"/>
  <c r="J27" i="10"/>
  <c r="W26" i="1"/>
  <c r="AV51" i="1"/>
  <c r="AG55" i="1"/>
  <c r="AN55" i="1" s="1"/>
  <c r="J36" i="5"/>
  <c r="BK84" i="13"/>
  <c r="J84" i="13" s="1"/>
  <c r="J85" i="13"/>
  <c r="J57" i="13" s="1"/>
  <c r="J36" i="2"/>
  <c r="AG52" i="1"/>
  <c r="J56" i="11"/>
  <c r="J27" i="11"/>
  <c r="J93" i="3"/>
  <c r="J57" i="3" s="1"/>
  <c r="BK92" i="3"/>
  <c r="J92" i="3" s="1"/>
  <c r="AG59" i="1"/>
  <c r="AN59" i="1" s="1"/>
  <c r="J36" i="9"/>
  <c r="J84" i="14"/>
  <c r="J58" i="14" s="1"/>
  <c r="BK83" i="14"/>
  <c r="J56" i="4"/>
  <c r="J27" i="4"/>
  <c r="J56" i="15" l="1"/>
  <c r="J27" i="15"/>
  <c r="J36" i="11"/>
  <c r="AG61" i="1"/>
  <c r="AN61" i="1" s="1"/>
  <c r="J36" i="7"/>
  <c r="AG57" i="1"/>
  <c r="AN57" i="1" s="1"/>
  <c r="AN52" i="1"/>
  <c r="J36" i="10"/>
  <c r="AG60" i="1"/>
  <c r="AN60" i="1" s="1"/>
  <c r="J36" i="12"/>
  <c r="AG62" i="1"/>
  <c r="AN62" i="1" s="1"/>
  <c r="J36" i="4"/>
  <c r="AG54" i="1"/>
  <c r="AN54" i="1" s="1"/>
  <c r="J56" i="3"/>
  <c r="J27" i="3"/>
  <c r="J83" i="14"/>
  <c r="J57" i="14" s="1"/>
  <c r="BK82" i="14"/>
  <c r="J82" i="14" s="1"/>
  <c r="J36" i="8"/>
  <c r="AG58" i="1"/>
  <c r="AN58" i="1" s="1"/>
  <c r="J36" i="6"/>
  <c r="AG56" i="1"/>
  <c r="AN56" i="1" s="1"/>
  <c r="AK26" i="1"/>
  <c r="AT51" i="1"/>
  <c r="J56" i="13"/>
  <c r="J27" i="13"/>
  <c r="J36" i="3" l="1"/>
  <c r="AG53" i="1"/>
  <c r="J36" i="13"/>
  <c r="AG63" i="1"/>
  <c r="AN63" i="1" s="1"/>
  <c r="AG65" i="1"/>
  <c r="AN65" i="1" s="1"/>
  <c r="J36" i="15"/>
  <c r="J56" i="14"/>
  <c r="J27" i="14"/>
  <c r="AN53" i="1" l="1"/>
  <c r="AG64" i="1"/>
  <c r="AN64" i="1" s="1"/>
  <c r="J36" i="14"/>
  <c r="AG51" i="1" l="1"/>
  <c r="AN51" i="1" l="1"/>
  <c r="AK23" i="1"/>
  <c r="AK32" i="1" s="1"/>
</calcChain>
</file>

<file path=xl/sharedStrings.xml><?xml version="1.0" encoding="utf-8"?>
<sst xmlns="http://schemas.openxmlformats.org/spreadsheetml/2006/main" count="31949" uniqueCount="4255">
  <si>
    <t>Export VZ</t>
  </si>
  <si>
    <t>List obsahuje:</t>
  </si>
  <si>
    <t>1) Rekapitulace stavby</t>
  </si>
  <si>
    <t>2) Rekapitulace objektů stavby a soupisů prací</t>
  </si>
  <si>
    <t>3.0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</si>
  <si>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</si>
  <si>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</si>
  <si>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</si>
  <si>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</si>
  <si>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</si>
  <si>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</si>
  <si>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</si>
  <si>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</si>
  <si>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</si>
  <si>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</si>
  <si>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</si>
  <si>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</si>
  <si>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</si>
  <si>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</si>
  <si>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HASIČSKÉ ZBROJNICE HEŘMANICE - SLEZSKÁ OSTRAVA</t>
  </si>
  <si>
    <t>KSO:</t>
  </si>
  <si>
    <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</si>
  <si>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</si>
  <si>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</si>
  <si>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</si>
  <si>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</si>
  <si>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</si>
  <si>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</si>
  <si>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</si>
  <si>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</si>
  <si>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</si>
  <si>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</si>
  <si>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</si>
  <si>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</si>
  <si>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</si>
  <si>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</si>
  <si>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</si>
  <si>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</si>
  <si>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</si>
  <si>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</si>
  <si>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</si>
  <si>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</si>
  <si>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</si>
  <si>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</si>
  <si>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</si>
  <si>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</si>
  <si>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</si>
  <si>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</si>
  <si>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</si>
  <si>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</si>
  <si>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</si>
  <si>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</si>
  <si>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</si>
  <si>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</si>
  <si>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</si>
  <si>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</si>
  <si>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</si>
  <si>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</si>
  <si>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</si>
  <si>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</si>
  <si>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</si>
  <si>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</si>
  <si>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</si>
  <si>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</si>
  <si>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</si>
  <si>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</si>
  <si>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</si>
  <si>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</si>
  <si>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</si>
  <si>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</si>
  <si>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</si>
  <si>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</si>
  <si>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</si>
  <si>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</si>
  <si>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</si>
  <si>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</si>
  <si>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</si>
  <si>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</si>
  <si>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</si>
  <si>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HZ HEŘMANICE</t>
  </si>
  <si>
    <t>STA</t>
  </si>
  <si>
    <t>1</t>
  </si>
  <si>
    <t>{4f25bd37-122f-4b95-bfdf-767d911150a9}</t>
  </si>
  <si>
    <t>2</t>
  </si>
  <si>
    <t>SO 02 - 8-KOMUNIKACE</t>
  </si>
  <si>
    <t>KOMUNIKACE</t>
  </si>
  <si>
    <t>{996697f3-e10d-4187-8f05-8918a1436c7f}</t>
  </si>
  <si>
    <t>SO 01 - 5-OBJEKT HZ</t>
  </si>
  <si>
    <t>ELEKTROINSTALACE</t>
  </si>
  <si>
    <t>{4eacb65d-a1b8-4520-8059-b8831d523106}</t>
  </si>
  <si>
    <t>SO 01 - 6-OBJEKT HZ</t>
  </si>
  <si>
    <t>VZDUCHOTECHNIKA</t>
  </si>
  <si>
    <t>{596cf0ea-6c64-48cc-a213-ea1e64904c3e}</t>
  </si>
  <si>
    <t>SO 01 - 4-OBJEKT HZ</t>
  </si>
  <si>
    <t>ÚSTŘEDNÍ TOPENÍ</t>
  </si>
  <si>
    <t>{c75c7cbb-9b6a-43ab-81a5-ecc6b72d1963}</t>
  </si>
  <si>
    <t>SO 01 - 3-OBJEKT HZ</t>
  </si>
  <si>
    <t>ZDRAVOTECHNIKA</t>
  </si>
  <si>
    <t>{1add1c6f-207b-4a0b-ab17-f04801dfbf49}</t>
  </si>
  <si>
    <t>SO 01 - 2-OBJEKT HZ</t>
  </si>
  <si>
    <t>HSV+ PSV</t>
  </si>
  <si>
    <t>{197e6aaf-70ad-4d62-9d5a-8553b2e1397a}</t>
  </si>
  <si>
    <t>SO 01 - 1-OBJEKT HZ</t>
  </si>
  <si>
    <t>1. BOURACÍ PRÁCE A DEMONTÁŽE</t>
  </si>
  <si>
    <t>{eb59d205-9173-4f7c-b102-07958ae4ffe2}</t>
  </si>
  <si>
    <t>SO 01- 7-OBJEKT HZ</t>
  </si>
  <si>
    <t>MaR</t>
  </si>
  <si>
    <t>{c02c1ec7-1f40-4742-826c-709f27359b92}</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</si>
  <si>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</si>
  <si>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</si>
  <si>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</si>
  <si>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</si>
  <si>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</si>
  <si>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</si>
  <si>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</si>
  <si>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</si>
  <si>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</si>
  <si>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</si>
  <si>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PŘELOŽKS SPLAŠKOVÉ KANALIZACE</t>
  </si>
  <si>
    <t>{0e6617a4-6e36-4dde-9ef0-1f7f20f97a39}</t>
  </si>
  <si>
    <t>SO 08 - 13</t>
  </si>
  <si>
    <t>ČOV</t>
  </si>
  <si>
    <t>{25331e74-5974-4fdb-8ce5-b27a0fd0d50d}</t>
  </si>
  <si>
    <t>1) Krycí list soupisu</t>
  </si>
  <si>
    <t>2) Rekapitulace</t>
  </si>
  <si>
    <t>3) Soupis prací</t>
  </si>
  <si>
    <t>Zpět na list:</t>
  </si>
  <si>
    <t>Rekapitulace stavby</t>
  </si>
  <si>
    <t>KRYCÍ LIST SOUPISU</t>
  </si>
  <si>
    <t>Objekt:</t>
  </si>
  <si>
    <t>VRN - HZ HEŘMANICE</t>
  </si>
  <si>
    <t>SPAN</t>
  </si>
  <si>
    <t>REKAPITULACE ČLENĚNÍ SOUPISU PRACÍ</t>
  </si>
  <si>
    <t>Kód dílu - Popis</t>
  </si>
  <si>
    <t>Cena celkem [CZK]</t>
  </si>
  <si>
    <t>Náklady soupisu celkem</t>
  </si>
  <si>
    <t>-1</t>
  </si>
  <si>
    <t>D1 - VRN</t>
  </si>
  <si>
    <t>1 - VRN  CELKEM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</si>
  <si>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</si>
  <si>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</si>
  <si>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</si>
  <si>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</si>
  <si>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</si>
  <si>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</si>
  <si>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</si>
  <si>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</si>
  <si>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</si>
  <si>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</si>
  <si>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</si>
  <si>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</si>
  <si>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</si>
  <si>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</si>
  <si>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D1</t>
  </si>
  <si>
    <t>3</t>
  </si>
  <si>
    <t>ROZPOCET</t>
  </si>
  <si>
    <t>K</t>
  </si>
  <si>
    <t>M001</t>
  </si>
  <si>
    <t>VYTÝČENÍ STÁVAJÍCÍCH INŽENÝRSKÝCH SÍTÍ</t>
  </si>
  <si>
    <t>KČ</t>
  </si>
  <si>
    <t>64</t>
  </si>
  <si>
    <t>M002</t>
  </si>
  <si>
    <t>AMINISTRATIVNÍ ČINNOST PRO ZAJIŠTĚNÍ ZÁBORŮ POZEMKU</t>
  </si>
  <si>
    <t>4</t>
  </si>
  <si>
    <t>M003</t>
  </si>
  <si>
    <t>AKTUALIZACE DOKLADOVÝCH ČÁSTÍ PROJEKTOVÉ DOKUMENTACE</t>
  </si>
  <si>
    <t>6</t>
  </si>
  <si>
    <t>M004</t>
  </si>
  <si>
    <t>KOORDINAČNÍ A KOMPLETAČNÍ ČINOST DODAVATELE STAVBY VČ. DOKLADŮ PRO KOLAUDACI STAVBY</t>
  </si>
  <si>
    <t>8</t>
  </si>
  <si>
    <t>5</t>
  </si>
  <si>
    <t>M005</t>
  </si>
  <si>
    <t>NÁKLADY NA ZŘÍZENÍ VEŠKERÝCH STAVENIŠTNÍCH ODBĚRNÝCH MÍST ENERGII, KOMUNIKAČNÍ TECHNIKY, VODY, KANALIZACE A ÚHRADA VEŠKERÝCH NÁKLADŮ ZA ODBĚR ENERGIE, VODY A OSTATNÍCH NÁKLADŮ</t>
  </si>
  <si>
    <t>10</t>
  </si>
  <si>
    <t>M005.1</t>
  </si>
  <si>
    <t>ÚHRADA VEŠKERÝCH NÁKLADŮ SPOJENÝCH SE ZÁBORY CIZÍCH POZEMKŮ NUTNÝCH PRO POTŘEBY STAVBY A ZŘÍZENÍ ZAŘÍZENÍ STAVEBNIŠTĚ</t>
  </si>
  <si>
    <t>12</t>
  </si>
  <si>
    <t>7</t>
  </si>
  <si>
    <t>M006</t>
  </si>
  <si>
    <t>VEŠKERÉ GEODETICKÉ PRÁCE SPOJENÉ S REALIZACÍ STAVBY A KOLAUDACE A S VKLADEM DO KN</t>
  </si>
  <si>
    <t>14</t>
  </si>
  <si>
    <t>M007</t>
  </si>
  <si>
    <t>ZPRACOVÁNÍ JEDNOTLIVÝCH DODAVATELSKÝCH, VÝROBNÍCH A DÍLENSKÝCH DOKUMENTACÍ SPOJENÝCH S OK, LEPENÝMI VAZNÍKY, ZV, VÝPLNĚMI OTVOTŮ ATD</t>
  </si>
  <si>
    <t>16</t>
  </si>
  <si>
    <t>9</t>
  </si>
  <si>
    <t>M008</t>
  </si>
  <si>
    <t>INŽENÝRSKO GEOLOGICKÝ PRŮZKUM PO VÝKOPECH ZÁKLADU ZA UČELEM ZJIŠTĚNÍ A POROVNÁNÍ HODNOT ÚNOSNOSTI ZÁKLADOVÝ SPÁRY POUŽITÉ V PD A PŘÍPADĚ NESOULADU PAK ZPRACOVÁNÍ PŘÍPADNÉ ZMĚNY PD</t>
  </si>
  <si>
    <t>18</t>
  </si>
  <si>
    <t>M009</t>
  </si>
  <si>
    <t>STATICKÉ ZATĚŽOVACÍ ZKOUŠKY ZHUTNĚNÍ</t>
  </si>
  <si>
    <t>20</t>
  </si>
  <si>
    <t>11</t>
  </si>
  <si>
    <t>M010</t>
  </si>
  <si>
    <t>ZKOUŠKY LEHKOU DYNAMICKOU DESKOU LDD</t>
  </si>
  <si>
    <t>22</t>
  </si>
  <si>
    <t>M011</t>
  </si>
  <si>
    <t>DOČASNÉ DOPRAVNÍ ZNAČENÍ VČ. VYJÁDŘENÍ</t>
  </si>
  <si>
    <t>24</t>
  </si>
  <si>
    <t>13</t>
  </si>
  <si>
    <t>M12</t>
  </si>
  <si>
    <t>NÁKLADY NA ZAJIŠTĚNÍ BEZPEČNOSTI SILNIČNÍHO PROVOZU,PROVIZORNÍHO OHRAZENÍ VÝKOPŮ,PROVIZORNÍ KOMUNIKACE A LÁVKY,BEZPEČNOSTNÍ TABULKY S VÝSTRAHOU</t>
  </si>
  <si>
    <t>26</t>
  </si>
  <si>
    <t>M13</t>
  </si>
  <si>
    <t>PRAVIDELNÉ ČIŠTĚNÍ STÁVAJÍCÍCH OBSLUŽNÝCH KOMUNIKACÍ SPOJENÝCH SE STAVBOU</t>
  </si>
  <si>
    <t>28</t>
  </si>
  <si>
    <t>M14</t>
  </si>
  <si>
    <t>D+M INFORMAČNÍ TABULE STAVBY DLE POŽADAVKŮ OBJEDNATELE STAVBY</t>
  </si>
  <si>
    <t>30</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</si>
  <si>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</si>
  <si>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</si>
  <si>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32</t>
  </si>
  <si>
    <t>17</t>
  </si>
  <si>
    <t>M16</t>
  </si>
  <si>
    <t>NÁKLADY NA VYTÝČENÍ STAVBY</t>
  </si>
  <si>
    <t>34</t>
  </si>
  <si>
    <t>M17</t>
  </si>
  <si>
    <t>NÁKLADY NA ZPRACOVÁNÍ VÝKRESŮ VÝZTUŽE ŽB MONOLITICKÝCH ČÁSTÍ STAVBY</t>
  </si>
  <si>
    <t>36</t>
  </si>
  <si>
    <t>19</t>
  </si>
  <si>
    <t>M18</t>
  </si>
  <si>
    <t>DOČASNÁ OCHRANA NOVÝCH A STÁVAJÍCÍCH INŽENÝRSKÝCH SÍTÍ</t>
  </si>
  <si>
    <t>38</t>
  </si>
  <si>
    <t>M19</t>
  </si>
  <si>
    <t>NÁKLADY SPOJENÉ S PROJEKTOVOU DOKUMENTACÍ SKUTEČNÉHO PROVEDENÍ V PĚTI VYHOTOVENÍCH</t>
  </si>
  <si>
    <t>40</t>
  </si>
  <si>
    <t>M20</t>
  </si>
  <si>
    <t>D+M PAMĚTNÍ DESKA - S POSKYTOVATELEM DOTACE</t>
  </si>
  <si>
    <t>42</t>
  </si>
  <si>
    <t>M21</t>
  </si>
  <si>
    <t>VYKLIZENÍ A UKLID STAVENIŠTĚ VČETNĚ UVEDENÍ DO PŮVODNÍHO STAVU</t>
  </si>
  <si>
    <t>44</t>
  </si>
  <si>
    <t>23</t>
  </si>
  <si>
    <t>M22</t>
  </si>
  <si>
    <t>ZAJIŠTĚNÍ BEZPEČNOSTI STAVENIŠTĚ Z HLEDISKA OCHRANY VEŘEJNÝCH ZÁJMŮ</t>
  </si>
  <si>
    <t>46</t>
  </si>
  <si>
    <t>M23</t>
  </si>
  <si>
    <t>ZŘÍZENÍ DEPONIE A MEZIDEPONIE</t>
  </si>
  <si>
    <t>48</t>
  </si>
  <si>
    <t>25</t>
  </si>
  <si>
    <t>M24</t>
  </si>
  <si>
    <t>SPLNĚNÍ PŘÍPADNÝCH ZVLÁŠTNÍCH POŽADAVKŮ NA PROVÁDĚNÍ STAVBY,KTERÉ VYŽADUJÍ ZVLÁŠTNÍ BEZPEČNOSTNÍ OPATŘENÍ</t>
  </si>
  <si>
    <t>50</t>
  </si>
  <si>
    <t>VRN  CELKEM</t>
  </si>
  <si>
    <t>SO 02 - 8-KOMUNIKACE - KOMUNIKACE</t>
  </si>
  <si>
    <t>D1 - HSV:</t>
  </si>
  <si>
    <t xml:space="preserve">    oddíl 1 - Zemní práce:</t>
  </si>
  <si>
    <t xml:space="preserve">      1 - ZEMNÍ PRÁCE CELKEM</t>
  </si>
  <si>
    <t xml:space="preserve">    oddíl 2 - Základy a zvláštní zakládání:</t>
  </si>
  <si>
    <t xml:space="preserve">      2 - ZÁKLADY A ZVLÁŠTNÍ ZAKLÁDÁNÍ CELKEM</t>
  </si>
  <si>
    <t xml:space="preserve">    oddíl 5 - Komunikace:</t>
  </si>
  <si>
    <t xml:space="preserve">      5 - KOMUNIKACE CELKEM</t>
  </si>
  <si>
    <t xml:space="preserve">    oddíl 9 - Ostatní konstrukce a práce:</t>
  </si>
  <si>
    <t xml:space="preserve">      9 - OSTATNÍ KONSTRUKCE A PRÁCE CELKEM</t>
  </si>
  <si>
    <t xml:space="preserve">    oddíl 99 - Přesun hmot:</t>
  </si>
  <si>
    <t xml:space="preserve">      99 - PŘESUN HMOT CELKEM</t>
  </si>
  <si>
    <t>D2 - PSV:</t>
  </si>
  <si>
    <t xml:space="preserve">    oddíl 711 - Izolace proti vodě:</t>
  </si>
  <si>
    <t xml:space="preserve">      711 - IZOLACE PROTI VODĚ CELKEM</t>
  </si>
  <si>
    <t>PSV - Práce a dodávky PSV</t>
  </si>
  <si>
    <t xml:space="preserve">    767 - Konstrukce zámečnické</t>
  </si>
  <si>
    <t>HSV:</t>
  </si>
  <si>
    <t>oddíl 1</t>
  </si>
  <si>
    <t>Zemní práce:</t>
  </si>
  <si>
    <t>130001101</t>
  </si>
  <si>
    <t>PRIPL ZA ZTIZ VYKOP BLIZKOST PODZ VED - RUČNÍ VÝKOP U PODZEMNÍCH SÍTÍ - OBNAŽENÍ V CELÉ DÉLCE - přeložky+ZÁKLADY OPĚRNÉ ZDI</t>
  </si>
  <si>
    <t>M3</t>
  </si>
  <si>
    <t>61</t>
  </si>
  <si>
    <t>131111000</t>
  </si>
  <si>
    <t>RUCNI HLOUBENI JAM HORNINA TR 1-2 - PLOT</t>
  </si>
  <si>
    <t>810271687</t>
  </si>
  <si>
    <t>VV</t>
  </si>
  <si>
    <t>0,4*0,4*0,8*30</t>
  </si>
  <si>
    <t>131201102</t>
  </si>
  <si>
    <t>HLOUBENI JAM TR 3 NEZAP DO 1000M3 - obnažení zatrubnění</t>
  </si>
  <si>
    <t>68.9</t>
  </si>
  <si>
    <t>Součet</t>
  </si>
  <si>
    <t>131201109</t>
  </si>
  <si>
    <t>PRIPL ZA LEPIVOST HL JAM NEZAP TR 3 - ZATRUBNĚNÍ</t>
  </si>
  <si>
    <t>101.4</t>
  </si>
  <si>
    <t>C-122207111-0</t>
  </si>
  <si>
    <t>ODKOPAVKY POZEMKOVE UPRAVY HORN TR 3</t>
  </si>
  <si>
    <t>149.76</t>
  </si>
  <si>
    <t>151101101</t>
  </si>
  <si>
    <t>PAZENI PRILOZNE STEN RYH HL DO 2M - OPĚRNÁ STĚNA</t>
  </si>
  <si>
    <t>M2</t>
  </si>
  <si>
    <t>16.744</t>
  </si>
  <si>
    <t>151101111</t>
  </si>
  <si>
    <t>ODPAZENI PRILOZ STEN RYH HL DO 2M</t>
  </si>
  <si>
    <t>162701105</t>
  </si>
  <si>
    <t>VODOROVNE PREM VYKOPKU DO 10000M 1-4 ODVOZ A DOVOZ STRUSKY + ZÁSYPY hutněnou tříděnou zeminou</t>
  </si>
  <si>
    <t>251.42</t>
  </si>
  <si>
    <t>162701109</t>
  </si>
  <si>
    <t>PRIPLATEK ZA KAZDYCH DAL 1000M TR 1-4 - dalších 5 km</t>
  </si>
  <si>
    <t>1257.1</t>
  </si>
  <si>
    <t>171201202</t>
  </si>
  <si>
    <t>ULOZ SYPANINY NA SKLADKU A SKLADKOVNE</t>
  </si>
  <si>
    <t>251.16</t>
  </si>
  <si>
    <t>174101101</t>
  </si>
  <si>
    <t>ZASYP ZHUTNENI JAM RYH KOLEM OBJEKTU</t>
  </si>
  <si>
    <t>101.66</t>
  </si>
  <si>
    <t>M</t>
  </si>
  <si>
    <t>12261200</t>
  </si>
  <si>
    <t>STRUSKA VYSPEC KUSOVA NETRID - ZÁSYP ZATRUBNĚNÍ-zásypy jam</t>
  </si>
  <si>
    <t>T</t>
  </si>
  <si>
    <t>202.8</t>
  </si>
  <si>
    <t>162701105.1</t>
  </si>
  <si>
    <t>VODOROVNE PREM VYKOPKU DO 10000M 1-4 - zásypy dovoz strusky</t>
  </si>
  <si>
    <t>162701105.2</t>
  </si>
  <si>
    <t>VODOROVNE PREM VYKOPKU DO 10000M 1-4 - NOVÉ KOMUNIKACE</t>
  </si>
  <si>
    <t>162701109.1</t>
  </si>
  <si>
    <t>PRIPL ZKD 1KM VOD PREM VYKOPKU TR 1-4</t>
  </si>
  <si>
    <t>507</t>
  </si>
  <si>
    <t>181101002</t>
  </si>
  <si>
    <t>UPRAVA PLANE VYROV -500M2 H 1-4 ZHUT</t>
  </si>
  <si>
    <t>299.52</t>
  </si>
  <si>
    <t>16000001</t>
  </si>
  <si>
    <t>MODELACE TERÉNU - VYTVOŘENÍ ŽLABU ZA OPĚRNOU ZDÍ</t>
  </si>
  <si>
    <t>10.4</t>
  </si>
  <si>
    <t>175101209</t>
  </si>
  <si>
    <t>PRIPLATEK ZA PROHOZENI OBSYPU OBJEKTU-ZÁSYP KOLEM OBRUB</t>
  </si>
  <si>
    <t>44.2</t>
  </si>
  <si>
    <t>180402111</t>
  </si>
  <si>
    <t>ZALOZ TRAVNIKU VYSEV PARK V ROVINE - PODÉL OPRAVENÝCH KOMUNIKAC1 S VYUŽITÍM ORNICE Z PARKOVIŠ´T</t>
  </si>
  <si>
    <t>10311306</t>
  </si>
  <si>
    <t>ZEMINA S ORNICI TRIDENA 1,5 t/m3 VL</t>
  </si>
  <si>
    <t>23.868</t>
  </si>
  <si>
    <t>577442</t>
  </si>
  <si>
    <t>SMES TRAVNI LUCNI II VYSSI POL 25kg</t>
  </si>
  <si>
    <t>KG</t>
  </si>
  <si>
    <t>ZEMNÍ PRÁCE CELKEM</t>
  </si>
  <si>
    <t>oddíl 2</t>
  </si>
  <si>
    <t>Základy a zvláštní zakládání:</t>
  </si>
  <si>
    <t>272321411</t>
  </si>
  <si>
    <t>BETON ZAKL KLENEB ZELEZ TR C20/25 - OPĚRNÁ ZED</t>
  </si>
  <si>
    <t>4.212</t>
  </si>
  <si>
    <t>272362021</t>
  </si>
  <si>
    <t>VYZTUZ ZAKL KLENEB SVAROV SITE KARI</t>
  </si>
  <si>
    <t>62</t>
  </si>
  <si>
    <t>275313711</t>
  </si>
  <si>
    <t>BETON ZAKL PATEK PROSTY SPC TR C20/25 - OPLOCENÍ</t>
  </si>
  <si>
    <t>1506289540</t>
  </si>
  <si>
    <t>0,4*0,4*0,7*30</t>
  </si>
  <si>
    <t>279321411</t>
  </si>
  <si>
    <t>BETON ZAKL ZDI ZELEZ TR C20/25 - POHLEDOVÝ</t>
  </si>
  <si>
    <t>2.574</t>
  </si>
  <si>
    <t>279351105</t>
  </si>
  <si>
    <t>BEDNENI ZAKL ZDI 2STR ZK STRANU ZRIZ - POHLEDOVÝ BETON</t>
  </si>
  <si>
    <t>52</t>
  </si>
  <si>
    <t>8.58</t>
  </si>
  <si>
    <t>279351106</t>
  </si>
  <si>
    <t>BEDNENI ZAKL ZDI 2STR ZK STRANU ODSTR</t>
  </si>
  <si>
    <t>54</t>
  </si>
  <si>
    <t>279362021</t>
  </si>
  <si>
    <t>VYZTUZ ZAKL ZDI SVAROVANE SITE KARI</t>
  </si>
  <si>
    <t>56</t>
  </si>
  <si>
    <t>0.084942</t>
  </si>
  <si>
    <t>27</t>
  </si>
  <si>
    <t>998011001</t>
  </si>
  <si>
    <t>PRESUN HMOT BUDOVY ZDENE VYSKY -6M</t>
  </si>
  <si>
    <t>58</t>
  </si>
  <si>
    <t>16.17824</t>
  </si>
  <si>
    <t>ZÁKLADY A ZVLÁŠTNÍ ZAKLÁDÁNÍ CELKEM</t>
  </si>
  <si>
    <t>oddíl 5</t>
  </si>
  <si>
    <t>Komunikace:</t>
  </si>
  <si>
    <t>561121111</t>
  </si>
  <si>
    <t>PODKLAD MECH ZPEV ZEMINA TL 15CM - CELÁ PLOCHA NOVÝCH A OPRAVOVANÝCH KOMUNIKACÍ - sanace pláně</t>
  </si>
  <si>
    <t>60</t>
  </si>
  <si>
    <t>276.12</t>
  </si>
  <si>
    <t>29</t>
  </si>
  <si>
    <t>564231111</t>
  </si>
  <si>
    <t>PODKLAD ZE STERKOPISKU TL 10CM - SANACE PLÁNĚ</t>
  </si>
  <si>
    <t>564571111</t>
  </si>
  <si>
    <t>ZRIZENI PODSYPU ZE SYPANINY TL 25CM - KOMUNIKACE+CHODNÍKY - SANACE</t>
  </si>
  <si>
    <t>31</t>
  </si>
  <si>
    <t>12261150</t>
  </si>
  <si>
    <t>STRUSKA VYSOKOPECNI TRIDENA 32-64mm</t>
  </si>
  <si>
    <t>66</t>
  </si>
  <si>
    <t>564871111</t>
  </si>
  <si>
    <t>PODKLAD ZE STERKODRTE TL PO ZHUT 25CM</t>
  </si>
  <si>
    <t>68</t>
  </si>
  <si>
    <t>33</t>
  </si>
  <si>
    <t>564752111</t>
  </si>
  <si>
    <t>PODKLAD Z VIBROVANÉHO STĚRKU TL 15 CM</t>
  </si>
  <si>
    <t>70</t>
  </si>
  <si>
    <t>573312611</t>
  </si>
  <si>
    <t>PROLITI PODKL ASF BEZ POSYP 7kg/m2</t>
  </si>
  <si>
    <t>72</t>
  </si>
  <si>
    <t>35</t>
  </si>
  <si>
    <t>565192111</t>
  </si>
  <si>
    <t>PODKLAD OBALOVANÉ KAMENIVO</t>
  </si>
  <si>
    <t>74</t>
  </si>
  <si>
    <t>577141132</t>
  </si>
  <si>
    <t>BET ASF PROTISM PLYNUL TR1 TL 5CM -3M</t>
  </si>
  <si>
    <t>76</t>
  </si>
  <si>
    <t>37</t>
  </si>
  <si>
    <t>58336110</t>
  </si>
  <si>
    <t>RICNI VALOUNY NETRIDENE</t>
  </si>
  <si>
    <t>78</t>
  </si>
  <si>
    <t>2.8275</t>
  </si>
  <si>
    <t>596211110</t>
  </si>
  <si>
    <t>KLAD DLAZ BET PESI ZAMK 6CM A 50M2 - CHODNÍKY</t>
  </si>
  <si>
    <t>80</t>
  </si>
  <si>
    <t>36.4</t>
  </si>
  <si>
    <t>39</t>
  </si>
  <si>
    <t>596211221</t>
  </si>
  <si>
    <t>KLAD DLAZ BET PESI ZAMK 8CM B 100M2 - PARKOVIŠTĚ</t>
  </si>
  <si>
    <t>82</t>
  </si>
  <si>
    <t>72.28</t>
  </si>
  <si>
    <t>59246426</t>
  </si>
  <si>
    <t>DLAZBA ZAMKOVA HBB 030-19 V 6CM BAR</t>
  </si>
  <si>
    <t>84</t>
  </si>
  <si>
    <t>množství =.1</t>
  </si>
  <si>
    <t>38.22</t>
  </si>
  <si>
    <t>86</t>
  </si>
  <si>
    <t>41</t>
  </si>
  <si>
    <t>59246507</t>
  </si>
  <si>
    <t>DLAZ ZAMK CSB AS01 KOST 8CM BAREVNA</t>
  </si>
  <si>
    <t>88</t>
  </si>
  <si>
    <t>množství =.2</t>
  </si>
  <si>
    <t>75.894</t>
  </si>
  <si>
    <t>90</t>
  </si>
  <si>
    <t>KOMUNIKACE CELKEM</t>
  </si>
  <si>
    <t>oddíl 9</t>
  </si>
  <si>
    <t>Ostatní konstrukce a práce:</t>
  </si>
  <si>
    <t>43</t>
  </si>
  <si>
    <t>914501111</t>
  </si>
  <si>
    <t>OSAZ TRUBK NAST NA SL SVIS DOPR ZNAC</t>
  </si>
  <si>
    <t>KS</t>
  </si>
  <si>
    <t>92</t>
  </si>
  <si>
    <t>40445271</t>
  </si>
  <si>
    <t>ZNACKA DOPRAV VYSTRAZ REFL AL A 2</t>
  </si>
  <si>
    <t>96</t>
  </si>
  <si>
    <t>45</t>
  </si>
  <si>
    <t>40445782</t>
  </si>
  <si>
    <t>TABULE DOPRAV DODATKOVA REFL FE 2</t>
  </si>
  <si>
    <t>98</t>
  </si>
  <si>
    <t>47</t>
  </si>
  <si>
    <t>916533111</t>
  </si>
  <si>
    <t>OSAZ OBRUB SIL BET -OPERA DO BET LEZ</t>
  </si>
  <si>
    <t>102</t>
  </si>
  <si>
    <t>916533211</t>
  </si>
  <si>
    <t>OSAZ OBRUB SIL BET -OPERA DO BET STOJ</t>
  </si>
  <si>
    <t>104</t>
  </si>
  <si>
    <t>49</t>
  </si>
  <si>
    <t>59217011</t>
  </si>
  <si>
    <t>OBRUBNIKY SILNIC ABO 15-30 PRIR</t>
  </si>
  <si>
    <t>106</t>
  </si>
  <si>
    <t>917161111</t>
  </si>
  <si>
    <t>OSAZ CHOD OBR KAM LEZ S OPER LOZE BET</t>
  </si>
  <si>
    <t>108</t>
  </si>
  <si>
    <t>33.28</t>
  </si>
  <si>
    <t>51</t>
  </si>
  <si>
    <t>59217150</t>
  </si>
  <si>
    <t>OBRUBNIK CHODNIKOVY ABO 13-10 L1000</t>
  </si>
  <si>
    <t>110</t>
  </si>
  <si>
    <t>34.944</t>
  </si>
  <si>
    <t>59217013</t>
  </si>
  <si>
    <t>OBRUBNIKY SILNIC ABO 15-30 P PRIR - OBLOUKY A ROHOVÉ</t>
  </si>
  <si>
    <t>112</t>
  </si>
  <si>
    <t>53</t>
  </si>
  <si>
    <t>915712111</t>
  </si>
  <si>
    <t>VODOR ZNAC STRIK BARV VOD PR S 25CM</t>
  </si>
  <si>
    <t>114</t>
  </si>
  <si>
    <t>OSTATNÍ KONSTRUKCE A PRÁCE CELKEM</t>
  </si>
  <si>
    <t>oddíl 99</t>
  </si>
  <si>
    <t>Přesun hmot:</t>
  </si>
  <si>
    <t>998224194</t>
  </si>
  <si>
    <t>PRIPL ZVETS PRESUN KRYT MONOL DO 5KM</t>
  </si>
  <si>
    <t>116</t>
  </si>
  <si>
    <t>množství =.5</t>
  </si>
  <si>
    <t>660.37504</t>
  </si>
  <si>
    <t>118</t>
  </si>
  <si>
    <t>55</t>
  </si>
  <si>
    <t>998224195</t>
  </si>
  <si>
    <t>PRIPL ZKD 5KM ZVETS PRESUN KRYT MONOL</t>
  </si>
  <si>
    <t>120</t>
  </si>
  <si>
    <t>99</t>
  </si>
  <si>
    <t>PŘESUN HMOT CELKEM</t>
  </si>
  <si>
    <t>D2</t>
  </si>
  <si>
    <t>PSV:</t>
  </si>
  <si>
    <t>oddíl 711</t>
  </si>
  <si>
    <t>Izolace proti vodě:</t>
  </si>
  <si>
    <t>711030201</t>
  </si>
  <si>
    <t>ODSTR IZOL VODA PASY VOLNE SVI 1VRST - IZOLACE OPĚRNÉ ZDI</t>
  </si>
  <si>
    <t>122</t>
  </si>
  <si>
    <t>9.36</t>
  </si>
  <si>
    <t>57</t>
  </si>
  <si>
    <t>711112011</t>
  </si>
  <si>
    <t>NATER IZOL ZEM VLHK SVI STUD ASF SUSP</t>
  </si>
  <si>
    <t>124</t>
  </si>
  <si>
    <t>28326164</t>
  </si>
  <si>
    <t>FOLIE NOPOVA DEKDREN L40 V NOPU 41MM</t>
  </si>
  <si>
    <t>126</t>
  </si>
  <si>
    <t>10.296</t>
  </si>
  <si>
    <t>59</t>
  </si>
  <si>
    <t>11163132</t>
  </si>
  <si>
    <t>LAK ASFALT ALP PENETRAL KANYSTR 9kg</t>
  </si>
  <si>
    <t>128</t>
  </si>
  <si>
    <t>0.052</t>
  </si>
  <si>
    <t>998711101</t>
  </si>
  <si>
    <t>IZOL VODA PRESUN HMOT VYSKA -6M</t>
  </si>
  <si>
    <t>130</t>
  </si>
  <si>
    <t>0.10712</t>
  </si>
  <si>
    <t>711</t>
  </si>
  <si>
    <t>IZOLACE PROTI VODĚ CELKEM</t>
  </si>
  <si>
    <t>PSV</t>
  </si>
  <si>
    <t>Práce a dodávky PSV</t>
  </si>
  <si>
    <t>767</t>
  </si>
  <si>
    <t>Konstrukce zámečnické</t>
  </si>
  <si>
    <t>63</t>
  </si>
  <si>
    <t>7670001</t>
  </si>
  <si>
    <t>PLOTOVÝ SLOUPEK OCELOVÝ POPLASTOVANÝ V 1800 MM - D+M  - OPLOCENÍ</t>
  </si>
  <si>
    <t>ks</t>
  </si>
  <si>
    <t>-1336003701</t>
  </si>
  <si>
    <t>7670002</t>
  </si>
  <si>
    <t>ŠIKMINY OCELOVÉ, POPLASTOVANÉ DL.1200 MM - D+M - OPLOCENÍ</t>
  </si>
  <si>
    <t>1532058965</t>
  </si>
  <si>
    <t>65</t>
  </si>
  <si>
    <t>7670003</t>
  </si>
  <si>
    <t>POPLASTOVANÉ PLETIVO VÝŠKY 1500 MM - D+M včetně napínacího drátu - OPLOCENÍ</t>
  </si>
  <si>
    <t>-1772164000</t>
  </si>
  <si>
    <t>49*1,05</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</si>
  <si>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</si>
  <si>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</si>
  <si>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</si>
  <si>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</si>
  <si>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</si>
  <si>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</si>
  <si>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</si>
  <si>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</si>
  <si>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</si>
  <si>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</si>
  <si>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</si>
  <si>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</si>
  <si>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</si>
  <si>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</si>
  <si>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</si>
  <si>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</si>
  <si>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</si>
  <si>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</si>
  <si>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</si>
  <si>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</si>
  <si>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</si>
  <si>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</si>
  <si>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</si>
  <si>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</si>
  <si>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</si>
  <si>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</si>
  <si>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</si>
  <si>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</si>
  <si>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</si>
  <si>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</si>
  <si>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</si>
  <si>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</si>
  <si>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256</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</si>
  <si>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</si>
  <si>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</si>
  <si>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</si>
  <si>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</si>
  <si>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</si>
  <si>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</si>
  <si>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</si>
  <si>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</si>
  <si>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</si>
  <si>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</si>
  <si>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</si>
  <si>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</si>
  <si>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D3</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</si>
  <si>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</si>
  <si>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</si>
  <si>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</si>
  <si>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</si>
  <si>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</si>
  <si>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</si>
  <si>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</si>
  <si>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</si>
  <si>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</si>
  <si>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</si>
  <si>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</si>
  <si>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</si>
  <si>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</si>
  <si>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</si>
  <si>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</si>
  <si>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</si>
  <si>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</si>
  <si>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</si>
  <si>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</si>
  <si>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</si>
  <si>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</si>
  <si>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</si>
  <si>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</si>
  <si>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</si>
  <si>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</si>
  <si>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</si>
  <si>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</si>
  <si>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</si>
  <si>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</si>
  <si>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</si>
  <si>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</si>
  <si>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</si>
  <si>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</si>
  <si>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</si>
  <si>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</si>
  <si>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</si>
  <si>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</si>
  <si>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</si>
  <si>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</si>
  <si>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</si>
  <si>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</si>
  <si>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</si>
  <si>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</si>
  <si>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</si>
  <si>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</si>
  <si>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</si>
  <si>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</si>
  <si>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</si>
  <si>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</si>
  <si>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</si>
  <si>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</si>
  <si>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</si>
  <si>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</si>
  <si>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</si>
  <si>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</si>
  <si>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</si>
  <si>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D4</t>
  </si>
  <si>
    <t>KABELY NN - CELKEM</t>
  </si>
  <si>
    <t>D5</t>
  </si>
  <si>
    <t>SVÍTIDLA</t>
  </si>
  <si>
    <t>POL27 M</t>
  </si>
  <si>
    <t>Svítidlo s označemím "A"</t>
  </si>
  <si>
    <t>POL27 D</t>
  </si>
  <si>
    <t>94</t>
  </si>
  <si>
    <t>P</t>
  </si>
  <si>
    <t>Poznámka k položce: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</si>
  <si>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</si>
  <si>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</si>
  <si>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</si>
  <si>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</si>
  <si>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</si>
  <si>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</si>
  <si>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100</t>
  </si>
  <si>
    <t>POL29 D</t>
  </si>
  <si>
    <t>Poznámka k položce: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</si>
  <si>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</si>
  <si>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</si>
  <si>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</si>
  <si>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</si>
  <si>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</si>
  <si>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</si>
  <si>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</si>
  <si>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</si>
  <si>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</si>
  <si>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</si>
  <si>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</si>
  <si>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</si>
  <si>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</si>
  <si>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</si>
  <si>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</si>
  <si>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</si>
  <si>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</si>
  <si>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</si>
  <si>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</si>
  <si>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</si>
  <si>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</si>
  <si>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</si>
  <si>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</si>
  <si>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</si>
  <si>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</si>
  <si>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</si>
  <si>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</si>
  <si>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</si>
  <si>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</si>
  <si>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</si>
  <si>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132</t>
  </si>
  <si>
    <t>POL37 D</t>
  </si>
  <si>
    <t>134</t>
  </si>
  <si>
    <t>Poznámka k položce: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</si>
  <si>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</si>
  <si>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</si>
  <si>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136</t>
  </si>
  <si>
    <t>POL38 D</t>
  </si>
  <si>
    <t>138</t>
  </si>
  <si>
    <t>Poznámka k položce: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</si>
  <si>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</si>
  <si>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</si>
  <si>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140</t>
  </si>
  <si>
    <t>POL39 D</t>
  </si>
  <si>
    <t>142</t>
  </si>
  <si>
    <t>Poznámka k položce: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</si>
  <si>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</si>
  <si>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</si>
  <si>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144</t>
  </si>
  <si>
    <t>POL40 D</t>
  </si>
  <si>
    <t>146</t>
  </si>
  <si>
    <t>Poznámka k položce: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</si>
  <si>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</si>
  <si>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</si>
  <si>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148</t>
  </si>
  <si>
    <t>PO41 D</t>
  </si>
  <si>
    <t>150</t>
  </si>
  <si>
    <t>Poznámka k položce: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</si>
  <si>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</si>
  <si>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</si>
  <si>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152</t>
  </si>
  <si>
    <t>POL42 D</t>
  </si>
  <si>
    <t>154</t>
  </si>
  <si>
    <t>Poznámka k položce: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</si>
  <si>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</si>
  <si>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</si>
  <si>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156</t>
  </si>
  <si>
    <t>POL43 D</t>
  </si>
  <si>
    <t>158</t>
  </si>
  <si>
    <t>Poznámka k položce: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</si>
  <si>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</si>
  <si>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</si>
  <si>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160</t>
  </si>
  <si>
    <t>D6</t>
  </si>
  <si>
    <t>SVÍTIDLA CELKEM</t>
  </si>
  <si>
    <t>D7</t>
  </si>
  <si>
    <t>PŘÍSTROJE</t>
  </si>
  <si>
    <t>POL45 M</t>
  </si>
  <si>
    <t>Vypínač č. 1, IP44, v provedení pod omítku 10A/230V</t>
  </si>
  <si>
    <t>162</t>
  </si>
  <si>
    <t>POL45 D</t>
  </si>
  <si>
    <t>164</t>
  </si>
  <si>
    <t>POL46 M</t>
  </si>
  <si>
    <t>Vypínač č. 1, IP20, v provedení pod omítku 10A/230V</t>
  </si>
  <si>
    <t>166</t>
  </si>
  <si>
    <t>POL46 D</t>
  </si>
  <si>
    <t>168</t>
  </si>
  <si>
    <t>POL47 M</t>
  </si>
  <si>
    <t>Vypínač č. 1S, IP20, v provedení pod omítku 10A/230V</t>
  </si>
  <si>
    <t>170</t>
  </si>
  <si>
    <t>POL47  D</t>
  </si>
  <si>
    <t>172</t>
  </si>
  <si>
    <t>POL48 M</t>
  </si>
  <si>
    <t>Vypínač č. 5, IP20, v provedení pod omítku 10A/230V</t>
  </si>
  <si>
    <t>174</t>
  </si>
  <si>
    <t>POL 48 D</t>
  </si>
  <si>
    <t>176</t>
  </si>
  <si>
    <t>POL49 M</t>
  </si>
  <si>
    <t>Vypínač č. 6, IP20, v provedení pod omítku 10A/230V</t>
  </si>
  <si>
    <t>178</t>
  </si>
  <si>
    <t>POL49 D</t>
  </si>
  <si>
    <t>180</t>
  </si>
  <si>
    <t>POL50 M</t>
  </si>
  <si>
    <t>Tlačítko 1/0S, IP20, v provedení na omítku</t>
  </si>
  <si>
    <t>182</t>
  </si>
  <si>
    <t>POL50 D</t>
  </si>
  <si>
    <t>184</t>
  </si>
  <si>
    <t>POL51 M</t>
  </si>
  <si>
    <t>Vypínač 3f., IP65, v provedení na omítku 25A/400V</t>
  </si>
  <si>
    <t>186</t>
  </si>
  <si>
    <t>POL51 D</t>
  </si>
  <si>
    <t>188</t>
  </si>
  <si>
    <t>POL52 M</t>
  </si>
  <si>
    <t>Vypínač 3-pól. VYP/ZAP/AUT, v provedení na omítku 20A/400V</t>
  </si>
  <si>
    <t>190</t>
  </si>
  <si>
    <t>POL52 D</t>
  </si>
  <si>
    <t>192</t>
  </si>
  <si>
    <t>POL53 M</t>
  </si>
  <si>
    <t>Zásuvka 1VZ, IP 21, v provedení pod omítkou, 16A/230V, kompletní vč. rámečku a krytu</t>
  </si>
  <si>
    <t>194</t>
  </si>
  <si>
    <t>POL53 D</t>
  </si>
  <si>
    <t>196</t>
  </si>
  <si>
    <t>POL54 M</t>
  </si>
  <si>
    <t>Zásuvka 2VZ, IP 21, v provedení pod omítkou, 16A/230V, kompletní vč. rámečku a krytu</t>
  </si>
  <si>
    <t>198</t>
  </si>
  <si>
    <t>POL54 D</t>
  </si>
  <si>
    <t>200</t>
  </si>
  <si>
    <t>POL55 M</t>
  </si>
  <si>
    <t>Zásuvka 3VZ, IP 201 v provedení pod omítkou, 16A/230V, kompletní vč. rámečku a krytu</t>
  </si>
  <si>
    <t>202</t>
  </si>
  <si>
    <t>POL55 D</t>
  </si>
  <si>
    <t>204</t>
  </si>
  <si>
    <t>POL56 M</t>
  </si>
  <si>
    <t>Zásuvka 4V4, IP 20, v provedení pod omítkou, 16A/230V, kompletní vč. rámečku a krytu</t>
  </si>
  <si>
    <t>206</t>
  </si>
  <si>
    <t>POL56 D</t>
  </si>
  <si>
    <t>208</t>
  </si>
  <si>
    <t>POL57 M</t>
  </si>
  <si>
    <t>Zásuvka 4V4P, IP 20, v provedení pod omítkou, 16A/230V,s př. ochranou tř. III, kompletní vč. rámečku a krytu</t>
  </si>
  <si>
    <t>210</t>
  </si>
  <si>
    <t>POL57 D</t>
  </si>
  <si>
    <t>212</t>
  </si>
  <si>
    <t>POL58 M</t>
  </si>
  <si>
    <t>Detektor přítomností stropní, přisazený, 360°, 10A,230V, IP21</t>
  </si>
  <si>
    <t>214</t>
  </si>
  <si>
    <t>POL58 D</t>
  </si>
  <si>
    <t>216</t>
  </si>
  <si>
    <t>POL59 M</t>
  </si>
  <si>
    <t>Detektor přítomností nástěnný, přisazený, 210°, 10A,230V</t>
  </si>
  <si>
    <t>218</t>
  </si>
  <si>
    <t>POL59 D</t>
  </si>
  <si>
    <t>220</t>
  </si>
  <si>
    <t>POL60 M</t>
  </si>
  <si>
    <t>Relé CM3-4B, pod vypínač</t>
  </si>
  <si>
    <t>222</t>
  </si>
  <si>
    <t>POL60 D</t>
  </si>
  <si>
    <t>224</t>
  </si>
  <si>
    <t>POL61 M</t>
  </si>
  <si>
    <t>Relé SMR-B,  4000VA, 230V</t>
  </si>
  <si>
    <t>226</t>
  </si>
  <si>
    <t>POL61 D</t>
  </si>
  <si>
    <t>228</t>
  </si>
  <si>
    <t>POL62 M</t>
  </si>
  <si>
    <t>Hydrostat nástěnný IP54 , 10A/230V</t>
  </si>
  <si>
    <t>230</t>
  </si>
  <si>
    <t>POL62 D</t>
  </si>
  <si>
    <t>232</t>
  </si>
  <si>
    <t>POL63 M</t>
  </si>
  <si>
    <t>Zásuvka jednonásobná, IP 44, v provedení na omítku, 16A/230V</t>
  </si>
  <si>
    <t>234</t>
  </si>
  <si>
    <t>POL63 D</t>
  </si>
  <si>
    <t>236</t>
  </si>
  <si>
    <t>POL64 M</t>
  </si>
  <si>
    <t>Zásuvka průmyslová, IP 54, v provedení na omítkou, 16A/400V</t>
  </si>
  <si>
    <t>238</t>
  </si>
  <si>
    <t>POL64 D</t>
  </si>
  <si>
    <t>240</t>
  </si>
  <si>
    <t>POL65 M</t>
  </si>
  <si>
    <t>Elektroinstalační krabice KP 68 (KOPOS)</t>
  </si>
  <si>
    <t>242</t>
  </si>
  <si>
    <t>POL65 D</t>
  </si>
  <si>
    <t>244</t>
  </si>
  <si>
    <t>POL66 M</t>
  </si>
  <si>
    <t>Elektroinstalační krabice KU 68 1903 (KOPOS), vč.svorkovnice</t>
  </si>
  <si>
    <t>246</t>
  </si>
  <si>
    <t>POL66 D</t>
  </si>
  <si>
    <t>248</t>
  </si>
  <si>
    <t>POL67 M</t>
  </si>
  <si>
    <t>Elektroinstalační krabice IP44 8111</t>
  </si>
  <si>
    <t>250</t>
  </si>
  <si>
    <t>POL67 D</t>
  </si>
  <si>
    <t>252</t>
  </si>
  <si>
    <t>POL68 M</t>
  </si>
  <si>
    <t>Návěstidlo/Výstražné světlo VPV-L, provedení LED - dvě červená světla pr.210mm, sluneční clony, 230V, elektoniky blikače, včetně nástěnné konzoly</t>
  </si>
  <si>
    <t>254</t>
  </si>
  <si>
    <t>POL68 D</t>
  </si>
  <si>
    <t>POL69 M</t>
  </si>
  <si>
    <t>PVC trubka ohebná 125N pr. 16mm</t>
  </si>
  <si>
    <t>258</t>
  </si>
  <si>
    <t>POL69 D</t>
  </si>
  <si>
    <t>260</t>
  </si>
  <si>
    <t>POL70 M</t>
  </si>
  <si>
    <t>PVC trubka ohebná 125N pr. 25mm</t>
  </si>
  <si>
    <t>262</t>
  </si>
  <si>
    <t>POL70 D</t>
  </si>
  <si>
    <t>264</t>
  </si>
  <si>
    <t>POL71 M</t>
  </si>
  <si>
    <t>PVC trubka tuhá 750N/5cm vnitřní průměr pr. 16mm, včetně příchytek</t>
  </si>
  <si>
    <t>266</t>
  </si>
  <si>
    <t>POL71 D</t>
  </si>
  <si>
    <t>268</t>
  </si>
  <si>
    <t>POL72 M</t>
  </si>
  <si>
    <t>PVC trubka tuhá 750N/5cm vnitřní průměr pr. 25mm, včetně příchytek</t>
  </si>
  <si>
    <t>270</t>
  </si>
  <si>
    <t>POL72 D</t>
  </si>
  <si>
    <t>272</t>
  </si>
  <si>
    <t>POL73 M</t>
  </si>
  <si>
    <t>Drátěný kabelový žlab 50x50, vč. víka, závěsů, spojek atd.</t>
  </si>
  <si>
    <t>274</t>
  </si>
  <si>
    <t>POL73 D</t>
  </si>
  <si>
    <t>276</t>
  </si>
  <si>
    <t>POL74 M</t>
  </si>
  <si>
    <t>Kabelový žlab 200x100mm vč. víka, závěsů, spojek, kolen atd.</t>
  </si>
  <si>
    <t>278</t>
  </si>
  <si>
    <t>POL74 D</t>
  </si>
  <si>
    <t>280</t>
  </si>
  <si>
    <t>POL75 M</t>
  </si>
  <si>
    <t>Střešní prostup pro kabely o pr. 50mm, typ peryskop</t>
  </si>
  <si>
    <t>282</t>
  </si>
  <si>
    <t>POL75 D</t>
  </si>
  <si>
    <t>284</t>
  </si>
  <si>
    <t>POL,76 M</t>
  </si>
  <si>
    <t>Zemnící svorka ZSA 16 včetně Cu pásku</t>
  </si>
  <si>
    <t>286</t>
  </si>
  <si>
    <t>POL76 D</t>
  </si>
  <si>
    <t>288</t>
  </si>
  <si>
    <t>POL77 M</t>
  </si>
  <si>
    <t>Zemnící svorka ZS 4</t>
  </si>
  <si>
    <t>290</t>
  </si>
  <si>
    <t>POL77 D</t>
  </si>
  <si>
    <t>292</t>
  </si>
  <si>
    <t>POL78 M</t>
  </si>
  <si>
    <t>Pomocná ochranná svorkovnice PAS s krytem</t>
  </si>
  <si>
    <t>294</t>
  </si>
  <si>
    <t>POL78 D</t>
  </si>
  <si>
    <t>296</t>
  </si>
  <si>
    <t>D8</t>
  </si>
  <si>
    <t>PŘÍSTROJE CELKEM</t>
  </si>
  <si>
    <t>D9</t>
  </si>
  <si>
    <t>OSTATNÍ PRÁCE</t>
  </si>
  <si>
    <t>POL79 M</t>
  </si>
  <si>
    <t>Úprava stávajícího zařízení - přeložka stávajících kabelů a napojení stávajících kabelů do nových rozváděčů</t>
  </si>
  <si>
    <t>HOD</t>
  </si>
  <si>
    <t>298</t>
  </si>
  <si>
    <t>POL80 M</t>
  </si>
  <si>
    <t>Nepředvídatelné práce</t>
  </si>
  <si>
    <t>300</t>
  </si>
  <si>
    <t>POL81 M</t>
  </si>
  <si>
    <t>Demontáž stávajícího el zařízení, vč. odvozu a ekol. likvidace suti</t>
  </si>
  <si>
    <t>302</t>
  </si>
  <si>
    <t>POL82 M</t>
  </si>
  <si>
    <t>Vysekání kabelových rýh š.150x70mm ve stěne</t>
  </si>
  <si>
    <t>304</t>
  </si>
  <si>
    <t>POL83 M</t>
  </si>
  <si>
    <t>Vysekání kabelových rýh š.100x70mm ve stěne</t>
  </si>
  <si>
    <t>306</t>
  </si>
  <si>
    <t>POL 84 M</t>
  </si>
  <si>
    <t>Vysekání kabelových rýh š.50x70mm ve stěne</t>
  </si>
  <si>
    <t>308</t>
  </si>
  <si>
    <t>POL85 M</t>
  </si>
  <si>
    <t>Vysekání kabelových rýh š.30x30mm v cihelné stěně</t>
  </si>
  <si>
    <t>310</t>
  </si>
  <si>
    <t>POL86 M</t>
  </si>
  <si>
    <t>Vysekání kabelových rýh š.30x30mm ve stropě</t>
  </si>
  <si>
    <t>312</t>
  </si>
  <si>
    <t>POL87 M</t>
  </si>
  <si>
    <t>Vysekání kapes pro špalíky a krabice 5x5x5 v cihl. Zdivu</t>
  </si>
  <si>
    <t>314</t>
  </si>
  <si>
    <t>POL 88 0</t>
  </si>
  <si>
    <t>Hrubá výplň rýh ve stěnách do 3x3 cm maltou ze SMS</t>
  </si>
  <si>
    <t>316</t>
  </si>
  <si>
    <t>POL89 M</t>
  </si>
  <si>
    <t>Hrubá výplň rýh ve stěnách do 5x5 cm maltou ze SMS</t>
  </si>
  <si>
    <t>318</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</si>
  <si>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</si>
  <si>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</si>
  <si>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</si>
  <si>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</si>
  <si>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</si>
  <si>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</si>
  <si>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</si>
  <si>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</si>
  <si>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</si>
  <si>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</si>
  <si>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</si>
  <si>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</si>
  <si>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</si>
  <si>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</si>
  <si>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</si>
  <si>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</si>
  <si>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</si>
  <si>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</si>
  <si>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</si>
  <si>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</si>
  <si>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</si>
  <si>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</si>
  <si>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</si>
  <si>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</si>
  <si>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</si>
  <si>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</si>
  <si>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</si>
  <si>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</si>
  <si>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</si>
  <si>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</si>
  <si>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</si>
  <si>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</si>
  <si>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</si>
  <si>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</si>
  <si>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</si>
  <si>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</si>
  <si>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</si>
  <si>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</si>
  <si>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</si>
  <si>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</si>
  <si>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</si>
  <si>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</si>
  <si>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</si>
  <si>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</si>
  <si>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</si>
  <si>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</si>
  <si>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</si>
  <si>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</si>
  <si>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</si>
  <si>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</si>
  <si>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</si>
  <si>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</si>
  <si>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</si>
  <si>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</si>
  <si>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</si>
  <si>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</si>
  <si>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</si>
  <si>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</si>
  <si>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</si>
  <si>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</si>
  <si>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</si>
  <si>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</si>
  <si>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</si>
  <si>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</si>
  <si>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</si>
  <si>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</si>
  <si>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</si>
  <si>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</si>
  <si>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</si>
  <si>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</si>
  <si>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</si>
  <si>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</si>
  <si>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</si>
  <si>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</si>
  <si>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</si>
  <si>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</si>
  <si>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</si>
  <si>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</si>
  <si>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</si>
  <si>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</si>
  <si>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</si>
  <si>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</si>
  <si>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</si>
  <si>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</si>
  <si>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</si>
  <si>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</si>
  <si>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</si>
  <si>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</si>
  <si>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</si>
  <si>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</si>
  <si>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</si>
  <si>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</si>
  <si>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</si>
  <si>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</si>
  <si>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</si>
  <si>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</si>
  <si>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</si>
  <si>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</si>
  <si>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</si>
  <si>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</si>
  <si>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</si>
  <si>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</si>
  <si>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</si>
  <si>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</si>
  <si>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</si>
  <si>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</si>
  <si>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</si>
  <si>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</si>
  <si>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</si>
  <si>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</si>
  <si>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</si>
  <si>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</si>
  <si>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</si>
  <si>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</si>
  <si>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</si>
  <si>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</si>
  <si>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</si>
  <si>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</si>
  <si>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</si>
  <si>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</si>
  <si>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</si>
  <si>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</si>
  <si>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</si>
  <si>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</si>
  <si>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</si>
  <si>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</si>
  <si>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</si>
  <si>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</si>
  <si>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</si>
  <si>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</si>
  <si>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</si>
  <si>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</si>
  <si>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</si>
  <si>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</si>
  <si>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</si>
  <si>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</si>
  <si>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</si>
  <si>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</si>
  <si>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</si>
  <si>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</si>
  <si>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</si>
  <si>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</si>
  <si>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</si>
  <si>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</si>
  <si>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</si>
  <si>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</si>
  <si>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</si>
  <si>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</si>
  <si>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</si>
  <si>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</si>
  <si>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</si>
  <si>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</si>
  <si>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</si>
  <si>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</si>
  <si>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</si>
  <si>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</si>
  <si>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</si>
  <si>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</si>
  <si>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</si>
  <si>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</si>
  <si>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</si>
  <si>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</si>
  <si>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</si>
  <si>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</si>
  <si>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</si>
  <si>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</si>
  <si>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</si>
  <si>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</si>
  <si>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</si>
  <si>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</si>
  <si>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</si>
  <si>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</si>
  <si>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</si>
  <si>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</si>
  <si>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</si>
  <si>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</si>
  <si>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</si>
  <si>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</si>
  <si>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</si>
  <si>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</si>
  <si>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</si>
  <si>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</si>
  <si>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</si>
  <si>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</si>
  <si>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</si>
  <si>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</si>
  <si>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</si>
  <si>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</si>
  <si>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</si>
  <si>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</si>
  <si>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</si>
  <si>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</si>
  <si>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</si>
  <si>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</si>
  <si>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</si>
  <si>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</si>
  <si>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</si>
  <si>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</si>
  <si>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</si>
  <si>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</si>
  <si>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</si>
  <si>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</si>
  <si>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</si>
  <si>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</si>
  <si>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</si>
  <si>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</si>
  <si>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</si>
  <si>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</si>
  <si>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</si>
  <si>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</si>
  <si>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</si>
  <si>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</si>
  <si>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</si>
  <si>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</si>
  <si>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</si>
  <si>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</si>
  <si>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</si>
  <si>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</si>
  <si>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</si>
  <si>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</si>
  <si>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</si>
  <si>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</si>
  <si>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</si>
  <si>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</si>
  <si>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</si>
  <si>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</si>
  <si>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</si>
  <si>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</si>
  <si>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</si>
  <si>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</si>
  <si>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</si>
  <si>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</si>
  <si>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</si>
  <si>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</si>
  <si>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</si>
  <si>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</si>
  <si>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</si>
  <si>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</si>
  <si>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</si>
  <si>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</si>
  <si>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</si>
  <si>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</si>
  <si>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</si>
  <si>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</si>
  <si>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</si>
  <si>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</si>
  <si>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</si>
  <si>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</si>
  <si>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</si>
  <si>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</si>
  <si>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</si>
  <si>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</si>
  <si>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</si>
  <si>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</si>
  <si>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</si>
  <si>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</si>
  <si>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</si>
  <si>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</si>
  <si>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</si>
  <si>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</si>
  <si>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</si>
  <si>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</si>
  <si>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</si>
  <si>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</si>
  <si>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</si>
  <si>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</si>
  <si>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</si>
  <si>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</si>
  <si>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</si>
  <si>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</si>
  <si>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</si>
  <si>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</si>
  <si>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</si>
  <si>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</si>
  <si>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</si>
  <si>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</si>
  <si>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</si>
  <si>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</si>
  <si>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</si>
  <si>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</si>
  <si>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</si>
  <si>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</si>
  <si>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</si>
  <si>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</si>
  <si>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</si>
  <si>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</si>
  <si>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</si>
  <si>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</si>
  <si>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</si>
  <si>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</si>
  <si>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</si>
  <si>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</si>
  <si>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</si>
  <si>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</si>
  <si>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</si>
  <si>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</si>
  <si>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</si>
  <si>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</si>
  <si>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</si>
  <si>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</si>
  <si>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</si>
  <si>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</si>
  <si>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</si>
  <si>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</si>
  <si>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</si>
  <si>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</si>
  <si>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</si>
  <si>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</si>
  <si>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</si>
  <si>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</si>
  <si>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</si>
  <si>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</si>
  <si>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</si>
  <si>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</si>
  <si>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</si>
  <si>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</si>
  <si>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</si>
  <si>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</si>
  <si>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</si>
  <si>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</si>
  <si>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</si>
  <si>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</si>
  <si>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</si>
  <si>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</si>
  <si>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</si>
  <si>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</si>
  <si>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</si>
  <si>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</si>
  <si>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</si>
  <si>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</si>
  <si>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</si>
  <si>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</si>
  <si>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</si>
  <si>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</si>
  <si>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</si>
  <si>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</si>
  <si>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</si>
  <si>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</si>
  <si>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</si>
  <si>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</si>
  <si>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</si>
  <si>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</si>
  <si>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</si>
  <si>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</si>
  <si>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</si>
  <si>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</si>
  <si>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</si>
  <si>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</si>
  <si>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</si>
  <si>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</si>
  <si>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</si>
  <si>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</si>
  <si>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</si>
  <si>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</si>
  <si>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</si>
  <si>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</si>
  <si>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</si>
  <si>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</si>
  <si>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</si>
  <si>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</si>
  <si>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</si>
  <si>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</si>
  <si>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</si>
  <si>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</si>
  <si>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</si>
  <si>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</si>
  <si>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</si>
  <si>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</si>
  <si>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</si>
  <si>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</si>
  <si>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</si>
  <si>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</si>
  <si>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</si>
  <si>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</si>
  <si>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</si>
  <si>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</si>
  <si>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</si>
  <si>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</si>
  <si>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</si>
  <si>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</si>
  <si>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</si>
  <si>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</si>
  <si>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</si>
  <si>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</si>
  <si>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</si>
  <si>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</si>
  <si>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</si>
  <si>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</si>
  <si>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</si>
  <si>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</si>
  <si>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</si>
  <si>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</si>
  <si>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</si>
  <si>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</si>
  <si>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</si>
  <si>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</si>
  <si>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</si>
  <si>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</si>
  <si>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</si>
  <si>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</si>
  <si>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</si>
  <si>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</si>
  <si>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</si>
  <si>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</si>
  <si>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</si>
  <si>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</si>
  <si>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</si>
  <si>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</si>
  <si>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</si>
  <si>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</si>
  <si>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</si>
  <si>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</si>
  <si>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</si>
  <si>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</si>
  <si>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</si>
  <si>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</si>
  <si>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</si>
  <si>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</si>
  <si>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</si>
  <si>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</si>
  <si>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</si>
  <si>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</si>
  <si>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</si>
  <si>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</si>
  <si>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</si>
  <si>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</si>
  <si>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</si>
  <si>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</si>
  <si>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</si>
  <si>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</si>
  <si>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</si>
  <si>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</si>
  <si>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</si>
  <si>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</si>
  <si>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</si>
  <si>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</si>
  <si>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</si>
  <si>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</si>
  <si>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bypassová klapka, teplovodní dohřívač vzduchu Qt=5.5kW, kompletní SMU, 2x filtrační komora - přívod s třídou filtrace F7, odtah s třídou filtrace M5, 4x pružná manžeta, 2x uzavírací klapka, 2x ventilátorová komora s EC motory Pi=2.5kW/400V, plášť jednotky v sendvičovém provedení s tepelnou izolací, odvod kondenzátu vyhřívaný, celkové rozměry 2560x1605x685, hmotnost 490kg, konfigurace hrdel viz. grafická část projektu, referenční typ DUPLEX 2500 Multi Eco-N</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</si>
  <si>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</si>
  <si>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</si>
  <si>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manostaty</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</si>
  <si>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</si>
  <si>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</si>
  <si>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</si>
  <si>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</si>
  <si>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</si>
  <si>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</si>
  <si>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</si>
  <si>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</si>
  <si>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barevné provedení čelní desky RAL9010</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</si>
  <si>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</si>
  <si>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</si>
  <si>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 provedení čelní desky RAL9010</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</si>
  <si>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</si>
  <si>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</si>
  <si>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</si>
  <si>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</si>
  <si>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</si>
  <si>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</si>
  <si>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</si>
  <si>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</si>
  <si>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</si>
  <si>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</si>
  <si>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</si>
  <si>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</si>
  <si>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</si>
  <si>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</si>
  <si>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</si>
  <si>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</si>
  <si>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</si>
  <si>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</si>
  <si>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</si>
  <si>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</si>
  <si>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</si>
  <si>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</si>
  <si>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</si>
  <si>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</si>
  <si>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</si>
  <si>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</si>
  <si>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</si>
  <si>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</si>
  <si>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</si>
  <si>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</si>
  <si>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</si>
  <si>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</si>
  <si>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</si>
  <si>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</si>
  <si>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</si>
  <si>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</si>
  <si>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</si>
  <si>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</si>
  <si>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</si>
  <si>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</si>
  <si>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</si>
  <si>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</si>
  <si>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</si>
  <si>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</si>
  <si>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</si>
  <si>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</si>
  <si>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</si>
  <si>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</si>
  <si>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</si>
  <si>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</si>
  <si>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</si>
  <si>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bypassová klapka, teplovodní dohřívač vzduchu Qt=3.5kW, kompletní SMU, 2x filtrační komora - přívod s třídou filtrace F7, odtah s třídou filtrace M5, 4x pružná manžeta, 2x uzavírací klapka, 2x ventilátorová komora s EC motory Pi=0.8kW/230V, plášť jednotky v sendvičovém provedení s tepelnou izolací, odvod kondenzátu vyhřívaný, celkové rozměry 2560x1605x555, hmotnost 415kg, konfigurace hrdel viz. grafická část projektu, referenční typ DUPLEX 1500 Multi Eco-N</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</si>
  <si>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</si>
  <si>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</si>
  <si>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manostaty přívodní / odvodní filtr, servopohony regulačních / uzavíracích / bypassových klapek (2x uzavírací klapka s havarijní funkcí, 1x bypassová klapka), komunikační kabeláž, software, integrovaný web-server</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</si>
  <si>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</si>
  <si>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</si>
  <si>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</si>
  <si>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</si>
  <si>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</si>
  <si>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</si>
  <si>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</si>
  <si>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</si>
  <si>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</si>
  <si>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</si>
  <si>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</si>
  <si>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</si>
  <si>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</si>
  <si>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</si>
  <si>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</si>
  <si>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</si>
  <si>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</si>
  <si>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</si>
  <si>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</si>
  <si>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</si>
  <si>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</si>
  <si>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</si>
  <si>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</si>
  <si>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</si>
  <si>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</si>
  <si>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</si>
  <si>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</si>
  <si>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</si>
  <si>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</si>
  <si>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</si>
  <si>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</si>
  <si>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</si>
  <si>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67</t>
  </si>
  <si>
    <t>2.14M</t>
  </si>
  <si>
    <t>2.14D</t>
  </si>
  <si>
    <t>69</t>
  </si>
  <si>
    <t>2.15M</t>
  </si>
  <si>
    <t>2.15D</t>
  </si>
  <si>
    <t>71</t>
  </si>
  <si>
    <t>2.16M</t>
  </si>
  <si>
    <t>2.16D</t>
  </si>
  <si>
    <t>73</t>
  </si>
  <si>
    <t>2.17M</t>
  </si>
  <si>
    <t>2.17D</t>
  </si>
  <si>
    <t>ZAŘÍZENÍ 2. - CELKEM</t>
  </si>
  <si>
    <t>oddíl 3</t>
  </si>
  <si>
    <t>ZAŘÍZENÍ Č.3 – VĚTRÁNÍ GARÁŽE PRO POŽÁRNÍ TECHNIKU - ODVOD VÝFUKOVÝCH PLYNŮ</t>
  </si>
  <si>
    <t>75</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</si>
  <si>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</si>
  <si>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transformátor, příslušenství, referenční typ Nederman N24 3F</t>
  </si>
  <si>
    <t>3.1D</t>
  </si>
  <si>
    <t>77</t>
  </si>
  <si>
    <t>3.2M</t>
  </si>
  <si>
    <t>Regulační klapka do kruhového potrubí DN200, těsná, včetně servopohonu 230V ON/OFF s pružinou (hav.fce)</t>
  </si>
  <si>
    <t>3.2D</t>
  </si>
  <si>
    <t>79</t>
  </si>
  <si>
    <t>3.3M</t>
  </si>
  <si>
    <t>Regulační klapka do 4-hranného potrubí 300x600, těsná, včetně servopohonu 230V ON/OFF s pružinou (hav.fce)</t>
  </si>
  <si>
    <t>3.3D</t>
  </si>
  <si>
    <t>81</t>
  </si>
  <si>
    <t>3.4M</t>
  </si>
  <si>
    <t>Tlumič hluku do kruhového potrubí DN200, L=500, plášť tlumiče z galvanizovaného plechu</t>
  </si>
  <si>
    <t>3.4D</t>
  </si>
  <si>
    <t>83</t>
  </si>
  <si>
    <t>3.5M</t>
  </si>
  <si>
    <t>Koncový prvek pro odfuk vzduchu-sešikemný kus 45° DN200, se sítem proti ptactvu</t>
  </si>
  <si>
    <t>3.5D</t>
  </si>
  <si>
    <t>85</t>
  </si>
  <si>
    <t>3.6M</t>
  </si>
  <si>
    <t>Koncový prvek pro sání/odfuk vzduchu-protidešťová žaluzie 300x600, se sítem proti ptactvu</t>
  </si>
  <si>
    <t>3.6D</t>
  </si>
  <si>
    <t>87</t>
  </si>
  <si>
    <t>3.7M</t>
  </si>
  <si>
    <t>Krycí mřížka - síto na přírubu potrubí 300x600</t>
  </si>
  <si>
    <t>3.7D</t>
  </si>
  <si>
    <t>89</t>
  </si>
  <si>
    <t>3.8M</t>
  </si>
  <si>
    <t>Odsávací systém pro odvod výfukových plynů od vozidel s výfukem na boku / dole vozidla, vysoká výjezdová rychlost, s magnetem, odsávací hadice, balancer, koncovka, vodící kolejnice / lišta, L~10m, referenční typ Nederman MagnaTrack</t>
  </si>
  <si>
    <t>3.8D</t>
  </si>
  <si>
    <t>91</t>
  </si>
  <si>
    <t>3.9M</t>
  </si>
  <si>
    <t>Odsávací systém pro odvod výfukových plynů od vozidel s výfukem nahoru, vysoká výjezdová rychlost, s magnetem, odsávací hadice, balancer, dymník, vodící kolejnice / lišta, L~10m, referenční typ Nederman MagnaStack</t>
  </si>
  <si>
    <t>3.9D</t>
  </si>
  <si>
    <t>93</t>
  </si>
  <si>
    <t>3.10M</t>
  </si>
  <si>
    <t>3.10D</t>
  </si>
  <si>
    <t>95</t>
  </si>
  <si>
    <t>3.11M</t>
  </si>
  <si>
    <t>3.11D</t>
  </si>
  <si>
    <t>97</t>
  </si>
  <si>
    <t>3.12M</t>
  </si>
  <si>
    <t>Termoakustická izolace do vnitřního prostředí - syntetický kaučuk tl.40mm s Al polepem, samolep</t>
  </si>
  <si>
    <t>3.12D</t>
  </si>
  <si>
    <t>3.13M</t>
  </si>
  <si>
    <t>3.13D</t>
  </si>
  <si>
    <t>ZAŘÍZENÍ 3 - CELKEM</t>
  </si>
  <si>
    <t>oddíl 4</t>
  </si>
  <si>
    <t>ZAŘÍZENÍ Č.4 – VĚTRÁNÍ SUŠÁRNY V 1.NP</t>
  </si>
  <si>
    <t>101</t>
  </si>
  <si>
    <t>4.1M</t>
  </si>
  <si>
    <t>Stěnový / axiální ventilátor DN250, V=350m3/h / dp=80Pa, Pi=0.14kW/230V, včetně regulátoru výkonu</t>
  </si>
  <si>
    <t>4.1D</t>
  </si>
  <si>
    <t>103</t>
  </si>
  <si>
    <t>4.2M</t>
  </si>
  <si>
    <t>Koncový prvek pro odfuk vzduchu-protidešťová žaluzie DN250, se sítem proti ptactvu, samotížná / přetlaková</t>
  </si>
  <si>
    <t>4.2D</t>
  </si>
  <si>
    <t>105</t>
  </si>
  <si>
    <t>4.3M</t>
  </si>
  <si>
    <t>Potrubí kruhové z pozink. plechu sk.I, včetně tvarovek 0%, do průměru DN250mm</t>
  </si>
  <si>
    <t>4.3D</t>
  </si>
  <si>
    <t>107</t>
  </si>
  <si>
    <t>4.4M</t>
  </si>
  <si>
    <t>4.4D</t>
  </si>
  <si>
    <t>109</t>
  </si>
  <si>
    <t>4.5M</t>
  </si>
  <si>
    <t>4.5D</t>
  </si>
  <si>
    <t>ZAŘÍZENÍ 4 -  CELKEM</t>
  </si>
  <si>
    <t>ZAŘÍZENÍ Č.5 – VĚTRÁNÍ VĚŽE V 1.NP-STŘECHA</t>
  </si>
  <si>
    <t>111</t>
  </si>
  <si>
    <t>5.1M</t>
  </si>
  <si>
    <t>Stěnový / axiální ventilátor DN350, V=650m3/h / dp=80Pa, Pi=0.18kW/230V, včetně regulátoru výkonu</t>
  </si>
  <si>
    <t>5.1D</t>
  </si>
  <si>
    <t>113</t>
  </si>
  <si>
    <t>5.2M</t>
  </si>
  <si>
    <t>Koncový prvek pro odfuk vzduchu-protidešťová žaluzie DN350, se sítem proti ptactvu, samotížná / přetlaková</t>
  </si>
  <si>
    <t>5.2D</t>
  </si>
  <si>
    <t>115</t>
  </si>
  <si>
    <t>5.3M</t>
  </si>
  <si>
    <t>Koncový prvek pro sání vzduchu-protidešťová žaluzie 315x450, se sítem proti ptactvu</t>
  </si>
  <si>
    <t>5.3D</t>
  </si>
  <si>
    <t>117</t>
  </si>
  <si>
    <t>5.4M</t>
  </si>
  <si>
    <t>Regulační klapka do 4-hranného potrubí 200x450, těsná, včetně servopohonu 230V ON/OFF s pružinou (hav.fce)</t>
  </si>
  <si>
    <t>5.4D</t>
  </si>
  <si>
    <t>119</t>
  </si>
  <si>
    <t>5.5M</t>
  </si>
  <si>
    <t>Krycí mřížka - síto na přírubu potrubí 315x450</t>
  </si>
  <si>
    <t>5.5D</t>
  </si>
  <si>
    <t>121</t>
  </si>
  <si>
    <t>5.6M</t>
  </si>
  <si>
    <t>Potrubí 4-hranné z pozink. plechu sk.I, včetně tvarovek 60%, do obvodu 1530mm</t>
  </si>
  <si>
    <t>5.6D</t>
  </si>
  <si>
    <t>123</t>
  </si>
  <si>
    <t>5.7M</t>
  </si>
  <si>
    <t>Potrubí kruhové z pozink. plechu sk.I, včetně tvarovek 0%, do průměru DN350mm</t>
  </si>
  <si>
    <t>5.7D</t>
  </si>
  <si>
    <t>125</t>
  </si>
  <si>
    <t>5.8M</t>
  </si>
  <si>
    <t>5.8D</t>
  </si>
  <si>
    <t>5,9M</t>
  </si>
  <si>
    <t>127</t>
  </si>
  <si>
    <t>5.9D</t>
  </si>
  <si>
    <t>ZAŘÍZENÍ 5 - CELKEM</t>
  </si>
  <si>
    <t>oddíl 6</t>
  </si>
  <si>
    <t>ZAŘÍZENÍ Č.6 – VĚTRÁNÍ ÚKLIDOVÉ MÍSTNOSTI V 2.NP</t>
  </si>
  <si>
    <t>6.1M</t>
  </si>
  <si>
    <t>Stěnový / axiální ventilátor DN125, V=50m3/h / dp=80Pa, Pi=40W/230V</t>
  </si>
  <si>
    <t>129</t>
  </si>
  <si>
    <t>6.1D</t>
  </si>
  <si>
    <t>6.2M</t>
  </si>
  <si>
    <t>Koncový prvek pro odfuk vzduchu-protidešťová žaluzie DN125, se sítem proti ptactvu, samotížná / přetlaková</t>
  </si>
  <si>
    <t>131</t>
  </si>
  <si>
    <t>6.3D</t>
  </si>
  <si>
    <t>6.4M</t>
  </si>
  <si>
    <t>Potrubí kruhové z pozink. plechu sk.I, včetně tvarovek 0%, do průměru DN125mm</t>
  </si>
  <si>
    <t>133</t>
  </si>
  <si>
    <t>6.4D</t>
  </si>
  <si>
    <t>6.5M</t>
  </si>
  <si>
    <t>135</t>
  </si>
  <si>
    <t>6.5D</t>
  </si>
  <si>
    <t>6.6M</t>
  </si>
  <si>
    <t>6.6D</t>
  </si>
  <si>
    <t>ZAŘÍZENÍ 6 - CELKEM</t>
  </si>
  <si>
    <t>oddíl 7</t>
  </si>
  <si>
    <t>137</t>
  </si>
  <si>
    <t>7.1O</t>
  </si>
  <si>
    <t>Doprava (zařízení / potrubí / pracovníci apod.)</t>
  </si>
  <si>
    <t>7.2O</t>
  </si>
  <si>
    <t>Přesun hmot + jeřábová technika - břemeno ~500kg do výšky ~8m</t>
  </si>
  <si>
    <t>139</t>
  </si>
  <si>
    <t>7.3O</t>
  </si>
  <si>
    <t>Komplexní vyzkoušení zařízení, oživení a vyregulování zařízení</t>
  </si>
  <si>
    <t>7.4O</t>
  </si>
  <si>
    <t>Vypracování protokolu o proměření a vyregulování</t>
  </si>
  <si>
    <t>141</t>
  </si>
  <si>
    <t>7.5O</t>
  </si>
  <si>
    <t>Zaškolení obsluhy + vypracování provozních předpisů</t>
  </si>
  <si>
    <t>631319151</t>
  </si>
  <si>
    <t>Projektová dokumentace skutečného provedení + výrobní dokumentace</t>
  </si>
  <si>
    <t>OSTATNÍ  CELKEM</t>
  </si>
  <si>
    <t>SO 01 - 4-OBJEKT HZ - ÚSTŘEDNÍ TOPENÍ</t>
  </si>
  <si>
    <t>PSV - 731 - kotelny</t>
  </si>
  <si>
    <t xml:space="preserve">    D1 - </t>
  </si>
  <si>
    <t>D2 - 732 - strojovny</t>
  </si>
  <si>
    <t>D3 - 733 - potrubí</t>
  </si>
  <si>
    <t>D4 - 734 - armatury</t>
  </si>
  <si>
    <t>D5 - 735 - otopná tělesa</t>
  </si>
  <si>
    <t xml:space="preserve">      D6 - Solární ohřev TUV</t>
  </si>
  <si>
    <t>731 - kotelny</t>
  </si>
  <si>
    <t>731119117</t>
  </si>
  <si>
    <t>Pl.kondenz.kotel  38kW</t>
  </si>
  <si>
    <t>soubor</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</si>
  <si>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</si>
  <si>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</si>
  <si>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</si>
  <si>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</si>
  <si>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</si>
  <si>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</si>
  <si>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</si>
  <si>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</si>
  <si>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</si>
  <si>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</si>
  <si>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</si>
  <si>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</si>
  <si>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</si>
  <si>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</si>
  <si>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732 - strojovny</t>
  </si>
  <si>
    <t>732111147</t>
  </si>
  <si>
    <t>Rozdělovače/sběrače RS KOMBI-M 120/,6 MPa</t>
  </si>
  <si>
    <t>kus</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</si>
  <si>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</si>
  <si>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</si>
  <si>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</si>
  <si>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</si>
  <si>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</si>
  <si>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</si>
  <si>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</si>
  <si>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</si>
  <si>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</si>
  <si>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</si>
  <si>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</si>
  <si>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</si>
  <si>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</si>
  <si>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</si>
  <si>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</si>
  <si>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</si>
  <si>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</si>
  <si>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</si>
  <si>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</si>
  <si>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</si>
  <si>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</si>
  <si>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</si>
  <si>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</si>
  <si>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</si>
  <si>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</si>
  <si>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m</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</si>
  <si>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</si>
  <si>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</si>
  <si>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</si>
  <si>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</si>
  <si>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</si>
  <si>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</si>
  <si>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</si>
  <si>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</si>
  <si>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</si>
  <si>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</si>
  <si>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</si>
  <si>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</si>
  <si>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</si>
  <si>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</si>
  <si>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</si>
  <si>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</si>
  <si>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</si>
  <si>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</si>
  <si>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</si>
  <si>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</si>
  <si>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</si>
  <si>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</si>
  <si>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</si>
  <si>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</si>
  <si>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</si>
  <si>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</si>
  <si>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</si>
  <si>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</si>
  <si>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</si>
  <si>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</si>
  <si>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</si>
  <si>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</si>
  <si>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</si>
  <si>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</si>
  <si>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</si>
  <si>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</si>
  <si>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</si>
  <si>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</si>
  <si>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</si>
  <si>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</si>
  <si>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</si>
  <si>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</si>
  <si>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</si>
  <si>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</si>
  <si>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</si>
  <si>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</si>
  <si>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</si>
  <si>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</si>
  <si>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</si>
  <si>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</si>
  <si>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</si>
  <si>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</si>
  <si>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</si>
  <si>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</si>
  <si>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</si>
  <si>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m2</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</si>
  <si>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</si>
  <si>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</si>
  <si>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</si>
  <si>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</si>
  <si>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</si>
  <si>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</si>
  <si>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</si>
  <si>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</si>
  <si>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</si>
  <si>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</si>
  <si>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</si>
  <si>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</si>
  <si>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</si>
  <si>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</si>
  <si>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</si>
  <si>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</si>
  <si>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</si>
  <si>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</si>
  <si>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</si>
  <si>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</si>
  <si>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</si>
  <si>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</si>
  <si>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</si>
  <si>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</si>
  <si>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</si>
  <si>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</si>
  <si>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</si>
  <si>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</si>
  <si>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</si>
  <si>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</si>
  <si>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</si>
  <si>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</si>
  <si>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</si>
  <si>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</si>
  <si>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</si>
  <si>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</si>
  <si>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</si>
  <si>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</si>
  <si>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</si>
  <si>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</si>
  <si>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</si>
  <si>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</si>
  <si>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</si>
  <si>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</si>
  <si>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</si>
  <si>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</si>
  <si>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</si>
  <si>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</si>
  <si>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</si>
  <si>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</si>
  <si>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</si>
  <si>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</si>
  <si>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</si>
  <si>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</si>
  <si>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</si>
  <si>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</si>
  <si>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</si>
  <si>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</si>
  <si>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</si>
  <si>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</si>
  <si>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</si>
  <si>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</si>
  <si>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</si>
  <si>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</si>
  <si>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</si>
  <si>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</si>
  <si>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</si>
  <si>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</si>
  <si>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</si>
  <si>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</si>
  <si>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</si>
  <si>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</si>
  <si>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</si>
  <si>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</si>
  <si>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</si>
  <si>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</si>
  <si>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</si>
  <si>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</si>
  <si>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</si>
  <si>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</si>
  <si>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</si>
  <si>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</si>
  <si>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</si>
  <si>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</si>
  <si>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</si>
  <si>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</si>
  <si>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</si>
  <si>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</si>
  <si>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</si>
  <si>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</si>
  <si>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</si>
  <si>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</si>
  <si>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</si>
  <si>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</si>
  <si>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</si>
  <si>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</si>
  <si>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</si>
  <si>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</si>
  <si>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</si>
  <si>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</si>
  <si>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</si>
  <si>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</si>
  <si>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</si>
  <si>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</si>
  <si>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</si>
  <si>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</si>
  <si>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</si>
  <si>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</si>
  <si>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</si>
  <si>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</si>
  <si>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</si>
  <si>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</si>
  <si>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</si>
  <si>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</si>
  <si>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</si>
  <si>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Protipožární ucpávka</t>
  </si>
  <si>
    <t>725929102</t>
  </si>
  <si>
    <t>Výrobní dokumentace umístění protipožárních ucpávek</t>
  </si>
  <si>
    <t>262144</t>
  </si>
  <si>
    <t>998735101</t>
  </si>
  <si>
    <t>Přesun otop tělesa objekt v -6m</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</si>
  <si>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</si>
  <si>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</si>
  <si>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</si>
  <si>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</si>
  <si>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</si>
  <si>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</si>
  <si>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</si>
  <si>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</si>
  <si>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</si>
  <si>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</si>
  <si>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</si>
  <si>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</si>
  <si>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</si>
  <si>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</si>
  <si>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</si>
  <si>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</si>
  <si>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</si>
  <si>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</si>
  <si>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</si>
  <si>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</si>
  <si>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</si>
  <si>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</si>
  <si>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</si>
  <si>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</si>
  <si>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</si>
  <si>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</si>
  <si>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</si>
  <si>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</si>
  <si>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</si>
  <si>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</si>
  <si>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01 - 3-OBJEKT HZ - ZDRAVOTECHNIKA</t>
  </si>
  <si>
    <t>PSV - 721 - kanalizace vnitřní</t>
  </si>
  <si>
    <t>D2 - 722 - vodovod vnitřní</t>
  </si>
  <si>
    <t>D3 - 723 - plynovod vnitřní</t>
  </si>
  <si>
    <t>D4 - 724 - stlačený vzduch</t>
  </si>
  <si>
    <t>D5 - 725 - kompletace ZT</t>
  </si>
  <si>
    <t>721 - kanalizace vnitřní</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</si>
  <si>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</si>
  <si>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</si>
  <si>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</si>
  <si>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</si>
  <si>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</si>
  <si>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</si>
  <si>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</si>
  <si>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</si>
  <si>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</si>
  <si>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</si>
  <si>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</si>
  <si>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</si>
  <si>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</si>
  <si>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</si>
  <si>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</si>
  <si>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</si>
  <si>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</si>
  <si>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</si>
  <si>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</si>
  <si>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</si>
  <si>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</si>
  <si>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</si>
  <si>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</si>
  <si>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</si>
  <si>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</si>
  <si>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</si>
  <si>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</si>
  <si>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</si>
  <si>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</si>
  <si>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</si>
  <si>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</si>
  <si>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</si>
  <si>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</si>
  <si>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</si>
  <si>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</si>
  <si>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</si>
  <si>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</si>
  <si>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</si>
  <si>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</si>
  <si>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</si>
  <si>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</si>
  <si>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</si>
  <si>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</si>
  <si>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</si>
  <si>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</si>
  <si>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</si>
  <si>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</si>
  <si>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</si>
  <si>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</si>
  <si>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</si>
  <si>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</si>
  <si>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</si>
  <si>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</si>
  <si>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</si>
  <si>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</si>
  <si>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t</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</si>
  <si>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</si>
  <si>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</si>
  <si>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</si>
  <si>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</si>
  <si>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</si>
  <si>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</si>
  <si>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</si>
  <si>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</si>
  <si>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</si>
  <si>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</si>
  <si>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</si>
  <si>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</si>
  <si>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</si>
  <si>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</si>
  <si>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</si>
  <si>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</si>
  <si>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</si>
  <si>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</si>
  <si>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</si>
  <si>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</si>
  <si>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</si>
  <si>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</si>
  <si>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</si>
  <si>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</si>
  <si>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</si>
  <si>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</si>
  <si>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</si>
  <si>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</si>
  <si>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</si>
  <si>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</si>
  <si>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</si>
  <si>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</si>
  <si>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</si>
  <si>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</si>
  <si>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</si>
  <si>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</si>
  <si>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</si>
  <si>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</si>
  <si>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</si>
  <si>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</si>
  <si>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</si>
  <si>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</si>
  <si>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</si>
  <si>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</si>
  <si>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</si>
  <si>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</si>
  <si>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</si>
  <si>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</si>
  <si>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</si>
  <si>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</si>
  <si>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</si>
  <si>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</si>
  <si>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</si>
  <si>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</si>
  <si>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</si>
  <si>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</si>
  <si>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</si>
  <si>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</si>
  <si>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</si>
  <si>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</si>
  <si>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</si>
  <si>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</si>
  <si>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</si>
  <si>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</si>
  <si>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</si>
  <si>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</si>
  <si>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</si>
  <si>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</si>
  <si>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</si>
  <si>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</si>
  <si>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</si>
  <si>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</si>
  <si>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</si>
  <si>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</si>
  <si>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</si>
  <si>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</si>
  <si>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</si>
  <si>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</si>
  <si>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</si>
  <si>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</si>
  <si>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</si>
  <si>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</si>
  <si>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</si>
  <si>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</si>
  <si>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</si>
  <si>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</si>
  <si>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</si>
  <si>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</si>
  <si>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</si>
  <si>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</si>
  <si>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</si>
  <si>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</si>
  <si>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</si>
  <si>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</si>
  <si>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</si>
  <si>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724 - stlačený vzduch</t>
  </si>
  <si>
    <t>722176039</t>
  </si>
  <si>
    <t>Zlab pozink. D 25mm</t>
  </si>
  <si>
    <t>722190504</t>
  </si>
  <si>
    <t>Rychlospojka</t>
  </si>
  <si>
    <t>722221117</t>
  </si>
  <si>
    <t>Kompresor s odluč. oleje</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</si>
  <si>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</si>
  <si>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</si>
  <si>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</si>
  <si>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</si>
  <si>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</si>
  <si>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</si>
  <si>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</si>
  <si>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</si>
  <si>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</si>
  <si>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</si>
  <si>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</si>
  <si>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</si>
  <si>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</si>
  <si>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</si>
  <si>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</si>
  <si>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</si>
  <si>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</si>
  <si>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</si>
  <si>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</si>
  <si>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</si>
  <si>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</si>
  <si>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</si>
  <si>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</si>
  <si>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</si>
  <si>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</si>
  <si>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</si>
  <si>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</si>
  <si>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</si>
  <si>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</si>
  <si>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</si>
  <si>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</si>
  <si>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</si>
  <si>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</si>
  <si>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</si>
  <si>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</si>
  <si>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</si>
  <si>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</si>
  <si>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</si>
  <si>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</si>
  <si>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</si>
  <si>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</si>
  <si>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</si>
  <si>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</si>
  <si>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</si>
  <si>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</si>
  <si>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</si>
  <si>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</si>
  <si>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</si>
  <si>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</si>
  <si>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</si>
  <si>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</si>
  <si>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</si>
  <si>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</si>
  <si>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</si>
  <si>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</si>
  <si>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</si>
  <si>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</si>
  <si>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</si>
  <si>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</si>
  <si>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</si>
  <si>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</si>
  <si>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</si>
  <si>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</si>
  <si>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</si>
  <si>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</si>
  <si>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</si>
  <si>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</si>
  <si>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</si>
  <si>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</si>
  <si>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</si>
  <si>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</si>
  <si>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</si>
  <si>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</si>
  <si>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</si>
  <si>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</si>
  <si>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</si>
  <si>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</si>
  <si>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</si>
  <si>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</si>
  <si>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</si>
  <si>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</si>
  <si>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01 - 2-OBJEKT HZ - HSV+ PSV</t>
  </si>
  <si>
    <t>oddíl 1 - Zemní práce:</t>
  </si>
  <si>
    <t xml:space="preserve">    1 - ZEMNÍ PRÁCE CELKEM</t>
  </si>
  <si>
    <t>oddíl 2 - Základy a zvláštní zakládání:</t>
  </si>
  <si>
    <t xml:space="preserve">    2 - ZÁKLADY A ZVLÁŠTNÍ ZAKLÁDÁNÍ CELKEM</t>
  </si>
  <si>
    <t>oddíl 3 - Svislé konstrukce:</t>
  </si>
  <si>
    <t xml:space="preserve">    3 - SVISLÉ KONSTRUKCE CELKEM</t>
  </si>
  <si>
    <t>oddíl 4 - Vodorovné konstrukce:</t>
  </si>
  <si>
    <t xml:space="preserve">    4 - VODOROVNÉ KONSTRUKCE CELKEM</t>
  </si>
  <si>
    <t>oddíl 61 - Úpravy povrchů vnitřní:</t>
  </si>
  <si>
    <t xml:space="preserve">    61 - ÚPRAVY POVRCHŮ VNITŘNÍ CELKEM</t>
  </si>
  <si>
    <t>oddíl 62 - Úpravy povrchů vnější:</t>
  </si>
  <si>
    <t xml:space="preserve">    62 - ÚPRAVY POVRCHŮ VNĚJŠÍ CELKEM</t>
  </si>
  <si>
    <t>oddíl 63 - Podlahy:</t>
  </si>
  <si>
    <t xml:space="preserve">    63 - PODLAHY CELKEM</t>
  </si>
  <si>
    <t>oddíl 64 - Osazování výplní otvorů:</t>
  </si>
  <si>
    <t xml:space="preserve">    64 - OSAZOVÁNÍ VÝPLNÍ OTVORŮ CELKEM</t>
  </si>
  <si>
    <t>oddíl 8 - Potrubí:</t>
  </si>
  <si>
    <t xml:space="preserve">    8 - POTRUBÍ CELKEM</t>
  </si>
  <si>
    <t>oddíl 9 - Ostatní konstrukce a práce:</t>
  </si>
  <si>
    <t xml:space="preserve">    9 - OSTATNÍ KONSTRUKCE A PRÁCE CELKEM</t>
  </si>
  <si>
    <t>oddíl 94 - Lešení a stavební výtahy:</t>
  </si>
  <si>
    <t xml:space="preserve">    94 - LEŠENÍ A STAVEBNÍ VÝTAHY CELKEM</t>
  </si>
  <si>
    <t>oddíl 99 - Přesun hmot:</t>
  </si>
  <si>
    <t xml:space="preserve">    99 - PŘESUN HMOT CELKEM</t>
  </si>
  <si>
    <t>oddíl 711 - Izolace proti vodě:</t>
  </si>
  <si>
    <t xml:space="preserve">    711 - IZOLACE PROTI VODĚ CELKEM</t>
  </si>
  <si>
    <t>oddíl 712 - Povlakové krytiny:</t>
  </si>
  <si>
    <t xml:space="preserve">    712 - POVLAKOVÉ KRYTINY CELKEM</t>
  </si>
  <si>
    <t>oddíl 713 - Izolace tepelné:</t>
  </si>
  <si>
    <t xml:space="preserve">    713 - IZOLACE TEPELNÉ CELKEM</t>
  </si>
  <si>
    <t>oddíl 762 - Konstrukce tesařské:</t>
  </si>
  <si>
    <t xml:space="preserve">    762 - KONSTRUKCE TESAŘSKÉ CELKEM</t>
  </si>
  <si>
    <t>oddíl 764 - Konstrukce klempířské:</t>
  </si>
  <si>
    <t xml:space="preserve">    764 - KONSTRUKCE KLEMPÍŘSKÉ CELKEM</t>
  </si>
  <si>
    <t>oddíl 766 - Konstrukce truhlářské:</t>
  </si>
  <si>
    <t xml:space="preserve">    766 - KONSTRUKCE TRUHLÁŘSKÉ CELKEM</t>
  </si>
  <si>
    <t>oddíl 767 - Kovové doplňkové konstrukce:</t>
  </si>
  <si>
    <t xml:space="preserve">    767 - KOVOVÉ DOPLŇKOVÉ KONSTRUKCE CELKEM</t>
  </si>
  <si>
    <t>oddíl 771 - Podlahy z dlaždic:</t>
  </si>
  <si>
    <t>771 - PODLAHY Z DLAŽDIC CELKEM</t>
  </si>
  <si>
    <t>oddíl 775 - Podlahy parketové a plovoucí:</t>
  </si>
  <si>
    <t xml:space="preserve">    775 - PODLAHY PARKETOVÉ A PLOVOUCÍ CELKEM</t>
  </si>
  <si>
    <t>oddíl 776 - Podlahy povlakové:</t>
  </si>
  <si>
    <t xml:space="preserve">    776 - PODLAHY POVLAKOVÉ CELKEM</t>
  </si>
  <si>
    <t>oddíl 781 - Obklady:</t>
  </si>
  <si>
    <t xml:space="preserve">    781 - OBKLADY CELKEM</t>
  </si>
  <si>
    <t>oddíl 783 - Nátěry:</t>
  </si>
  <si>
    <t xml:space="preserve">    783 - NÁTĚRY CELKEM</t>
  </si>
  <si>
    <t>oddíl 784 - Malby:</t>
  </si>
  <si>
    <t>D3 - MONTÁŽNÍ PRÁCE:</t>
  </si>
  <si>
    <t>oddíl M43 - Montáže konstrukcí ocelových:</t>
  </si>
  <si>
    <t>111101102</t>
  </si>
  <si>
    <t>ODSTR TRAVIN Z CELK PLOCHY DO 1HA</t>
  </si>
  <si>
    <t>HA</t>
  </si>
  <si>
    <t>111201101</t>
  </si>
  <si>
    <t>ODSTR KROVIN D -10CM +KORENU 1000M2</t>
  </si>
  <si>
    <t>115001102</t>
  </si>
  <si>
    <t>PREVEDENI VODY POTRUBIM DO DN150 - zatrubněný potok po dobu výstavby základů</t>
  </si>
  <si>
    <t>115101202</t>
  </si>
  <si>
    <t>CERPANI VODY DO 10M DO 1000l/min</t>
  </si>
  <si>
    <t>115101209</t>
  </si>
  <si>
    <t>PRIPL ZKD 2000l/min CERP VODY DO 10M</t>
  </si>
  <si>
    <t>115101301</t>
  </si>
  <si>
    <t>POHOTOVOST CERP DO 10M DO 500l/min-zatrubněný potok</t>
  </si>
  <si>
    <t>DEN</t>
  </si>
  <si>
    <t>115201201</t>
  </si>
  <si>
    <t>CERPACI JEHLA VPLAVENI OPOTREB A UDRZ - základová spára a vodohospodářská část</t>
  </si>
  <si>
    <t>119001401</t>
  </si>
  <si>
    <t>DOCASNE ZAJIST POTR OCEL/LIT DO DN200</t>
  </si>
  <si>
    <t>119001421</t>
  </si>
  <si>
    <t>DOCASNE ZAJIST KABELU DO 3 KABELU</t>
  </si>
  <si>
    <t>120001101</t>
  </si>
  <si>
    <t>PRIPL ZA ZTIZ VYKOP V BLIZK PODZ VED</t>
  </si>
  <si>
    <t>120901121</t>
  </si>
  <si>
    <t>BOURANI V ODKOP KOMP BET PROSTY</t>
  </si>
  <si>
    <t>122101101</t>
  </si>
  <si>
    <t>ODKOP NEZAP HORN TR 1-2 DO 100M3</t>
  </si>
  <si>
    <t>130901121</t>
  </si>
  <si>
    <t>BOURANI VE VYKOP KOMP BET PROSTY</t>
  </si>
  <si>
    <t>132211000</t>
  </si>
  <si>
    <t>RUCNI HLOUBENI RYH HORNINA TR 3 - oboustranné výkopy rýh podél stávajících základových pásů</t>
  </si>
  <si>
    <t>množství =.9</t>
  </si>
  <si>
    <t>8.008</t>
  </si>
  <si>
    <t>132311009</t>
  </si>
  <si>
    <t>PRIPL ZA LEPIVOST HL RYH TR 4 RUCNI</t>
  </si>
  <si>
    <t>množství =.10</t>
  </si>
  <si>
    <t>51.9818</t>
  </si>
  <si>
    <t>131201101</t>
  </si>
  <si>
    <t>HLOUBENI JAM TR 3 NEZAP DO 100M3 - obnažení zatrubněného potoka</t>
  </si>
  <si>
    <t>množství =.11</t>
  </si>
  <si>
    <t>132201201</t>
  </si>
  <si>
    <t>HLOUB RYH TR 3 S DO 200CM DO 100M3</t>
  </si>
  <si>
    <t>množství =.12</t>
  </si>
  <si>
    <t>81.809</t>
  </si>
  <si>
    <t>132301209</t>
  </si>
  <si>
    <t>PRIPL ZA LEPIVOST HL RYH TR 4 200CM</t>
  </si>
  <si>
    <t>PAZENI PRILOZNE STEN RYH HL DO 2M</t>
  </si>
  <si>
    <t>množství .15</t>
  </si>
  <si>
    <t>102.96</t>
  </si>
  <si>
    <t>161101101</t>
  </si>
  <si>
    <t>SVISLE PREMIST VYKOPKU HORN 1-4 2,5M</t>
  </si>
  <si>
    <t>množství =.16</t>
  </si>
  <si>
    <t>137.28</t>
  </si>
  <si>
    <t>161101601</t>
  </si>
  <si>
    <t>VYTAZ VYKOPKU ZAKL HORN 1-4 2M - vnitřní výkop</t>
  </si>
  <si>
    <t>množství =.17</t>
  </si>
  <si>
    <t>162201102</t>
  </si>
  <si>
    <t>VODOROVNE PREM VYKOPKU DO 50M TR 1-4</t>
  </si>
  <si>
    <t>VODOROVNE PREM VYKOPKU DO 10000M 1-4</t>
  </si>
  <si>
    <t>167101101</t>
  </si>
  <si>
    <t>NAKLADANI VYKOPKU HOR 1-4 DO 100M3</t>
  </si>
  <si>
    <t>171101101</t>
  </si>
  <si>
    <t>NASYPY ZHUT HORNINA SOUDRZNA 95% PS</t>
  </si>
  <si>
    <t>množství =.20</t>
  </si>
  <si>
    <t>196.56</t>
  </si>
  <si>
    <t>174101102</t>
  </si>
  <si>
    <t>ZASYP ZHUTNENI UZAVRENYCH PROSTOR</t>
  </si>
  <si>
    <t>12261140</t>
  </si>
  <si>
    <t>STRUSKA VYSOKOPECNI TRIDENA 16-32mm</t>
  </si>
  <si>
    <t>množství =.21</t>
  </si>
  <si>
    <t>98.8</t>
  </si>
  <si>
    <t>162201101</t>
  </si>
  <si>
    <t>VODOROVNE PREM VYKOPKU DO 20M TR 1-4- ZÁSYPY</t>
  </si>
  <si>
    <t>VODOROVNE PREM VYKOPKU DO 10000M 1-4-ZÁSYPY</t>
  </si>
  <si>
    <t>162701159</t>
  </si>
  <si>
    <t>PRIPL ZKD 1KM VOD PREM VYKOPKU TR 5-7 - ZÁSYPY</t>
  </si>
  <si>
    <t>množství =.22</t>
  </si>
  <si>
    <t>ZALOZ TRAVNIKU VYSEV PARK V ROVINE</t>
  </si>
  <si>
    <t>180402112</t>
  </si>
  <si>
    <t>ZALOZ TRAVNIKU VYSEV PARK SVAH 1:2</t>
  </si>
  <si>
    <t>182001111</t>
  </si>
  <si>
    <t>PLOS UPRAVA TER NEROV -0,10M V ROVINE</t>
  </si>
  <si>
    <t>182001112</t>
  </si>
  <si>
    <t>PLOS UPRAVA TER NEROV -0,10M SVAH 1:2</t>
  </si>
  <si>
    <t>577462</t>
  </si>
  <si>
    <t>SMES TRAVNI PARKOVA II MIR ZATEZ 25kg</t>
  </si>
  <si>
    <t>množství =.23</t>
  </si>
  <si>
    <t>215901101</t>
  </si>
  <si>
    <t>ZHUT PODL NASPU 1-4 DO 92%PS I(D)0,8 - zhutnění základové spáry</t>
  </si>
  <si>
    <t>279311116</t>
  </si>
  <si>
    <t>PODBETONOVANI ZAKLAD ZDIVA TR C25/30 - rozšíření stávajících základů - náhradní položka</t>
  </si>
  <si>
    <t>množství =.24</t>
  </si>
  <si>
    <t>27.990144</t>
  </si>
  <si>
    <t>389944521</t>
  </si>
  <si>
    <t>HELIKAL KOTVA NA SUCHO VRTACKOU D10mm - spoje se stávajícím základem - vrty-dle statického výpočtu</t>
  </si>
  <si>
    <t>množství =.25</t>
  </si>
  <si>
    <t>44.98416</t>
  </si>
  <si>
    <t>953946562</t>
  </si>
  <si>
    <t>CHEM KOTVA DO BET+K SROUB M12 L 220MM - chemická kotva spojovací výztuže včetně dodávky žb oceli D12-náhradní položka-dle statického výpočtu - DODAVATELSKÁ DOKUMENTACE</t>
  </si>
  <si>
    <t>SADA</t>
  </si>
  <si>
    <t>272311611</t>
  </si>
  <si>
    <t>BETON ZAKL KLENEB PROKL SPC C16/20 - podkladní beton</t>
  </si>
  <si>
    <t>množství =.27</t>
  </si>
  <si>
    <t>6.58944</t>
  </si>
  <si>
    <t>272321511</t>
  </si>
  <si>
    <t>BETON ZAKL KLENEB ZELEZ TR C25/30-VÝKRESY VÝZTUŽE DODAVATELSKÁ DOKUMENTACE</t>
  </si>
  <si>
    <t>množství =.28</t>
  </si>
  <si>
    <t>31.356</t>
  </si>
  <si>
    <t>272351215</t>
  </si>
  <si>
    <t>BEDNENI STEN ZAKL KLENEB ZRIZENI</t>
  </si>
  <si>
    <t>množství =.29</t>
  </si>
  <si>
    <t>149.9888</t>
  </si>
  <si>
    <t>272351216</t>
  </si>
  <si>
    <t>BEDNENI STEN ZAKL KLENEB ODSTRANENI</t>
  </si>
  <si>
    <t>272361321</t>
  </si>
  <si>
    <t>VYZTUZ ZAKL KLENEB OCEL 11373 - základové pásy a patky- VÝHRESY VÝZTUŽE - DODAVATELSKÁ DOKUMENTACE</t>
  </si>
  <si>
    <t>množství =.30</t>
  </si>
  <si>
    <t>1.7784</t>
  </si>
  <si>
    <t>279385714</t>
  </si>
  <si>
    <t>ZAKL ZDI ZTRAC BED TL 50CM B C25/30-betonové tvárnice ztraceného bednění vč konstrukční výztuže a zmonolitnění betonem c25/30</t>
  </si>
  <si>
    <t>množství =.31</t>
  </si>
  <si>
    <t>92.352</t>
  </si>
  <si>
    <t>Svislé konstrukce:</t>
  </si>
  <si>
    <t>310237261</t>
  </si>
  <si>
    <t>ZAZDIVKA OTV 0,25M2 ZDIVO CI 60CM</t>
  </si>
  <si>
    <t>množství =.32</t>
  </si>
  <si>
    <t>5.2</t>
  </si>
  <si>
    <t>310239411</t>
  </si>
  <si>
    <t>ZAZDIVKA OTV 4M2 ZDIVO CI MC</t>
  </si>
  <si>
    <t>množství =.33</t>
  </si>
  <si>
    <t>3.9312</t>
  </si>
  <si>
    <t>317234410</t>
  </si>
  <si>
    <t>VYZDIVKA MEZI NOSNIKY CIHELNA MC</t>
  </si>
  <si>
    <t>množství =.34</t>
  </si>
  <si>
    <t>0.7956</t>
  </si>
  <si>
    <t>317944313</t>
  </si>
  <si>
    <t>VALC NOSNIKY DO PRIPR OTV C 14 AZ 22- P1-P6</t>
  </si>
  <si>
    <t>množství =.35</t>
  </si>
  <si>
    <t>1.640704</t>
  </si>
  <si>
    <t>340235212</t>
  </si>
  <si>
    <t>ZAZDIVKA OTV 0,0225M2 PRICEK CI 10CM-</t>
  </si>
  <si>
    <t>340236212</t>
  </si>
  <si>
    <t>ZAZDIVKA OTV 0,09M2 PRICEK CI 10CM-</t>
  </si>
  <si>
    <t>množství =.36</t>
  </si>
  <si>
    <t>6.24</t>
  </si>
  <si>
    <t>346234311</t>
  </si>
  <si>
    <t>ZAZD RYH 15x30 CI 1xPRUDUCH S OMITKOU</t>
  </si>
  <si>
    <t>311236274</t>
  </si>
  <si>
    <t>ZDI VNI PROFIB BRUS 30 M TENK CELOPL - nové zdivo ve v stávající vnitřní dispozici 1.NP</t>
  </si>
  <si>
    <t>množství =.37</t>
  </si>
  <si>
    <t>18.3768</t>
  </si>
  <si>
    <t>311236274.1</t>
  </si>
  <si>
    <t>ZDI VNI PROFIB BRUS 30 M TENK CELOPL - nové zdivo 2.NP nad stávajícím objektem</t>
  </si>
  <si>
    <t>množství =.38</t>
  </si>
  <si>
    <t>84.448</t>
  </si>
  <si>
    <t>311236263</t>
  </si>
  <si>
    <t>ZDI OBV PROFIB BRUS 36,5 MTENK CELOPL - vnitřní zdivo - přístavba - dilatace a vnitřní dispozice přístavby 1.a2.NP</t>
  </si>
  <si>
    <t>množství =.39</t>
  </si>
  <si>
    <t>23.4</t>
  </si>
  <si>
    <t>311236262</t>
  </si>
  <si>
    <t>ZDI OBV PROFIB BRUS 40 M TENK CELOPL 2.np - stávající objekt 2.np</t>
  </si>
  <si>
    <t>množství =.40</t>
  </si>
  <si>
    <t>94.692</t>
  </si>
  <si>
    <t>311236262.1</t>
  </si>
  <si>
    <t>ZDI OBV PROFIB BRUS 36,5 MTENK CELOPL - 2.np přístavba</t>
  </si>
  <si>
    <t>množství =.41</t>
  </si>
  <si>
    <t>133.0836</t>
  </si>
  <si>
    <t>množství =.42</t>
  </si>
  <si>
    <t>121.784</t>
  </si>
  <si>
    <t>311236224</t>
  </si>
  <si>
    <t>ZDI VNI PROFIB BRUS 30 M TENK NA ZEBR - zděné zábradlí terasy přístavby - 2.np</t>
  </si>
  <si>
    <t>množství =.43</t>
  </si>
  <si>
    <t>28.3569</t>
  </si>
  <si>
    <t>311236224.1</t>
  </si>
  <si>
    <t>ZDI VNI PROFIB BRUS 30 M TENK NA ZEBR - zděná atika</t>
  </si>
  <si>
    <t>množství =.44</t>
  </si>
  <si>
    <t>42.614</t>
  </si>
  <si>
    <t>311236274.2</t>
  </si>
  <si>
    <t>ZDI VNI PROFIB BRUS 30 M TENK CELOPL - šachtice</t>
  </si>
  <si>
    <t>množství =.45</t>
  </si>
  <si>
    <t>78.52</t>
  </si>
  <si>
    <t>314231118</t>
  </si>
  <si>
    <t>ZDI KOMIN CI PLNE 29 P15 MC 15</t>
  </si>
  <si>
    <t>množství =.46</t>
  </si>
  <si>
    <t>1.105</t>
  </si>
  <si>
    <t>317941123</t>
  </si>
  <si>
    <t>OSAZ OCEL VALC NOSNIKU C 14 AZ 22 - nové zdivo s otvorem delším než 3,3 m</t>
  </si>
  <si>
    <t>množství =.47</t>
  </si>
  <si>
    <t>1.35408</t>
  </si>
  <si>
    <t>13383430</t>
  </si>
  <si>
    <t>NOSNIK OCEL IPE 11375 PROFIL 160</t>
  </si>
  <si>
    <t>13482710</t>
  </si>
  <si>
    <t>NOSNIK OCEL IPE 11375 PROFIL 180</t>
  </si>
  <si>
    <t>702132583</t>
  </si>
  <si>
    <t>330321816</t>
  </si>
  <si>
    <t>BETON SLOUPU ZELEZOVY POHLED C30/37-2.np - soplu s průvlakem - dodavatelská dokumentace</t>
  </si>
  <si>
    <t>množství =.49</t>
  </si>
  <si>
    <t>1.95624</t>
  </si>
  <si>
    <t>330321816.1</t>
  </si>
  <si>
    <t>BETON SLOUPU ZELEZOVY POHLED C30/37 - 1.np- přístavba - dodavatelská dokumentace</t>
  </si>
  <si>
    <t>množství =.50</t>
  </si>
  <si>
    <t>5.59104</t>
  </si>
  <si>
    <t>331351101</t>
  </si>
  <si>
    <t>BEDNENI PILIRU CTYRUHEL ZRIZENI</t>
  </si>
  <si>
    <t>množství .51</t>
  </si>
  <si>
    <t>65.3952</t>
  </si>
  <si>
    <t>331351102</t>
  </si>
  <si>
    <t>BEDNENI PILIRU CTYRUHEL ODSTRANENI</t>
  </si>
  <si>
    <t>331361321</t>
  </si>
  <si>
    <t>VYZTUZ PIRIRU Z OCELI 11373 - upřesněno v dodavatelské dokumentaci</t>
  </si>
  <si>
    <t>množství =.52</t>
  </si>
  <si>
    <t>2.43828</t>
  </si>
  <si>
    <t>342247591</t>
  </si>
  <si>
    <t>PRICKY PTH BROUS PROFI 11,5 PENA - 2.NP</t>
  </si>
  <si>
    <t>množství =.53</t>
  </si>
  <si>
    <t>135.408</t>
  </si>
  <si>
    <t>342247591.1</t>
  </si>
  <si>
    <t>PRICKY PTH BROUS PROFI 11,5 PENA - 1.NP</t>
  </si>
  <si>
    <t>množství =.54</t>
  </si>
  <si>
    <t>58.864</t>
  </si>
  <si>
    <t>346244351</t>
  </si>
  <si>
    <t>OBEZDIVKY LAZENS VAN TL 6,5CM ROVNE</t>
  </si>
  <si>
    <t>346244371</t>
  </si>
  <si>
    <t>ZAZDIVKA CIHEL RYH/POTR/NIK TL 14CM</t>
  </si>
  <si>
    <t>346244381</t>
  </si>
  <si>
    <t>PLENTOVANI VAL NOSNIKU CIHLAMI V 20CM</t>
  </si>
  <si>
    <t>množství =.55</t>
  </si>
  <si>
    <t>20.28</t>
  </si>
  <si>
    <t>346481113</t>
  </si>
  <si>
    <t>ZAPLENT RYH STEN PLETIVEM SKLOVLAK</t>
  </si>
  <si>
    <t>346991122</t>
  </si>
  <si>
    <t>IZOLACE DVOJ STĚN POLYST DESKY 2CM - DILATACE</t>
  </si>
  <si>
    <t>množství =.56</t>
  </si>
  <si>
    <t>62.4</t>
  </si>
  <si>
    <t>386381111</t>
  </si>
  <si>
    <t>JIMKA V GARÁŽI BET ZEL 60x60x60CM</t>
  </si>
  <si>
    <t>388381112</t>
  </si>
  <si>
    <t>KANALY IS B PROSTY+BED VOLNE 30x30CM</t>
  </si>
  <si>
    <t>množství =.57</t>
  </si>
  <si>
    <t>15.08</t>
  </si>
  <si>
    <t>59885154</t>
  </si>
  <si>
    <t>KOMIN SCHIEDEL ABS 1PR-VS D 16CM L 8M</t>
  </si>
  <si>
    <t>59537526</t>
  </si>
  <si>
    <t>PREKLAD NENOS PORFIX L1200 V250 S150</t>
  </si>
  <si>
    <t>59641052</t>
  </si>
  <si>
    <t>PREKLAD KERAM PTH KP 7 V 23,8 L 150</t>
  </si>
  <si>
    <t>59641054</t>
  </si>
  <si>
    <t>PREKLAD KERAM PTH KP 7 V 23,8 L 200</t>
  </si>
  <si>
    <t>59641056</t>
  </si>
  <si>
    <t>PREKLAD KERAM PTH KP 7 V 23,8 L 250</t>
  </si>
  <si>
    <t>59641057</t>
  </si>
  <si>
    <t>PREKLAD KERAM PTH KP 7 V 23,8 L 275</t>
  </si>
  <si>
    <t>59641060</t>
  </si>
  <si>
    <t>PREKLAD KERAM PTH KP 7 V 23,8 L 350</t>
  </si>
  <si>
    <t>SVISLÉ KONSTRUKCE CELKEM</t>
  </si>
  <si>
    <t>Vodorovné konstrukce:</t>
  </si>
  <si>
    <t>321</t>
  </si>
  <si>
    <t>411168142</t>
  </si>
  <si>
    <t>STROPY PTH OVN 50 TL 25CM NOSNIKY 3M</t>
  </si>
  <si>
    <t>38655831</t>
  </si>
  <si>
    <t>411168144</t>
  </si>
  <si>
    <t>STROPY PTH OVN 50 TL 25CM NOSNIKY 5M</t>
  </si>
  <si>
    <t>-1342366064</t>
  </si>
  <si>
    <t>413231211</t>
  </si>
  <si>
    <t>ZAZD ZHLAVI STROP TRAMU F 200CM2</t>
  </si>
  <si>
    <t>411161444</t>
  </si>
  <si>
    <t>STROP VLOZKY MIAKO VYS/OS VZD 23/62,5</t>
  </si>
  <si>
    <t>množství =.64</t>
  </si>
  <si>
    <t>253.5</t>
  </si>
  <si>
    <t>417238225</t>
  </si>
  <si>
    <t>OBEZD PASU VENCOV HELUZ L 333 H 249MM</t>
  </si>
  <si>
    <t>množství .65</t>
  </si>
  <si>
    <t>88.4</t>
  </si>
  <si>
    <t>411321414</t>
  </si>
  <si>
    <t>BETON STROPU DESK ZELEZOVY TR C20/25 - zalití keramické stropy vč. věnců</t>
  </si>
  <si>
    <t>množství =.67</t>
  </si>
  <si>
    <t>19.4038</t>
  </si>
  <si>
    <t>411362021</t>
  </si>
  <si>
    <t>VYZTUZ STROPU SVAROVANE SITE KARI - keramické stropy</t>
  </si>
  <si>
    <t>množství =.68</t>
  </si>
  <si>
    <t>1.1376612</t>
  </si>
  <si>
    <t>411322525</t>
  </si>
  <si>
    <t>BETON STROPU TRAM ZELEZOVY TR C25/30 - přístavba - garáž</t>
  </si>
  <si>
    <t>množství =.69</t>
  </si>
  <si>
    <t>33.0928</t>
  </si>
  <si>
    <t>411351105</t>
  </si>
  <si>
    <t>BED STROP TRAMU ZRIZENI</t>
  </si>
  <si>
    <t>množství .70</t>
  </si>
  <si>
    <t>144.872</t>
  </si>
  <si>
    <t>411351106</t>
  </si>
  <si>
    <t>BED STROP TRAMU ODSTRANENI</t>
  </si>
  <si>
    <t>411354171</t>
  </si>
  <si>
    <t>PODPER KONSTR STROPU -4M -5kPa ZRIZ</t>
  </si>
  <si>
    <t>množství .71</t>
  </si>
  <si>
    <t>233.48</t>
  </si>
  <si>
    <t>411354172</t>
  </si>
  <si>
    <t>PODPER KONSTR STROPU -4M -5kPa ODSTR</t>
  </si>
  <si>
    <t>411361321</t>
  </si>
  <si>
    <t>VYZTUZ STROPU OCEL 11373- upřesnění v dodavatelské dokumentaci</t>
  </si>
  <si>
    <t>množství =.72</t>
  </si>
  <si>
    <t>2.1294</t>
  </si>
  <si>
    <t>417321515</t>
  </si>
  <si>
    <t>BETON ZTUZ PASU/VENCU ZELEZ TR C25/30</t>
  </si>
  <si>
    <t>množství =.73</t>
  </si>
  <si>
    <t>8.02256</t>
  </si>
  <si>
    <t>417361321</t>
  </si>
  <si>
    <t>VYZTUZ ZTUZUJICICH PASU OCEL 11373</t>
  </si>
  <si>
    <t>množství =.74</t>
  </si>
  <si>
    <t>2.0748</t>
  </si>
  <si>
    <t>430321515</t>
  </si>
  <si>
    <t>BETON SCHODIST ZELEZOVY TR C25/30</t>
  </si>
  <si>
    <t>množství =.75</t>
  </si>
  <si>
    <t>2.99</t>
  </si>
  <si>
    <t>430362021</t>
  </si>
  <si>
    <t>VYZTUZ SCHODIST KONSTR SVAR SITE KARI - dodavatelská dokumentace</t>
  </si>
  <si>
    <t>množství =.76</t>
  </si>
  <si>
    <t>0.416</t>
  </si>
  <si>
    <t>431351125</t>
  </si>
  <si>
    <t>BEDNENI PODEST KRIVOCARYCH ZRIZENI</t>
  </si>
  <si>
    <t>množství .77</t>
  </si>
  <si>
    <t>11.44</t>
  </si>
  <si>
    <t>431351126</t>
  </si>
  <si>
    <t>BEDNENI PODEST KRIVOCARYCH ODSTRANENI</t>
  </si>
  <si>
    <t>431351128</t>
  </si>
  <si>
    <t>PRIPL BED PODEST PODPERY -6M ZRIZ</t>
  </si>
  <si>
    <t>431351129</t>
  </si>
  <si>
    <t>PRIPL BED PODEST PODPERY -6M ODSTR</t>
  </si>
  <si>
    <t>434351145</t>
  </si>
  <si>
    <t>BEDNENI STUPNU KRIVOCARYCH ZRIZENI</t>
  </si>
  <si>
    <t>množství .62</t>
  </si>
  <si>
    <t>4.16</t>
  </si>
  <si>
    <t>434351146</t>
  </si>
  <si>
    <t>BEDNENI STUPNU KRIVOCARYCH ODSTRANENI</t>
  </si>
  <si>
    <t>VODOROVNÉ KONSTRUKCE CELKEM</t>
  </si>
  <si>
    <t>oddíl 61</t>
  </si>
  <si>
    <t>Úpravy povrchů vnitřní:</t>
  </si>
  <si>
    <t>611421431</t>
  </si>
  <si>
    <t>OPRAVA OMIT STROPU ROVN MVC STUK -50%</t>
  </si>
  <si>
    <t>množství =.78</t>
  </si>
  <si>
    <t>115.44</t>
  </si>
  <si>
    <t>615481111</t>
  </si>
  <si>
    <t>POTAZENI VALC NOSNIKU RABIC PLETIVEM</t>
  </si>
  <si>
    <t>610991111</t>
  </si>
  <si>
    <t>ZAKRYVANI OKENNICH OTVORU VNITRNI</t>
  </si>
  <si>
    <t>611401991</t>
  </si>
  <si>
    <t>PRIPL ZA PRIS PRILNAVOSTI OMIT STROPU</t>
  </si>
  <si>
    <t>množství .79</t>
  </si>
  <si>
    <t>314.652</t>
  </si>
  <si>
    <t>611421133</t>
  </si>
  <si>
    <t>OMIT STROPU ROVNYCH VAPCEM STUKOVE</t>
  </si>
  <si>
    <t>množství .102</t>
  </si>
  <si>
    <t>611459181</t>
  </si>
  <si>
    <t>ZATRENI SPAR STROPU Z CI/STROPNIC/DES - původní stropy</t>
  </si>
  <si>
    <t>množství =.80</t>
  </si>
  <si>
    <t>119.08</t>
  </si>
  <si>
    <t>611471413</t>
  </si>
  <si>
    <t>UPRAVA STROPU AKTIVOV STUK 3MM S PRIS - žb schodiště+stropv garáži</t>
  </si>
  <si>
    <t>množství .103</t>
  </si>
  <si>
    <t>611481119</t>
  </si>
  <si>
    <t>POTAZ STROPU PERLINKA+LEP+PENETRACE</t>
  </si>
  <si>
    <t>množství =.79</t>
  </si>
  <si>
    <t>611901111</t>
  </si>
  <si>
    <t>UBROUS VYSTUPKU BET PO ODBED STROPU</t>
  </si>
  <si>
    <t>množství =.81</t>
  </si>
  <si>
    <t>80.6</t>
  </si>
  <si>
    <t>612421637</t>
  </si>
  <si>
    <t>OMIT VNI STEN VAPCEM STUKOVE - 1.np</t>
  </si>
  <si>
    <t>množství =.82</t>
  </si>
  <si>
    <t>663</t>
  </si>
  <si>
    <t>612481119</t>
  </si>
  <si>
    <t>POTAZ VNI STEN PERLINKA+LEP+PENETR - 1.np</t>
  </si>
  <si>
    <t>612451264</t>
  </si>
  <si>
    <t>OMIT VNI STEN CEM DO CERNA PALENE-šachtice</t>
  </si>
  <si>
    <t>množství .83</t>
  </si>
  <si>
    <t>111.28</t>
  </si>
  <si>
    <t>612481119.1</t>
  </si>
  <si>
    <t>POTAZ VNI STEN PERLINKA+LEP+PENETR-šachtice</t>
  </si>
  <si>
    <t>množství .303</t>
  </si>
  <si>
    <t>612421637.1</t>
  </si>
  <si>
    <t>OMIT VNI STEN VAPCEM STUKOVE - 2.np</t>
  </si>
  <si>
    <t>množství .84</t>
  </si>
  <si>
    <t>490.074</t>
  </si>
  <si>
    <t>612481119.2</t>
  </si>
  <si>
    <t>POTAZ VNI STEN PERLINKA+LEP+PENETR - 2.np</t>
  </si>
  <si>
    <t>množství =.84</t>
  </si>
  <si>
    <t>613451133</t>
  </si>
  <si>
    <t>OMIT VNITR PILIRU CEM STUKOVE</t>
  </si>
  <si>
    <t>množství .85</t>
  </si>
  <si>
    <t>28.6</t>
  </si>
  <si>
    <t>ÚPRAVY POVRCHŮ VNITŘNÍ CELKEM</t>
  </si>
  <si>
    <t>oddíl 62</t>
  </si>
  <si>
    <t>Úpravy povrchů vnější:</t>
  </si>
  <si>
    <t>622422421</t>
  </si>
  <si>
    <t>OPRAVA FASADY MVC CLEN 1-2 STUK -40% - oprava stávajících vnějších omítek jako podklad pro zateplení</t>
  </si>
  <si>
    <t>množství =.86</t>
  </si>
  <si>
    <t>145.6</t>
  </si>
  <si>
    <t>620601222</t>
  </si>
  <si>
    <t>MTZ ZATEPL VNE STEN OBL POLYST -16CM - stěny</t>
  </si>
  <si>
    <t>množství =.87</t>
  </si>
  <si>
    <t>396.24</t>
  </si>
  <si>
    <t>620601221</t>
  </si>
  <si>
    <t>MTZ ZATEPL VNE STEN OBL POLYST -8CM - sokl a vnitřní část atiky a věž</t>
  </si>
  <si>
    <t>množství =.88</t>
  </si>
  <si>
    <t>133.64</t>
  </si>
  <si>
    <t>620601563</t>
  </si>
  <si>
    <t>ZATEPL OSTEN PUR TL 3CM SILIKON OMIT - ostění</t>
  </si>
  <si>
    <t>množství .4</t>
  </si>
  <si>
    <t>18.2</t>
  </si>
  <si>
    <t>28375542</t>
  </si>
  <si>
    <t>DESKY POLYST EPS GREYWALL+ TL 16CM</t>
  </si>
  <si>
    <t>množství =.89</t>
  </si>
  <si>
    <t>435.864</t>
  </si>
  <si>
    <t>28375148</t>
  </si>
  <si>
    <t>DESKY POLYST SOKL STYRO SD 150 8CM</t>
  </si>
  <si>
    <t>množství =.90</t>
  </si>
  <si>
    <t>147.004</t>
  </si>
  <si>
    <t>622481119</t>
  </si>
  <si>
    <t>POTAZ VNE STEN PERLINKA+ZATMEL+PRICH</t>
  </si>
  <si>
    <t>množství =.91</t>
  </si>
  <si>
    <t>587.6</t>
  </si>
  <si>
    <t>620991121</t>
  </si>
  <si>
    <t>ZAKRYVANI OKENNICH OTVORU Z LESENI</t>
  </si>
  <si>
    <t>množství =.92</t>
  </si>
  <si>
    <t>54.6</t>
  </si>
  <si>
    <t>622471513</t>
  </si>
  <si>
    <t>OMIT VNE STEN DEKOR SILIKON ZATIR 1,5</t>
  </si>
  <si>
    <t>množství =.93</t>
  </si>
  <si>
    <t>529.36</t>
  </si>
  <si>
    <t>ÚPRAVY POVRCHŮ VNĚJŠÍ CELKEM</t>
  </si>
  <si>
    <t>oddíl 63</t>
  </si>
  <si>
    <t>Podlahy:</t>
  </si>
  <si>
    <t>631312711</t>
  </si>
  <si>
    <t>MAZANINA Z BETONU TL 8CM TR C20/25 podkladní beton - 1.np</t>
  </si>
  <si>
    <t>množství =.94</t>
  </si>
  <si>
    <t>13.26</t>
  </si>
  <si>
    <t>631312811</t>
  </si>
  <si>
    <t>MAZANINA Z BETONU TL 8CM TR C25/30 - 1.np</t>
  </si>
  <si>
    <t>množství .95</t>
  </si>
  <si>
    <t>25.1784</t>
  </si>
  <si>
    <t>631319153</t>
  </si>
  <si>
    <t>PRIPL ZA PREHLAZ POD POVLAKY TL 12CM - 1.np</t>
  </si>
  <si>
    <t>množství =.95</t>
  </si>
  <si>
    <t>631362021</t>
  </si>
  <si>
    <t>VYZTUZ MAZANIN STRKPIS SVAR SITE KARI - 1.np</t>
  </si>
  <si>
    <t>množství =.96</t>
  </si>
  <si>
    <t>1.5356016</t>
  </si>
  <si>
    <t>143</t>
  </si>
  <si>
    <t>631312811.1</t>
  </si>
  <si>
    <t>MAZANINA Z BETONU TL 8CM TR C25/30 - 2.np</t>
  </si>
  <si>
    <t>množství .97</t>
  </si>
  <si>
    <t>7.2046</t>
  </si>
  <si>
    <t>PRIPL ZA PREHLAZ POD POVLAKY TL 8CM -2.np</t>
  </si>
  <si>
    <t>množství =.97</t>
  </si>
  <si>
    <t>145</t>
  </si>
  <si>
    <t>631362021.1</t>
  </si>
  <si>
    <t>VYZTUZ MAZANIN STRKPIS SVAR SITE KARI - 2.np</t>
  </si>
  <si>
    <t>množství =.98</t>
  </si>
  <si>
    <t>0.2540304</t>
  </si>
  <si>
    <t>631571004</t>
  </si>
  <si>
    <t>NASYP ZE STERKOPISKU 0-32 TR I - 1.np podlahy</t>
  </si>
  <si>
    <t>množství =.99</t>
  </si>
  <si>
    <t>45.24</t>
  </si>
  <si>
    <t>147</t>
  </si>
  <si>
    <t>631571013</t>
  </si>
  <si>
    <t>NASYP Z KACIRKU FR 16-32 SE ZHUTNENIM - střecha</t>
  </si>
  <si>
    <t>množství =.100</t>
  </si>
  <si>
    <t>8.3356</t>
  </si>
  <si>
    <t>632450304</t>
  </si>
  <si>
    <t>STERKA SAMONIVEL ANHYDRIT 25MPa 5MM</t>
  </si>
  <si>
    <t>množství =.101</t>
  </si>
  <si>
    <t>237.12</t>
  </si>
  <si>
    <t>149</t>
  </si>
  <si>
    <t>632661135</t>
  </si>
  <si>
    <t>POTER SAMONIVEL ANHYDRIT 30MPa 50MM - víceúčelová místnost</t>
  </si>
  <si>
    <t>množství =.102</t>
  </si>
  <si>
    <t>81.12</t>
  </si>
  <si>
    <t>632473380</t>
  </si>
  <si>
    <t>STERKA SAMONIVEL POLYMERC 40MPa 10MM - garáž</t>
  </si>
  <si>
    <t>množství =.103</t>
  </si>
  <si>
    <t>108.16</t>
  </si>
  <si>
    <t>PODLAHY CELKEM</t>
  </si>
  <si>
    <t>oddíl 64</t>
  </si>
  <si>
    <t>Osazování výplní otvorů:</t>
  </si>
  <si>
    <t>642944121</t>
  </si>
  <si>
    <t>OSAZ DVER ZARUB OCEL DODATECNE -2,5M2</t>
  </si>
  <si>
    <t>množství .362</t>
  </si>
  <si>
    <t>153</t>
  </si>
  <si>
    <t>641991721</t>
  </si>
  <si>
    <t>OSAZ RAMU OKEN PLAST PLOCHA DO 4M2</t>
  </si>
  <si>
    <t>množství =.105</t>
  </si>
  <si>
    <t>13.52</t>
  </si>
  <si>
    <t>641991831</t>
  </si>
  <si>
    <t>OSAZ RAMU OKEN PLAST PLOCHA DO 10M2</t>
  </si>
  <si>
    <t>množství .106</t>
  </si>
  <si>
    <t>3.12</t>
  </si>
  <si>
    <t>155</t>
  </si>
  <si>
    <t>642942111</t>
  </si>
  <si>
    <t>OSAZ DVER ZARUB OCEL PL OTV DO 2,5M2</t>
  </si>
  <si>
    <t>množství =.107</t>
  </si>
  <si>
    <t>6.76</t>
  </si>
  <si>
    <t>642945111</t>
  </si>
  <si>
    <t>OSAZ POZAR ZARUBNI 1-KRIDL PL 2,5M2</t>
  </si>
  <si>
    <t>množství =.108</t>
  </si>
  <si>
    <t>9.88</t>
  </si>
  <si>
    <t>157</t>
  </si>
  <si>
    <t>642943112</t>
  </si>
  <si>
    <t>OSAZ UHEL RAMU S DVERMI PLOCHA 4M2</t>
  </si>
  <si>
    <t>množství .5</t>
  </si>
  <si>
    <t>2.08</t>
  </si>
  <si>
    <t>159</t>
  </si>
  <si>
    <t>55331400</t>
  </si>
  <si>
    <t>ZARUBEN OCEL POROB YHtm 100/700 1KR</t>
  </si>
  <si>
    <t>množství =.106</t>
  </si>
  <si>
    <t>55331402</t>
  </si>
  <si>
    <t>ZARUBEN OCEL POROB YHtm 100/800 1KR</t>
  </si>
  <si>
    <t>množství =.110</t>
  </si>
  <si>
    <t>4.68</t>
  </si>
  <si>
    <t>161</t>
  </si>
  <si>
    <t>55331404</t>
  </si>
  <si>
    <t>ZARUBEN OCEL POROB YHtm 100/900 1KR</t>
  </si>
  <si>
    <t>množství =.58</t>
  </si>
  <si>
    <t>0.52</t>
  </si>
  <si>
    <t>55334721</t>
  </si>
  <si>
    <t>ZARUB OC POZAR EI,EW 45 POR 100/700</t>
  </si>
  <si>
    <t>163</t>
  </si>
  <si>
    <t>55334722</t>
  </si>
  <si>
    <t>ZARUB OC POZAR EI,EW 45 POR 100/800</t>
  </si>
  <si>
    <t>množství =.61</t>
  </si>
  <si>
    <t>5.72</t>
  </si>
  <si>
    <t>55334723</t>
  </si>
  <si>
    <t>ZARUB OC POZAR EI,EW 45 POR 100/900</t>
  </si>
  <si>
    <t>OSAZOVÁNÍ VÝPLNÍ OTVORŮ CELKEM</t>
  </si>
  <si>
    <t>oddíl 8</t>
  </si>
  <si>
    <t>Potrubí:</t>
  </si>
  <si>
    <t>165</t>
  </si>
  <si>
    <t>894215111</t>
  </si>
  <si>
    <t>SACHTICE DOMOVNI KANALIZ BETON -1,3M3</t>
  </si>
  <si>
    <t>množství =.111</t>
  </si>
  <si>
    <t>0.44928</t>
  </si>
  <si>
    <t>POTRUBÍ CELKEM</t>
  </si>
  <si>
    <t>953940111</t>
  </si>
  <si>
    <t>MTZ OCEL PROFILU -10kg/m CELK HM -1t - ocel do základů pro spojení</t>
  </si>
  <si>
    <t>626</t>
  </si>
  <si>
    <t>množství =.112</t>
  </si>
  <si>
    <t>0.2756</t>
  </si>
  <si>
    <t>628</t>
  </si>
  <si>
    <t>167</t>
  </si>
  <si>
    <t>952901111</t>
  </si>
  <si>
    <t>VYCISTENI BUDOV VYSKY PODLAZI DO 4M</t>
  </si>
  <si>
    <t>630</t>
  </si>
  <si>
    <t>množství =.113</t>
  </si>
  <si>
    <t>448.76</t>
  </si>
  <si>
    <t>632</t>
  </si>
  <si>
    <t>953942121</t>
  </si>
  <si>
    <t>OSAZENI OCHRANNYCH UHELNIKU</t>
  </si>
  <si>
    <t>634</t>
  </si>
  <si>
    <t>množství =.85</t>
  </si>
  <si>
    <t>636</t>
  </si>
  <si>
    <t>169</t>
  </si>
  <si>
    <t>953943113</t>
  </si>
  <si>
    <t>OSAZENI VYROBKU HM DO 15kg DO ZDIVA</t>
  </si>
  <si>
    <t>638</t>
  </si>
  <si>
    <t>325</t>
  </si>
  <si>
    <t>13431440</t>
  </si>
  <si>
    <t>UHELNIK ROVNORAMEN 11373 120x120x10MM</t>
  </si>
  <si>
    <t>-1417036364</t>
  </si>
  <si>
    <t>956901111</t>
  </si>
  <si>
    <t>OSAZ ZABRADLI SCHOD DO OTVORU NA MC</t>
  </si>
  <si>
    <t>640</t>
  </si>
  <si>
    <t>oddíl 94</t>
  </si>
  <si>
    <t>Lešení a stavební výtahy:</t>
  </si>
  <si>
    <t>171</t>
  </si>
  <si>
    <t>941941051</t>
  </si>
  <si>
    <t>MTZ LESENI LEH RAD PRIME S 1,5M H 10M</t>
  </si>
  <si>
    <t>642</t>
  </si>
  <si>
    <t>množství =.114</t>
  </si>
  <si>
    <t>624.052</t>
  </si>
  <si>
    <t>644</t>
  </si>
  <si>
    <t>941941391</t>
  </si>
  <si>
    <t>PRIPL ZK MESIC POUZ LESENI K POL 1051</t>
  </si>
  <si>
    <t>646</t>
  </si>
  <si>
    <t>množství =.115</t>
  </si>
  <si>
    <t>3432</t>
  </si>
  <si>
    <t>648</t>
  </si>
  <si>
    <t>173</t>
  </si>
  <si>
    <t>941941851</t>
  </si>
  <si>
    <t>DMTZ LESENI L RAD PRIME S 1,5M H 10M</t>
  </si>
  <si>
    <t>650</t>
  </si>
  <si>
    <t>941955002</t>
  </si>
  <si>
    <t>LESENI LEH PRAC POMOC H PODLAHY 1,9M</t>
  </si>
  <si>
    <t>652</t>
  </si>
  <si>
    <t>množství =.116</t>
  </si>
  <si>
    <t>166.4</t>
  </si>
  <si>
    <t>654</t>
  </si>
  <si>
    <t>175</t>
  </si>
  <si>
    <t>943943222</t>
  </si>
  <si>
    <t>MTZ LESENI PROSTOR LEH -200kg H 20M</t>
  </si>
  <si>
    <t>656</t>
  </si>
  <si>
    <t>množství =.117</t>
  </si>
  <si>
    <t>93.6</t>
  </si>
  <si>
    <t>658</t>
  </si>
  <si>
    <t>943943292</t>
  </si>
  <si>
    <t>PRIPL ZK MESIC POUZ LES K POL 3221+22</t>
  </si>
  <si>
    <t>660</t>
  </si>
  <si>
    <t>množství =.118</t>
  </si>
  <si>
    <t>662</t>
  </si>
  <si>
    <t>177</t>
  </si>
  <si>
    <t>943943822</t>
  </si>
  <si>
    <t>DMTZ LESENI PROSTOR LEH -200kg H 20M</t>
  </si>
  <si>
    <t>664</t>
  </si>
  <si>
    <t>666</t>
  </si>
  <si>
    <t>944941103</t>
  </si>
  <si>
    <t>OCHRANNE ZABRADLI NA LESENI 2-TYCOVE</t>
  </si>
  <si>
    <t>668</t>
  </si>
  <si>
    <t>179</t>
  </si>
  <si>
    <t>944945013</t>
  </si>
  <si>
    <t>MTZ ZACHYTNE STRISKY H 4,5M S NAD 2M</t>
  </si>
  <si>
    <t>670</t>
  </si>
  <si>
    <t>944945193</t>
  </si>
  <si>
    <t>PRIPL ZK MESIC POUZ STRIS K POL 5013</t>
  </si>
  <si>
    <t>672</t>
  </si>
  <si>
    <t>množství =.119</t>
  </si>
  <si>
    <t>674</t>
  </si>
  <si>
    <t>181</t>
  </si>
  <si>
    <t>944945813</t>
  </si>
  <si>
    <t>DMTZ ZACHYTNE STRISKY H 4,5M S NAD 2M</t>
  </si>
  <si>
    <t>676</t>
  </si>
  <si>
    <t>941991011</t>
  </si>
  <si>
    <t>MTZ OCHRANNE SITE LESENI H DO 10M</t>
  </si>
  <si>
    <t>678</t>
  </si>
  <si>
    <t>183</t>
  </si>
  <si>
    <t>941991191</t>
  </si>
  <si>
    <t>PRIPL ZK MESIC POUZITI LES SITE H 10M</t>
  </si>
  <si>
    <t>680</t>
  </si>
  <si>
    <t>množství =.120</t>
  </si>
  <si>
    <t>1872</t>
  </si>
  <si>
    <t>682</t>
  </si>
  <si>
    <t>941991811</t>
  </si>
  <si>
    <t>DMTZ OCHRANNE SITE LESENI H DO 10M</t>
  </si>
  <si>
    <t>684</t>
  </si>
  <si>
    <t>185</t>
  </si>
  <si>
    <t>998009101</t>
  </si>
  <si>
    <t>PRESUN HMOT LESENI SAMOSTAT BUDOVANE</t>
  </si>
  <si>
    <t>686</t>
  </si>
  <si>
    <t>množství =.121</t>
  </si>
  <si>
    <t>6.61804</t>
  </si>
  <si>
    <t>688</t>
  </si>
  <si>
    <t>LEŠENÍ A STAVEBNÍ VÝTAHY CELKEM</t>
  </si>
  <si>
    <t>998011002</t>
  </si>
  <si>
    <t>PRESUN HMOT BUDOVY ZDENE VYSKY -12M</t>
  </si>
  <si>
    <t>690</t>
  </si>
  <si>
    <t>množství =.122</t>
  </si>
  <si>
    <t>1299.21584</t>
  </si>
  <si>
    <t>692</t>
  </si>
  <si>
    <t>187</t>
  </si>
  <si>
    <t>711111001</t>
  </si>
  <si>
    <t>NATER IZOL ZEM VLHK VOD STUD PENETR - 1.np - podlaha 2xnátěr</t>
  </si>
  <si>
    <t>694</t>
  </si>
  <si>
    <t>množství =.123</t>
  </si>
  <si>
    <t>534.56</t>
  </si>
  <si>
    <t>696</t>
  </si>
  <si>
    <t>711112001</t>
  </si>
  <si>
    <t>NATER IZOL ZEM VLHK SVI STUD PENETR</t>
  </si>
  <si>
    <t>698</t>
  </si>
  <si>
    <t>množství .63</t>
  </si>
  <si>
    <t>7.8</t>
  </si>
  <si>
    <t>700</t>
  </si>
  <si>
    <t>189</t>
  </si>
  <si>
    <t>11163143</t>
  </si>
  <si>
    <t>LAK ASFALT ALP PENETRAL KANYSTR 20kg</t>
  </si>
  <si>
    <t>702</t>
  </si>
  <si>
    <t>množství =.124</t>
  </si>
  <si>
    <t>0.54236</t>
  </si>
  <si>
    <t>704</t>
  </si>
  <si>
    <t>711141559</t>
  </si>
  <si>
    <t>PRITAVENI IZOL ZEM VLHK VOD ASF PASY</t>
  </si>
  <si>
    <t>706</t>
  </si>
  <si>
    <t>množství =.125</t>
  </si>
  <si>
    <t>267.384</t>
  </si>
  <si>
    <t>708</t>
  </si>
  <si>
    <t>191</t>
  </si>
  <si>
    <t>711142559</t>
  </si>
  <si>
    <t>PRITAVENI IZOL ZEM VLHK SVI ASF PASY</t>
  </si>
  <si>
    <t>710</t>
  </si>
  <si>
    <t>množství .363</t>
  </si>
  <si>
    <t>712</t>
  </si>
  <si>
    <t>62835541</t>
  </si>
  <si>
    <t>PASY TEZ ASFALT SKLOBIT 40 MINERAL</t>
  </si>
  <si>
    <t>714</t>
  </si>
  <si>
    <t>množství =.126</t>
  </si>
  <si>
    <t>302.7024</t>
  </si>
  <si>
    <t>716</t>
  </si>
  <si>
    <t>193</t>
  </si>
  <si>
    <t>718</t>
  </si>
  <si>
    <t>množství =.127</t>
  </si>
  <si>
    <t>2.10756</t>
  </si>
  <si>
    <t>720</t>
  </si>
  <si>
    <t>oddíl 712</t>
  </si>
  <si>
    <t>Povlakové krytiny:</t>
  </si>
  <si>
    <t>58351148</t>
  </si>
  <si>
    <t>DODÁVKA A ROZPROSTŘENÍ VYMÝVANÉHO ŠTĚRKU FR. 2-5CM NA STŘEŠNÍ KRYTINĚ V TL. 5-7 CM</t>
  </si>
  <si>
    <t>73633303</t>
  </si>
  <si>
    <t>7120000</t>
  </si>
  <si>
    <t>SOUVRSTVÍ ZELENÉ STŘECHY POLOINTEZIVNÍ VČETNĚ ZELENE</t>
  </si>
  <si>
    <t>1804248151</t>
  </si>
  <si>
    <t>712311101</t>
  </si>
  <si>
    <t>IZOL NATER STRECH PL STUD NAP AL</t>
  </si>
  <si>
    <t>722</t>
  </si>
  <si>
    <t>množství =.128</t>
  </si>
  <si>
    <t>172.12</t>
  </si>
  <si>
    <t>724</t>
  </si>
  <si>
    <t>195</t>
  </si>
  <si>
    <t>726</t>
  </si>
  <si>
    <t>množství =.129</t>
  </si>
  <si>
    <t>0.08606</t>
  </si>
  <si>
    <t>728</t>
  </si>
  <si>
    <t>712341559</t>
  </si>
  <si>
    <t>IZOL POVL STRECH PL PRITAV NAIP ZPLNA - PLOCHA STŘECHY</t>
  </si>
  <si>
    <t>730</t>
  </si>
  <si>
    <t>množství =.130</t>
  </si>
  <si>
    <t>272.48</t>
  </si>
  <si>
    <t>732</t>
  </si>
  <si>
    <t>197</t>
  </si>
  <si>
    <t>712341559.1</t>
  </si>
  <si>
    <t>IZOL POVL STRECH PL PRITAV NAIP ZPLNA-atika svislá část</t>
  </si>
  <si>
    <t>734</t>
  </si>
  <si>
    <t>množství =.131</t>
  </si>
  <si>
    <t>59.904</t>
  </si>
  <si>
    <t>736</t>
  </si>
  <si>
    <t>-256657878</t>
  </si>
  <si>
    <t>množství =.132</t>
  </si>
  <si>
    <t>365.508</t>
  </si>
  <si>
    <t>740</t>
  </si>
  <si>
    <t>199</t>
  </si>
  <si>
    <t>712361701</t>
  </si>
  <si>
    <t>IZOL POVL STRECH PL FOLIE PVC-P VOLNE- přístavba</t>
  </si>
  <si>
    <t>množství .133</t>
  </si>
  <si>
    <t>84.24</t>
  </si>
  <si>
    <t>744</t>
  </si>
  <si>
    <t>28329262</t>
  </si>
  <si>
    <t>PAROZABRANA DEKFOL N 150 REFLEX-přístavba</t>
  </si>
  <si>
    <t>746</t>
  </si>
  <si>
    <t>množství =.134</t>
  </si>
  <si>
    <t>92.664</t>
  </si>
  <si>
    <t>748</t>
  </si>
  <si>
    <t>201</t>
  </si>
  <si>
    <t>712361702</t>
  </si>
  <si>
    <t>IZOL POVL STRECH PL FOLIE firest-P BOD - povlaková krytina střech</t>
  </si>
  <si>
    <t>750</t>
  </si>
  <si>
    <t>množství =.135</t>
  </si>
  <si>
    <t>326.56</t>
  </si>
  <si>
    <t>752</t>
  </si>
  <si>
    <t>62852658</t>
  </si>
  <si>
    <t>PASY MODIF PV 250 MONO 50 S - náhradní položka za pásy za kaučukovou fólii EPDM 1 MM</t>
  </si>
  <si>
    <t>754</t>
  </si>
  <si>
    <t>množství =.136</t>
  </si>
  <si>
    <t>359.216</t>
  </si>
  <si>
    <t>756</t>
  </si>
  <si>
    <t>203</t>
  </si>
  <si>
    <t>998712102</t>
  </si>
  <si>
    <t>IZOL POVLAKOVA PRESUN HMOT VYSKA -12M</t>
  </si>
  <si>
    <t>758</t>
  </si>
  <si>
    <t>množství =.137</t>
  </si>
  <si>
    <t>4.2692</t>
  </si>
  <si>
    <t>760</t>
  </si>
  <si>
    <t>POVLAKOVÉ KRYTINY CELKEM</t>
  </si>
  <si>
    <t>oddíl 713</t>
  </si>
  <si>
    <t>Izolace tepelné:</t>
  </si>
  <si>
    <t>713141151</t>
  </si>
  <si>
    <t>OSAZ IZOL TEPEL PODLAH PL VOLNE 1VR - PODLAHA 1.NP</t>
  </si>
  <si>
    <t>762</t>
  </si>
  <si>
    <t>množství =.138</t>
  </si>
  <si>
    <t>220.48</t>
  </si>
  <si>
    <t>764</t>
  </si>
  <si>
    <t>205</t>
  </si>
  <si>
    <t>28376138</t>
  </si>
  <si>
    <t>DESKY POLYST EPS 150 S SEDE TL 8CM - PODLAHA 1.NP</t>
  </si>
  <si>
    <t>766</t>
  </si>
  <si>
    <t>množství =.139</t>
  </si>
  <si>
    <t>231.504</t>
  </si>
  <si>
    <t>768</t>
  </si>
  <si>
    <t>713141151.2</t>
  </si>
  <si>
    <t>OSAZ IZOL TEPEL STRECH PL VOLNE 1VR izolace mezi lepené vazníky</t>
  </si>
  <si>
    <t>778</t>
  </si>
  <si>
    <t>množství =.133</t>
  </si>
  <si>
    <t>780</t>
  </si>
  <si>
    <t>209</t>
  </si>
  <si>
    <t>713141151.3</t>
  </si>
  <si>
    <t>OSAZ IZOL TEPEL STRECH PL VOLNE 1VR-střecha spádové klíny</t>
  </si>
  <si>
    <t>782</t>
  </si>
  <si>
    <t>množství =.142</t>
  </si>
  <si>
    <t>161.2</t>
  </si>
  <si>
    <t>784</t>
  </si>
  <si>
    <t>713141152</t>
  </si>
  <si>
    <t>OSAZ IZOL TEPEL STRECH PL VOLNE 2VR střecha</t>
  </si>
  <si>
    <t>786</t>
  </si>
  <si>
    <t>množství =.143</t>
  </si>
  <si>
    <t>245.44</t>
  </si>
  <si>
    <t>788</t>
  </si>
  <si>
    <t>63161496</t>
  </si>
  <si>
    <t>ROHOZ MINERALNI  ROLL TL 10CM</t>
  </si>
  <si>
    <t>794</t>
  </si>
  <si>
    <t>množství =.145</t>
  </si>
  <si>
    <t>101.088</t>
  </si>
  <si>
    <t>796</t>
  </si>
  <si>
    <t>213</t>
  </si>
  <si>
    <t>28375013</t>
  </si>
  <si>
    <t>SPADOVE KLINY POLYSTYREN BILY EPS 150</t>
  </si>
  <si>
    <t>798</t>
  </si>
  <si>
    <t>množství =.146</t>
  </si>
  <si>
    <t>17.199</t>
  </si>
  <si>
    <t>800</t>
  </si>
  <si>
    <t>28376220</t>
  </si>
  <si>
    <t>DESKY POLYST EPS 100 F SEDE TL 20CM</t>
  </si>
  <si>
    <t>802</t>
  </si>
  <si>
    <t>množství =.147</t>
  </si>
  <si>
    <t>318.864</t>
  </si>
  <si>
    <t>804</t>
  </si>
  <si>
    <t>998713102</t>
  </si>
  <si>
    <t>IZOL TEPELNA PRESUN HMOT VYSKA -12M</t>
  </si>
  <si>
    <t>810</t>
  </si>
  <si>
    <t>množství =.149</t>
  </si>
  <si>
    <t>3.00352</t>
  </si>
  <si>
    <t>812</t>
  </si>
  <si>
    <t>713</t>
  </si>
  <si>
    <t>IZOLACE TEPELNÉ CELKEM</t>
  </si>
  <si>
    <t>oddíl 762</t>
  </si>
  <si>
    <t>Konstrukce tesařské:</t>
  </si>
  <si>
    <t>217</t>
  </si>
  <si>
    <t>762333110</t>
  </si>
  <si>
    <t>TESAR KROV VAZANY PROM TVAR HRAN -120-střecha přístavba - víceúč.sál</t>
  </si>
  <si>
    <t>814</t>
  </si>
  <si>
    <t>množství .315</t>
  </si>
  <si>
    <t>816</t>
  </si>
  <si>
    <t>60515208</t>
  </si>
  <si>
    <t>HRANOLY SM 1 100x140MM L 400-600CM</t>
  </si>
  <si>
    <t>818</t>
  </si>
  <si>
    <t>množství =.150</t>
  </si>
  <si>
    <t>1.513512</t>
  </si>
  <si>
    <t>820</t>
  </si>
  <si>
    <t>219</t>
  </si>
  <si>
    <t>762195000</t>
  </si>
  <si>
    <t>TESAR STENY SPOJOVACI PROSTREDKY</t>
  </si>
  <si>
    <t>822</t>
  </si>
  <si>
    <t>množství =.151</t>
  </si>
  <si>
    <t>1.51372</t>
  </si>
  <si>
    <t>824</t>
  </si>
  <si>
    <t>762341026</t>
  </si>
  <si>
    <t>ZABEDNENI STRECH DES OSB PD TL 22mm</t>
  </si>
  <si>
    <t>826</t>
  </si>
  <si>
    <t>množství .152</t>
  </si>
  <si>
    <t>87.36</t>
  </si>
  <si>
    <t>828</t>
  </si>
  <si>
    <t>60725017</t>
  </si>
  <si>
    <t>DESKY OSB-3 ROVNE NEBROUSENE TL 22MM</t>
  </si>
  <si>
    <t>299453121</t>
  </si>
  <si>
    <t>221</t>
  </si>
  <si>
    <t>762841230</t>
  </si>
  <si>
    <t>TESAR MTZ PODHLED PRKNA HOBL NA PD-podhled mezi nosníky</t>
  </si>
  <si>
    <t>830</t>
  </si>
  <si>
    <t>množství .352</t>
  </si>
  <si>
    <t>832</t>
  </si>
  <si>
    <t>60595022</t>
  </si>
  <si>
    <t>PRKNA SM/BO SUS HOBL TL 22MM JAK I</t>
  </si>
  <si>
    <t>834</t>
  </si>
  <si>
    <t>množství =.152</t>
  </si>
  <si>
    <t>836</t>
  </si>
  <si>
    <t>223</t>
  </si>
  <si>
    <t>R76235000</t>
  </si>
  <si>
    <t>D+M - LEPENÉ VAZNÍKY - DODAVATELSKÁ DOKUMENTACE-DL.10,5</t>
  </si>
  <si>
    <t>838</t>
  </si>
  <si>
    <t>998762102</t>
  </si>
  <si>
    <t>KONSTR TESAR PRESUN HMOT VYSKA -12M</t>
  </si>
  <si>
    <t>842</t>
  </si>
  <si>
    <t>množství =.154</t>
  </si>
  <si>
    <t>3.04044</t>
  </si>
  <si>
    <t>844</t>
  </si>
  <si>
    <t>KONSTRUKCE TESAŘSKÉ CELKEM</t>
  </si>
  <si>
    <t>oddíl 764</t>
  </si>
  <si>
    <t>Konstrukce klempířské:</t>
  </si>
  <si>
    <t>227</t>
  </si>
  <si>
    <t>764211522</t>
  </si>
  <si>
    <t>KLEMP TIZN ZASTR JEDN SVIT S 670 45S-poplastovaný</t>
  </si>
  <si>
    <t>854</t>
  </si>
  <si>
    <t>množství =.157</t>
  </si>
  <si>
    <t>12.48</t>
  </si>
  <si>
    <t>856</t>
  </si>
  <si>
    <t>764222520</t>
  </si>
  <si>
    <t>KLEMP TIZN OKAP TVRDA KRYTINA RS 330-poplastovaný</t>
  </si>
  <si>
    <t>858</t>
  </si>
  <si>
    <t>229</t>
  </si>
  <si>
    <t>764233550</t>
  </si>
  <si>
    <t>KLEMP TIZN LEM ZDI S MEK KRYT RS 500-poplastovaný-věž</t>
  </si>
  <si>
    <t>860</t>
  </si>
  <si>
    <t>množství .11</t>
  </si>
  <si>
    <t>862</t>
  </si>
  <si>
    <t>764239530</t>
  </si>
  <si>
    <t>KLEMP TIZN LEM KOMIN HLAD KRYT PLOCHA - poplastovaný</t>
  </si>
  <si>
    <t>864</t>
  </si>
  <si>
    <t>množství =.158</t>
  </si>
  <si>
    <t>0.78</t>
  </si>
  <si>
    <t>866</t>
  </si>
  <si>
    <t>231</t>
  </si>
  <si>
    <t>764244511</t>
  </si>
  <si>
    <t>KLEMP TIZN LEM TRUB HLAD D 300MM 30S- svislé prvky vynášecí kontrukce vzt jednotek</t>
  </si>
  <si>
    <t>868</t>
  </si>
  <si>
    <t>množství .36</t>
  </si>
  <si>
    <t>870</t>
  </si>
  <si>
    <t>764251601</t>
  </si>
  <si>
    <t>KLEMP TIZN-P ZLAB PODOKAP 4HR RS 250-věž-poplastovaný</t>
  </si>
  <si>
    <t>872</t>
  </si>
  <si>
    <t>množství .110</t>
  </si>
  <si>
    <t>874</t>
  </si>
  <si>
    <t>233</t>
  </si>
  <si>
    <t>764259231</t>
  </si>
  <si>
    <t>KLEMP CU ZLAB KOTLIK 4HR 200x250x350- svody-poplastovaný</t>
  </si>
  <si>
    <t>876</t>
  </si>
  <si>
    <t>množství .32</t>
  </si>
  <si>
    <t>878</t>
  </si>
  <si>
    <t>764295520</t>
  </si>
  <si>
    <t>KLEMP TIZN STRES DILATACE 1DIL RS 330- poplastovaný</t>
  </si>
  <si>
    <t>880</t>
  </si>
  <si>
    <t>množství .336</t>
  </si>
  <si>
    <t>882</t>
  </si>
  <si>
    <t>235</t>
  </si>
  <si>
    <t>764510570</t>
  </si>
  <si>
    <t>KLEMP TIZN OPLECHOVANI PARAPET RS 500- poplastovaný</t>
  </si>
  <si>
    <t>884</t>
  </si>
  <si>
    <t>množství .23</t>
  </si>
  <si>
    <t>886</t>
  </si>
  <si>
    <t>764530550</t>
  </si>
  <si>
    <t>KLEMP TIZN OPLECHOVANI ZDI RS 600- poplastovaný</t>
  </si>
  <si>
    <t>888</t>
  </si>
  <si>
    <t>množství =.159</t>
  </si>
  <si>
    <t>86.32</t>
  </si>
  <si>
    <t>890</t>
  </si>
  <si>
    <t>237</t>
  </si>
  <si>
    <t>764551203</t>
  </si>
  <si>
    <t>KLEMP CU ODPADNI TROUBY 4HRAN S 120- poplastovaný</t>
  </si>
  <si>
    <t>892</t>
  </si>
  <si>
    <t>množství =.160</t>
  </si>
  <si>
    <t>40.04</t>
  </si>
  <si>
    <t>894</t>
  </si>
  <si>
    <t>764593520</t>
  </si>
  <si>
    <t>KLEMP TIZN VYPLECH TRUHLIKU RS 660 u svodů přes zed</t>
  </si>
  <si>
    <t>896</t>
  </si>
  <si>
    <t>množství .332</t>
  </si>
  <si>
    <t>898</t>
  </si>
  <si>
    <t>239</t>
  </si>
  <si>
    <t>998764102</t>
  </si>
  <si>
    <t>KONSTR KLEMPIR PRESUN HMOT VYSKA -12M</t>
  </si>
  <si>
    <t>900</t>
  </si>
  <si>
    <t>množství =.161</t>
  </si>
  <si>
    <t>1.19132</t>
  </si>
  <si>
    <t>902</t>
  </si>
  <si>
    <t>KONSTRUKCE KLEMPÍŘSKÉ CELKEM</t>
  </si>
  <si>
    <t>oddíl 766</t>
  </si>
  <si>
    <t>Konstrukce truhlářské:</t>
  </si>
  <si>
    <t>R766660001</t>
  </si>
  <si>
    <t>TI1-DVEŘE 800/1970 DŘEVĚNÉ PLNÉ - DLE VÝPISU - D+M</t>
  </si>
  <si>
    <t>904</t>
  </si>
  <si>
    <t>241</t>
  </si>
  <si>
    <t>R766660002</t>
  </si>
  <si>
    <t>TI2-DVEŘE 700/1970 DŘEVĚNÉ PLNÉ - DLE VÝPISU - D+M</t>
  </si>
  <si>
    <t>908</t>
  </si>
  <si>
    <t>R766660003</t>
  </si>
  <si>
    <t>TI3-DVEŘE 900/1970 DŘEVĚNÉ PLNÉ - DLE VÝPISU - D+M</t>
  </si>
  <si>
    <t>912</t>
  </si>
  <si>
    <t>243</t>
  </si>
  <si>
    <t>R766660004</t>
  </si>
  <si>
    <t>TI4-DVEŘE 1700/2100 DŘEVĚNÉ PROSKLENÉ - DLE VÝPISU - D+M</t>
  </si>
  <si>
    <t>916</t>
  </si>
  <si>
    <t>R766660005</t>
  </si>
  <si>
    <t>TI4-KRYT OTOPNÝCH TĚLES DŘEVĚNÝ  - DLE VÝPISU+VÝROBNÍ DOKUMENTACE - D+M</t>
  </si>
  <si>
    <t>920</t>
  </si>
  <si>
    <t>245</t>
  </si>
  <si>
    <t>R766660006</t>
  </si>
  <si>
    <t>TP1-DVEŘE 900/1970 PROTIPOŽ. DŘEVĚNÉ PLNÉ - DLE VÝPISU A PBŘ - D+M</t>
  </si>
  <si>
    <t>924</t>
  </si>
  <si>
    <t>R766660007</t>
  </si>
  <si>
    <t>TP2-DVEŘE P00/1970 PROTIPOŽ DŘEVĚNÉ PLNÉ - DLE VÝPISU A PBŘ - D+M</t>
  </si>
  <si>
    <t>928</t>
  </si>
  <si>
    <t>247</t>
  </si>
  <si>
    <t>R766660008</t>
  </si>
  <si>
    <t>TP3-DVEŘE 800/1970 PROTIPOŽ DŘEVĚNÉ PLNÉ - DLE VÝPISU A PBŘ - D+M</t>
  </si>
  <si>
    <t>932</t>
  </si>
  <si>
    <t>R766660009</t>
  </si>
  <si>
    <t>TP4-DVEŘE POSUVNÉ 900/1970 PROTIPOŽ DŘEVĚNÉ PLNÉ - DLE VÝPISU A PBŘ - D+M</t>
  </si>
  <si>
    <t>936</t>
  </si>
  <si>
    <t>249</t>
  </si>
  <si>
    <t>R766660010</t>
  </si>
  <si>
    <t>TP5-DVEŘE 700/1970 PROTIPOŽ DŘEVĚNÉ PLNÉ - DLE VÝPISU A PBŘ - D+M</t>
  </si>
  <si>
    <t>940</t>
  </si>
  <si>
    <t>R766660011</t>
  </si>
  <si>
    <t>T1-VSTUPNÍ DVEŘE 900/2000 PLAST - PROSKLENÉ- DLE VÝPISU - D+M</t>
  </si>
  <si>
    <t>944</t>
  </si>
  <si>
    <t>251</t>
  </si>
  <si>
    <t>R766660012</t>
  </si>
  <si>
    <t>T2-VSTUPNÍ DVEŘE 900/2000+550 S NADSVĚTLÍKEM PLAST - PLNÉ- DLE VÝPISU - D+M</t>
  </si>
  <si>
    <t>948</t>
  </si>
  <si>
    <t>R766660013</t>
  </si>
  <si>
    <t>T3-VSTUPNÍ DVEŘE 900/2000 PLAST - PLNÉ- DLE VÝPISU - D+M</t>
  </si>
  <si>
    <t>952</t>
  </si>
  <si>
    <t>253</t>
  </si>
  <si>
    <t>R766660014</t>
  </si>
  <si>
    <t>T4-GARÁŽOVÁ VRATA SEKČNÍ 2900X2900 - DLE VÝPISU - D+M</t>
  </si>
  <si>
    <t>956</t>
  </si>
  <si>
    <t>R766660015</t>
  </si>
  <si>
    <t>T5-GARÁŽOVÁ VRATA SEKČNÍ 3200X4200 - DLE VÝPISU - D+M</t>
  </si>
  <si>
    <t>960</t>
  </si>
  <si>
    <t>255</t>
  </si>
  <si>
    <t>R766660016</t>
  </si>
  <si>
    <t>T6-GARÁŽOVÁ VRATA SEKČNÍ 3600X4200 - DLE VÝPISU - D+M</t>
  </si>
  <si>
    <t>964</t>
  </si>
  <si>
    <t>R766690001</t>
  </si>
  <si>
    <t>T7-OKNOU PVC DVOUŘ 1625*1300 - DLE VÝPISU - D+M</t>
  </si>
  <si>
    <t>968</t>
  </si>
  <si>
    <t>257</t>
  </si>
  <si>
    <t>R766690002</t>
  </si>
  <si>
    <t>T8-OKNOU PVC TŘÍKŘ 2700*1300 - DLE VÝPISU - D+M</t>
  </si>
  <si>
    <t>972</t>
  </si>
  <si>
    <t>R766690003</t>
  </si>
  <si>
    <t>T9-OKNOU PVC JEDNOKŘ 900*1300 - DLE VÝPISU - D+M</t>
  </si>
  <si>
    <t>976</t>
  </si>
  <si>
    <t>259</t>
  </si>
  <si>
    <t>R766690004</t>
  </si>
  <si>
    <t>T10-OKNOU PVC TŘÍK 3000*800 - DLE VÝPISU - D+M</t>
  </si>
  <si>
    <t>980</t>
  </si>
  <si>
    <t>R766690005</t>
  </si>
  <si>
    <t>T11-OKNOU PVC DVOUŘ 2300*1100 - DLE VÝPISU - D+M</t>
  </si>
  <si>
    <t>984</t>
  </si>
  <si>
    <t>261</t>
  </si>
  <si>
    <t>R766690006</t>
  </si>
  <si>
    <t>T12-OKNOU PVC DVOUŘ 2300*800 - DLE VÝPISU - D+M</t>
  </si>
  <si>
    <t>988</t>
  </si>
  <si>
    <t>R766690007</t>
  </si>
  <si>
    <t>T13-OKNOU PVC JEDNOKŘ 635*800 - DLE VÝPISU - D+M</t>
  </si>
  <si>
    <t>992</t>
  </si>
  <si>
    <t>263</t>
  </si>
  <si>
    <t>R766690008</t>
  </si>
  <si>
    <t>T14-OKNOU PVC DVOUŘ 2300*1000 - DLE VÝPISU - D+M</t>
  </si>
  <si>
    <t>996</t>
  </si>
  <si>
    <t>R766690009</t>
  </si>
  <si>
    <t>T15-OKNOU PVC DVOUŘ 2300*1300 - DLE VÝPISU - D+M</t>
  </si>
  <si>
    <t>1000</t>
  </si>
  <si>
    <t>265</t>
  </si>
  <si>
    <t>R766690010</t>
  </si>
  <si>
    <t>T16-OKNOU PVC TŘÍKŘ,ČTYŘDÍLN 3400*1500 - DLE VÝPISU - D+M</t>
  </si>
  <si>
    <t>1004</t>
  </si>
  <si>
    <t>R766690011</t>
  </si>
  <si>
    <t>T17-OKNOU PVC DVOUŘ,TŘIDÍL 2300*1500 - DLE VÝPISU - D+M</t>
  </si>
  <si>
    <t>1008</t>
  </si>
  <si>
    <t>267</t>
  </si>
  <si>
    <t>R766690012</t>
  </si>
  <si>
    <t>T18-OKNOU PVC TŘIKŘ 3300*1300 - DLE VÝPISU - D+M</t>
  </si>
  <si>
    <t>1012</t>
  </si>
  <si>
    <t>R766690013</t>
  </si>
  <si>
    <t>T19-OKNOU PVC JEDNOKŘ 600*2200 - DLE VÝPISU - D+M</t>
  </si>
  <si>
    <t>1016</t>
  </si>
  <si>
    <t>269</t>
  </si>
  <si>
    <t>R766690014</t>
  </si>
  <si>
    <t>T20-OKNOU PVC TŘIKŘÍD 3000*1300 - DLE VÝPISU - D+M</t>
  </si>
  <si>
    <t>1020</t>
  </si>
  <si>
    <t>R766690015</t>
  </si>
  <si>
    <t>T21-OKNOU PVC TŘIKŘÍD 2700*1400 - DLE VÝPISU - D+M</t>
  </si>
  <si>
    <t>1024</t>
  </si>
  <si>
    <t>271</t>
  </si>
  <si>
    <t>R766690016</t>
  </si>
  <si>
    <t>T22-OKNOU PVC TŘÍKŘÍ 2300*1500 - DLE VÝPISU - D+M</t>
  </si>
  <si>
    <t>1028</t>
  </si>
  <si>
    <t>R766690017</t>
  </si>
  <si>
    <t>T23-OKNOU PVC JEDNOKŘ 635*1500 - DLE VÝPISU - D+M</t>
  </si>
  <si>
    <t>1032</t>
  </si>
  <si>
    <t>273</t>
  </si>
  <si>
    <t>R766690018</t>
  </si>
  <si>
    <t>T24-OKNOU PVC JEDNOKŘÍ 100*1500 - DLE VÝPISU - D+M</t>
  </si>
  <si>
    <t>1036</t>
  </si>
  <si>
    <t>R766690019</t>
  </si>
  <si>
    <t>T25-OKNOU PVC TŘÍKŘÍ, ŠESTIDÍL, 3800*2150 - DLE VÝPISU - D+M</t>
  </si>
  <si>
    <t>1040</t>
  </si>
  <si>
    <t>275</t>
  </si>
  <si>
    <t>R766690020</t>
  </si>
  <si>
    <t>T26-OKNOU PVC TŘIKŘ,ŠESTIDÍ,DVEŘE 3800*2150 - DLE VÝPISU -     D+M</t>
  </si>
  <si>
    <t>1044</t>
  </si>
  <si>
    <t>R766690021</t>
  </si>
  <si>
    <t>T27-OKNOU PVC JEDNOKŘ 960*2160 - DLE VÝPISU - D+M</t>
  </si>
  <si>
    <t>1048</t>
  </si>
  <si>
    <t>277</t>
  </si>
  <si>
    <t>R766690022</t>
  </si>
  <si>
    <t>T28-VÝLEZ NA ROVNOU STŘECH,ZATEPLENÝ,PROTIPOŽ.- DLE VÝPISU - D+M</t>
  </si>
  <si>
    <t>1052</t>
  </si>
  <si>
    <t>KONSTRUKCE TRUHLÁŘSKÉ CELKEM</t>
  </si>
  <si>
    <t>oddíl 767</t>
  </si>
  <si>
    <t>Kovové doplňkové konstrukce:</t>
  </si>
  <si>
    <t>R767110001</t>
  </si>
  <si>
    <t>Z1 - ZÁBRADLÍ SCHODIŠTOVÉ Z 4HR TRUBEK A VÝPLNÍ Z 4HR TYČÍ D+M+DÍLENSKÁ DOKUMENTACE - DLE VÝPISU</t>
  </si>
  <si>
    <t>1056</t>
  </si>
  <si>
    <t>279</t>
  </si>
  <si>
    <t>R767110002</t>
  </si>
  <si>
    <t>Z2 - ČISTÍCÍ ROHOŽE - DLE VÝPISU - D+M</t>
  </si>
  <si>
    <t>1060</t>
  </si>
  <si>
    <t>R767110003</t>
  </si>
  <si>
    <t>Z3 - MONTOVANÉ, LEHKÉ DĚLÍCÍ STENY DO SPRCH S DVEŘNÍM OTVOREM - DLE VÝPISU - D+M</t>
  </si>
  <si>
    <t>1064</t>
  </si>
  <si>
    <t>281</t>
  </si>
  <si>
    <t>R767110004</t>
  </si>
  <si>
    <t>Z4 - SVĚTLOVODY D 300 MM - DLE VÝPISU - D+M</t>
  </si>
  <si>
    <t>1068</t>
  </si>
  <si>
    <t>R767110005</t>
  </si>
  <si>
    <t>Z5 - OCELOVÝ STŘEŠNÍ ŽEBŘÍK - TR 4HR - DLE VÝPISU D+M+DÍLENSKÁ DOKUMENTACE</t>
  </si>
  <si>
    <t>1072</t>
  </si>
  <si>
    <t>283</t>
  </si>
  <si>
    <t>R767110006</t>
  </si>
  <si>
    <t>Z6 - OCELOVÉ DVEŘE 800/2000-ZATEPLENÉ-DO ÚHEL.ZÁRUBNÍ - DLE VÝPISU - D+M</t>
  </si>
  <si>
    <t>1076</t>
  </si>
  <si>
    <t>R767110007</t>
  </si>
  <si>
    <t>Z7 - KRAKOREC VČ ZÁBRADLÍ Z TR 4HR - DLE VÝPISU - D+M+DÍLENSKÁ DOKUMENTACE</t>
  </si>
  <si>
    <t>1080</t>
  </si>
  <si>
    <t>285</t>
  </si>
  <si>
    <t>R767110008</t>
  </si>
  <si>
    <t>Z8 - OCELOVÉ OSAZOVACÍ RÁMY PRO JEDNOTKY STŘEŠNÍ VZT - DLE VÝPISU- D+M+DÍLENSKÁ DOKUMENTACE</t>
  </si>
  <si>
    <t>1084</t>
  </si>
  <si>
    <t>R767110009</t>
  </si>
  <si>
    <t>Z9 - PLOŠINY DO VĚŽE VČ.ŽEBŘÍKŮ - DLE VÝPISU - D+M+DÍLENSKÁ DOKUMENTACE</t>
  </si>
  <si>
    <t>1086</t>
  </si>
  <si>
    <t>287</t>
  </si>
  <si>
    <t>R767110010</t>
  </si>
  <si>
    <t>Z10 - ZDVIHACÍ VĚŠADLO NA SUŠENÍ HADIC-DLE VÝPISU - D+M+DÍLENSKÁ DOKUMENTACE</t>
  </si>
  <si>
    <t>1088</t>
  </si>
  <si>
    <t>R767110011</t>
  </si>
  <si>
    <t>711 - VNITŘNÍ RÁM 400*2500 DO OSTĚNÍ OKEN S VÝPLNÍ Z TKANINY-2XOTVÍRAVÁ KŘÍDLA - DLE VÝPISI - D+M+DÍLENSKÁ DOKUMENTACE</t>
  </si>
  <si>
    <t>1092</t>
  </si>
  <si>
    <t>KOVOVÉ DOPLŇKOVÉ KONSTRUKCE CELKEM</t>
  </si>
  <si>
    <t>oddíl 771</t>
  </si>
  <si>
    <t>Podlahy z dlaždic:</t>
  </si>
  <si>
    <t>289</t>
  </si>
  <si>
    <t>771471022</t>
  </si>
  <si>
    <t>LEP+SPAR SOKL KERAM SIK 150x 75 V 75</t>
  </si>
  <si>
    <t>1096</t>
  </si>
  <si>
    <t>množství =.165</t>
  </si>
  <si>
    <t>83.98</t>
  </si>
  <si>
    <t>1098</t>
  </si>
  <si>
    <t>59761702</t>
  </si>
  <si>
    <t>SOKL KERAMICKY SK A VYSKA 8CM</t>
  </si>
  <si>
    <t>1100</t>
  </si>
  <si>
    <t>množství =.166</t>
  </si>
  <si>
    <t>88.179</t>
  </si>
  <si>
    <t>1102</t>
  </si>
  <si>
    <t>291</t>
  </si>
  <si>
    <t>771571491</t>
  </si>
  <si>
    <t>LEPENI+SPAR PODLAH KERAM 400x400MM</t>
  </si>
  <si>
    <t>1104</t>
  </si>
  <si>
    <t>množství =.167</t>
  </si>
  <si>
    <t>84.0268</t>
  </si>
  <si>
    <t>1106</t>
  </si>
  <si>
    <t>59761345</t>
  </si>
  <si>
    <t>DLAZ KER RAKO SCHODOVKA SK 90 TL 9MM</t>
  </si>
  <si>
    <t>1108</t>
  </si>
  <si>
    <t>množství =.168</t>
  </si>
  <si>
    <t>16.016</t>
  </si>
  <si>
    <t>1110</t>
  </si>
  <si>
    <t>293</t>
  </si>
  <si>
    <t>59761146</t>
  </si>
  <si>
    <t>DLAZ KER RAKO PODLAH SK 92 TL 10MM</t>
  </si>
  <si>
    <t>1112</t>
  </si>
  <si>
    <t>množství =.169</t>
  </si>
  <si>
    <t>76.648</t>
  </si>
  <si>
    <t>1114</t>
  </si>
  <si>
    <t>7715701</t>
  </si>
  <si>
    <t>D+M - BET. VYMÝVANÁ DLAŽBA 50 MM NA TERČE -terasa</t>
  </si>
  <si>
    <t>1116</t>
  </si>
  <si>
    <t>množství =.170</t>
  </si>
  <si>
    <t>24.96</t>
  </si>
  <si>
    <t>1118</t>
  </si>
  <si>
    <t>295</t>
  </si>
  <si>
    <t>998771102</t>
  </si>
  <si>
    <t>DLAZBY PRESUN HMOT VYSKA -12M</t>
  </si>
  <si>
    <t>1120</t>
  </si>
  <si>
    <t>množství =.171</t>
  </si>
  <si>
    <t>3.74296</t>
  </si>
  <si>
    <t>1122</t>
  </si>
  <si>
    <t>771</t>
  </si>
  <si>
    <t>PODLAHY Z DLAŽDIC CELKEM</t>
  </si>
  <si>
    <t>oddíl 775</t>
  </si>
  <si>
    <t>Podlahy parketové a plovoucí:</t>
  </si>
  <si>
    <t>775413121</t>
  </si>
  <si>
    <t>SOKLIKY PODL PRIBIJ+PRETM DUB V 6CM</t>
  </si>
  <si>
    <t>1124</t>
  </si>
  <si>
    <t>množství =.172</t>
  </si>
  <si>
    <t>25.48</t>
  </si>
  <si>
    <t>1126</t>
  </si>
  <si>
    <t>297</t>
  </si>
  <si>
    <t>775511281</t>
  </si>
  <si>
    <t>PODLAHY VLYSOVE SIR -60MM DUB TR I</t>
  </si>
  <si>
    <t>1128</t>
  </si>
  <si>
    <t>61198211</t>
  </si>
  <si>
    <t>PARKETY VICEVRSTVE DUB TL 11MM</t>
  </si>
  <si>
    <t>-978989049</t>
  </si>
  <si>
    <t>množství =.173</t>
  </si>
  <si>
    <t>81.0524</t>
  </si>
  <si>
    <t>1130</t>
  </si>
  <si>
    <t>998775102</t>
  </si>
  <si>
    <t>PODLAHY VLYS PRESUN HMOT VYSKA -12M</t>
  </si>
  <si>
    <t>1132</t>
  </si>
  <si>
    <t>množství =.174</t>
  </si>
  <si>
    <t>1.4508</t>
  </si>
  <si>
    <t>1134</t>
  </si>
  <si>
    <t>775</t>
  </si>
  <si>
    <t>PODLAHY PARKETOVÉ A PLOVOUCÍ CELKEM</t>
  </si>
  <si>
    <t>oddíl 776</t>
  </si>
  <si>
    <t>Podlahy povlakové:</t>
  </si>
  <si>
    <t>299</t>
  </si>
  <si>
    <t>776421100</t>
  </si>
  <si>
    <t>LEPENI PODLAH LISTA SOKLIK PVC</t>
  </si>
  <si>
    <t>1136</t>
  </si>
  <si>
    <t>28334571343</t>
  </si>
  <si>
    <t>PROFIL SOKL PVC THERM SE SIT TL 80MM</t>
  </si>
  <si>
    <t>1138</t>
  </si>
  <si>
    <t>množství =.175</t>
  </si>
  <si>
    <t>1140</t>
  </si>
  <si>
    <t>301</t>
  </si>
  <si>
    <t>776521227</t>
  </si>
  <si>
    <t>LEPENI PODLAH POVLAK PVC ELST PASY</t>
  </si>
  <si>
    <t>1142</t>
  </si>
  <si>
    <t>množství =.176</t>
  </si>
  <si>
    <t>106.1892</t>
  </si>
  <si>
    <t>1144</t>
  </si>
  <si>
    <t>28413011</t>
  </si>
  <si>
    <t>PODLAHOVINA VINYL LEP PASY TL 2MM</t>
  </si>
  <si>
    <t>1146</t>
  </si>
  <si>
    <t>množství =.177</t>
  </si>
  <si>
    <t>116.688</t>
  </si>
  <si>
    <t>1148</t>
  </si>
  <si>
    <t>303</t>
  </si>
  <si>
    <t>998776102</t>
  </si>
  <si>
    <t>PODLAHY POVLAK PRESUN HMOT VYSKA -12M</t>
  </si>
  <si>
    <t>1150</t>
  </si>
  <si>
    <t>množství =.178</t>
  </si>
  <si>
    <t>0.53612</t>
  </si>
  <si>
    <t>1152</t>
  </si>
  <si>
    <t>776</t>
  </si>
  <si>
    <t>PODLAHY POVLAKOVÉ CELKEM</t>
  </si>
  <si>
    <t>oddíl 781</t>
  </si>
  <si>
    <t>Obklady:</t>
  </si>
  <si>
    <t>781411044</t>
  </si>
  <si>
    <t>LEP A SPAR OBKLAD VNI POROVIN 400x400</t>
  </si>
  <si>
    <t>1164</t>
  </si>
  <si>
    <t>množství =.65</t>
  </si>
  <si>
    <t>1166</t>
  </si>
  <si>
    <t>307</t>
  </si>
  <si>
    <t>781491124</t>
  </si>
  <si>
    <t>LISTY OBKLADOVE ROHOVE LEPENIM</t>
  </si>
  <si>
    <t>1168</t>
  </si>
  <si>
    <t>množství =.4</t>
  </si>
  <si>
    <t>1170</t>
  </si>
  <si>
    <t>59765860</t>
  </si>
  <si>
    <t>OBKLAD KERAM B JB HL 400x300 OT3 1</t>
  </si>
  <si>
    <t>1172</t>
  </si>
  <si>
    <t>množství =.181</t>
  </si>
  <si>
    <t>97.24</t>
  </si>
  <si>
    <t>1174</t>
  </si>
  <si>
    <t>309</t>
  </si>
  <si>
    <t>781734114</t>
  </si>
  <si>
    <t>LEP OBKLAD VNE CIHELNY KLIN PASKY</t>
  </si>
  <si>
    <t>1176</t>
  </si>
  <si>
    <t>množství =.182</t>
  </si>
  <si>
    <t>(11,43*9)-(0,8*2+0,8*1,1)+(44,7*4,6)-(3,8*1,15*6)</t>
  </si>
  <si>
    <t>1178</t>
  </si>
  <si>
    <t>59623293</t>
  </si>
  <si>
    <t>PASKY CIHLOVE OBKLADOVE KLINKER C</t>
  </si>
  <si>
    <t>1180</t>
  </si>
  <si>
    <t>množství =.183</t>
  </si>
  <si>
    <t>280*1,05</t>
  </si>
  <si>
    <t>1182</t>
  </si>
  <si>
    <t>311</t>
  </si>
  <si>
    <t>998781102</t>
  </si>
  <si>
    <t>OBKLADY PRESUN HMOT VYSKA -12M</t>
  </si>
  <si>
    <t>1184</t>
  </si>
  <si>
    <t>množství =.184</t>
  </si>
  <si>
    <t>2.23912</t>
  </si>
  <si>
    <t>1186</t>
  </si>
  <si>
    <t>781</t>
  </si>
  <si>
    <t>OBKLADY CELKEM</t>
  </si>
  <si>
    <t>oddíl 783</t>
  </si>
  <si>
    <t>Nátěry:</t>
  </si>
  <si>
    <t>783225100</t>
  </si>
  <si>
    <t>NATER KDK SYNTET 2x+1xEMAIL - ZÁRUBNĚ ZV</t>
  </si>
  <si>
    <t>1188</t>
  </si>
  <si>
    <t>317</t>
  </si>
  <si>
    <t>783322000</t>
  </si>
  <si>
    <t>NÁPIS NA FASÁDU "HASICSKÁ ZBROJNICE HEŘMANICE" - PÍSMOMALÍŘSTVÍ</t>
  </si>
  <si>
    <t>905780231</t>
  </si>
  <si>
    <t>313</t>
  </si>
  <si>
    <t>783626020</t>
  </si>
  <si>
    <t>NATER TRUHL KCE SYNT 2xLAKOVANI-2.np vazníky a palubky</t>
  </si>
  <si>
    <t>1192</t>
  </si>
  <si>
    <t>množství =.185</t>
  </si>
  <si>
    <t>1194</t>
  </si>
  <si>
    <t>323</t>
  </si>
  <si>
    <t>24616246</t>
  </si>
  <si>
    <t>LAK PUR NA PARKETY VRCH TANGO SPORT</t>
  </si>
  <si>
    <t>kg</t>
  </si>
  <si>
    <t>112693561</t>
  </si>
  <si>
    <t>783</t>
  </si>
  <si>
    <t>NÁTĚRY CELKEM</t>
  </si>
  <si>
    <t>oddíl 784</t>
  </si>
  <si>
    <t>Malby:</t>
  </si>
  <si>
    <t>784452931</t>
  </si>
  <si>
    <t>MALBA PRIMAL BILA+STROP OBRUS M 3,8M</t>
  </si>
  <si>
    <t>1196</t>
  </si>
  <si>
    <t>množství =.186</t>
  </si>
  <si>
    <t>330.2</t>
  </si>
  <si>
    <t>1198</t>
  </si>
  <si>
    <t>315</t>
  </si>
  <si>
    <t>784452911</t>
  </si>
  <si>
    <t>MALBA PRIMAL BILA OBRUS MISTN V 3,8M</t>
  </si>
  <si>
    <t>1200</t>
  </si>
  <si>
    <t>MALBY CELKEM</t>
  </si>
  <si>
    <t>1202</t>
  </si>
  <si>
    <t>MONTÁŽNÍ PRÁCE:</t>
  </si>
  <si>
    <t>oddíl M43</t>
  </si>
  <si>
    <t>Montáže konstrukcí ocelových:</t>
  </si>
  <si>
    <t>319</t>
  </si>
  <si>
    <t>M430001</t>
  </si>
  <si>
    <t xml:space="preserve">DODÁVKA A MONTÁŽ VENKOVNÍHO OCELOVÉHO SCHODIŠTĚ VČ.DÍLENSKÉ DOKUMENTACE </t>
  </si>
  <si>
    <t>-1524774923</t>
  </si>
  <si>
    <t>0,892857142857143*2,8 'Přepočtené koeficientem množství</t>
  </si>
  <si>
    <t>SO 01 - 1-OBJEKT HZ - 1. BOURACÍ PRÁCE A DEMONTÁŽE</t>
  </si>
  <si>
    <t>oddíl 96 - Bourání konstrukcí:</t>
  </si>
  <si>
    <t xml:space="preserve">    96 - BOURÁNÍ KONSTRUKCÍ CELKEM</t>
  </si>
  <si>
    <t>Kód položky</t>
  </si>
  <si>
    <t>Název položky</t>
  </si>
  <si>
    <t>M.J.</t>
  </si>
  <si>
    <t>oddíl 96</t>
  </si>
  <si>
    <t>Bourání konstrukcí:</t>
  </si>
  <si>
    <t>961044111</t>
  </si>
  <si>
    <t>BOURANI ZAKLADU BETON PROSTY - po obnažení stávajících základů</t>
  </si>
  <si>
    <t>962031132</t>
  </si>
  <si>
    <t>BOURANI PRICEK Z CIHEL MVC TL DO 10CM</t>
  </si>
  <si>
    <t>57.8708</t>
  </si>
  <si>
    <t>962031133</t>
  </si>
  <si>
    <t>BOURANI PRICEK Z CIHEL MVC TL DO 15CM</t>
  </si>
  <si>
    <t>5.46</t>
  </si>
  <si>
    <t>962032641</t>
  </si>
  <si>
    <t>BOURANI ZDIVO KOMIN NADSTR CI MC</t>
  </si>
  <si>
    <t>1.04</t>
  </si>
  <si>
    <t>962032231</t>
  </si>
  <si>
    <t>BOURANI ZDIVO Z CIHEL PAL MV MVC</t>
  </si>
  <si>
    <t>41.573155</t>
  </si>
  <si>
    <t>963011513</t>
  </si>
  <si>
    <t>BOUR STROP TVARNICE NOSNIK BZ TL 30CM - vybourání části stávajících stropů vš.schodišťových desek</t>
  </si>
  <si>
    <t>963053936</t>
  </si>
  <si>
    <t>BOURANI SCHOD RAMENA BZ SAMONOSNA</t>
  </si>
  <si>
    <t>2.34</t>
  </si>
  <si>
    <t>963054949</t>
  </si>
  <si>
    <t>BOURANI SCHODNIC Z BETONU ZELEZOVEHO</t>
  </si>
  <si>
    <t>7.28</t>
  </si>
  <si>
    <t>964011211</t>
  </si>
  <si>
    <t>BOURANI PREKLADU BZ PREF 3M 50kg/m u výplní otvorů vnějšího zdiva</t>
  </si>
  <si>
    <t>1.7901</t>
  </si>
  <si>
    <t>965043341</t>
  </si>
  <si>
    <t>BOUR PODKLAD B S POTEREM TL 10CM 4M2-betonová mazanina podlahy</t>
  </si>
  <si>
    <t>37.011</t>
  </si>
  <si>
    <t>965043341.1</t>
  </si>
  <si>
    <t>BOUR PODKLAD B S POTEREM TL 10CM 4M2- podkladní beton</t>
  </si>
  <si>
    <t>21.7152</t>
  </si>
  <si>
    <t>965049111</t>
  </si>
  <si>
    <t>PRIPL ZA SVAR SITE V MAZAN TL 10CM</t>
  </si>
  <si>
    <t>965081813</t>
  </si>
  <si>
    <t>BOUR DLAZEB Z DLAZDIC OSTAT 1CM- 1M2-</t>
  </si>
  <si>
    <t>69.9452</t>
  </si>
  <si>
    <t>965082923</t>
  </si>
  <si>
    <t>ODSTR NASYPU TL -10CM PLOCHY 2M2-</t>
  </si>
  <si>
    <t>13.98904</t>
  </si>
  <si>
    <t>967031142</t>
  </si>
  <si>
    <t>PRISEKANI OSTENI VE ZDIVU CIH MC - začištění otvorů v obvodovém zdivu po hrubém vybourání - pro výplně otvorů</t>
  </si>
  <si>
    <t>14.976</t>
  </si>
  <si>
    <t>968061113</t>
  </si>
  <si>
    <t>VYVESENI KRIDEL OKEN DREVENYCH 1,5M2-</t>
  </si>
  <si>
    <t>968061126</t>
  </si>
  <si>
    <t>VYVESENI KRIDEL DVERI DREVENYCH 2M2-</t>
  </si>
  <si>
    <t>968062356</t>
  </si>
  <si>
    <t>ODSTR RAMU OKEN DREV ZDVOJENYCH 4M2</t>
  </si>
  <si>
    <t>968071137</t>
  </si>
  <si>
    <t>VYVESENI KRIDEL VRAT KOVOVYCH 4M2-</t>
  </si>
  <si>
    <t>968072558</t>
  </si>
  <si>
    <t>ODSTRANENI VRAT KOVOVYCH PLOCHY 5M2</t>
  </si>
  <si>
    <t>969011121</t>
  </si>
  <si>
    <t>DMTZ POTRUBI VODOVOD/PLYN DN DO 52MM</t>
  </si>
  <si>
    <t>969021111</t>
  </si>
  <si>
    <t>DMTZ POTRUBI KANALIZACNI DN DO 100MM</t>
  </si>
  <si>
    <t>971033131</t>
  </si>
  <si>
    <t>OTVORY PRICKY CIHEL MV D 6CM TL 15CM</t>
  </si>
  <si>
    <t>971033241</t>
  </si>
  <si>
    <t>OTVORY ZDIVO CIHEL MV 0,0225M2 30CM</t>
  </si>
  <si>
    <t>971033651</t>
  </si>
  <si>
    <t>OTVORY ZDIVO CIHEL MV 4M2 TL 45CM</t>
  </si>
  <si>
    <t>11.96325</t>
  </si>
  <si>
    <t>972011211</t>
  </si>
  <si>
    <t>OTVORY VYPLNE PREFA TL 12CM 0,09M2</t>
  </si>
  <si>
    <t>972011311</t>
  </si>
  <si>
    <t>OTVORY VYPLNE PREFA TL 12CM 0,25M2</t>
  </si>
  <si>
    <t>973031334</t>
  </si>
  <si>
    <t>KAPSY ZDI CI MV MVC PL 0,16M2 HL 15CM</t>
  </si>
  <si>
    <t>973048131</t>
  </si>
  <si>
    <t>KAPSY ZDI BETON K ZAVAZU PRICEK 15CM</t>
  </si>
  <si>
    <t>973031614</t>
  </si>
  <si>
    <t>KAPSY ZDI CI PRO SPALIKY 5x5x5CM</t>
  </si>
  <si>
    <t>974031121</t>
  </si>
  <si>
    <t>RYHY ZDI CIHEL HL 3CM S 3CM</t>
  </si>
  <si>
    <t>187.2</t>
  </si>
  <si>
    <t>974031133</t>
  </si>
  <si>
    <t>RYHY ZDI CIHEL HL 5CM S 10CM</t>
  </si>
  <si>
    <t>49.4</t>
  </si>
  <si>
    <t>974032666</t>
  </si>
  <si>
    <t>RYHY ZDI CI PRO VTAH NOSNIKU 15x25CM</t>
  </si>
  <si>
    <t>975011351</t>
  </si>
  <si>
    <t>DREVENI PODPERNE ZAKL 2M TL 60CM L 5M</t>
  </si>
  <si>
    <t>14.56</t>
  </si>
  <si>
    <t>978011191</t>
  </si>
  <si>
    <t>OTLUC OMITKY MV VC VNIT STROPU 100%</t>
  </si>
  <si>
    <t>978012191</t>
  </si>
  <si>
    <t>OTLUC OMITKY RAKOS VNIT STROPU 100%</t>
  </si>
  <si>
    <t>978013191</t>
  </si>
  <si>
    <t>OTLUC OMITKY MV VC VNIT STEN 100% - 1.np</t>
  </si>
  <si>
    <t>978013191.1</t>
  </si>
  <si>
    <t>OTLUC OMITKY MV VC VNIT STEN 100%-2.np</t>
  </si>
  <si>
    <t>219.232</t>
  </si>
  <si>
    <t>978015251</t>
  </si>
  <si>
    <t>OTLUC OMITKY MV VC VNEJ STEN 1-4 40% - oprava zdiva pod zateplení</t>
  </si>
  <si>
    <t>978059531</t>
  </si>
  <si>
    <t>ODSEK OBKLADU KERAM VNITRNICH PL 2M2-</t>
  </si>
  <si>
    <t>979011111</t>
  </si>
  <si>
    <t>SVISLA DOPR SUTI+HMOT SHOZ ZA 1.PODL</t>
  </si>
  <si>
    <t>335.01832</t>
  </si>
  <si>
    <t>979011121</t>
  </si>
  <si>
    <t>PRIPL ZKD PODLAZI SVISLE DOPRAVY SHOZ</t>
  </si>
  <si>
    <t>979017111</t>
  </si>
  <si>
    <t>SVISLA DOPR NOSENIM H 3,5M SUTI</t>
  </si>
  <si>
    <t>979081111</t>
  </si>
  <si>
    <t>ODVOZ STAVEB SUTI NA SKLADKU DO 1KM</t>
  </si>
  <si>
    <t>189.8</t>
  </si>
  <si>
    <t>979081121</t>
  </si>
  <si>
    <t>PRIPL ZKD 1KM ODVOZU SUTI NA SKLADKU</t>
  </si>
  <si>
    <t>1675.0916</t>
  </si>
  <si>
    <t>979082111</t>
  </si>
  <si>
    <t>VNITROSTAV DOPRAVA SUTI A HMOT DO 10M</t>
  </si>
  <si>
    <t>57.2</t>
  </si>
  <si>
    <t>979081131</t>
  </si>
  <si>
    <t>SKLADKOVNE TRIDENA SUT [BET-CI-KERAM]</t>
  </si>
  <si>
    <t>148.2</t>
  </si>
  <si>
    <t>979081132</t>
  </si>
  <si>
    <t>SKLADKOVNE SMISENY STAV A DEMOL ODPAD</t>
  </si>
  <si>
    <t>186.68</t>
  </si>
  <si>
    <t>BOURÁNÍ KONSTRUKCÍ CELKEM</t>
  </si>
  <si>
    <t>711040102</t>
  </si>
  <si>
    <t>ODSTR IZOL VODA PASY PRITAV VOD 2VRST</t>
  </si>
  <si>
    <t>239.2</t>
  </si>
  <si>
    <t>1.6744</t>
  </si>
  <si>
    <t>979081145</t>
  </si>
  <si>
    <t>SKLADKOVNE ASFALTOVE PASY</t>
  </si>
  <si>
    <t>712400831</t>
  </si>
  <si>
    <t>ODSTR IZOL POVL STRECH 30ST 1 VRSTVA - lepenka na bednění</t>
  </si>
  <si>
    <t>186.85472</t>
  </si>
  <si>
    <t>979081137</t>
  </si>
  <si>
    <t>SKLADKOVNE ASFALT A ZIVICE S DEHTEM</t>
  </si>
  <si>
    <t>1.12112</t>
  </si>
  <si>
    <t>713100861</t>
  </si>
  <si>
    <t>ODSTR IZOL TEP Z FOLIE VOLNE POLOZENE</t>
  </si>
  <si>
    <t>223.6</t>
  </si>
  <si>
    <t>C-998713101-0</t>
  </si>
  <si>
    <t>IZOL TEPELNA PRESUN HMOT VYSKA -6M</t>
  </si>
  <si>
    <t>0.06708</t>
  </si>
  <si>
    <t>979081146</t>
  </si>
  <si>
    <t>SKLADKOVNE MINERALNI A SKELNA VATA</t>
  </si>
  <si>
    <t>762231811</t>
  </si>
  <si>
    <t>DMTZ OBLOZ SCHODIST STUPNU A PODSTUP</t>
  </si>
  <si>
    <t>762331811</t>
  </si>
  <si>
    <t>DMTZ TESAR KROV VAZANY F -120cm2</t>
  </si>
  <si>
    <t>241.436</t>
  </si>
  <si>
    <t>762341811</t>
  </si>
  <si>
    <t>DMTZ TESAR BEDNENI STRECH Z PRKEN</t>
  </si>
  <si>
    <t>762341821</t>
  </si>
  <si>
    <t>DMTZ TESAR BEDNENI STĚN Z FOSEN - VĚŽ OBLOŽENÍ</t>
  </si>
  <si>
    <t>51.48</t>
  </si>
  <si>
    <t>762841811</t>
  </si>
  <si>
    <t>DMTZ TESAR PODHLEDU PRKNA BEZ OMITKY</t>
  </si>
  <si>
    <t>66.56</t>
  </si>
  <si>
    <t>6.92692</t>
  </si>
  <si>
    <t>764312842</t>
  </si>
  <si>
    <t>DMTZ KLEMP ZASTR HLAD 670 45S- 25M2-</t>
  </si>
  <si>
    <t>764322830</t>
  </si>
  <si>
    <t>DMTZ KLEMP OKAPU TVR KRYT RS 400 30S</t>
  </si>
  <si>
    <t>764332872</t>
  </si>
  <si>
    <t>DMTZ KLEMP LEMU ZDI TK+KR PL 750 45S-</t>
  </si>
  <si>
    <t>764352811</t>
  </si>
  <si>
    <t>DMTZ KLEMP ZLAB PULKR RS 330 45S</t>
  </si>
  <si>
    <t>764410880</t>
  </si>
  <si>
    <t>DMTZ KLEMP OPLECH PARAPETU RS 600</t>
  </si>
  <si>
    <t>8.84</t>
  </si>
  <si>
    <t>764451804</t>
  </si>
  <si>
    <t>DMTZ KLEMP ODPADNICH TRUB 4HRAN S 150</t>
  </si>
  <si>
    <t>764362810</t>
  </si>
  <si>
    <t>DMTZ KLEMP STRESNI OKNA S HLAD KR 30S</t>
  </si>
  <si>
    <t>764391821</t>
  </si>
  <si>
    <t>DMTZ KLEMP ZAVETRNE LISTY RS 330 45S</t>
  </si>
  <si>
    <t>764392841</t>
  </si>
  <si>
    <t>DMTZ KLEMP STRES UZLABI RS 500 45S</t>
  </si>
  <si>
    <t>764367802</t>
  </si>
  <si>
    <t>DMTZ KLEMP OPLECHOVANI VIKYRE 45S-</t>
  </si>
  <si>
    <t>1.71704</t>
  </si>
  <si>
    <t>767911820</t>
  </si>
  <si>
    <t>DMTZ OPLOCENI STROJ PLETIVO V -200CM</t>
  </si>
  <si>
    <t>767996801</t>
  </si>
  <si>
    <t>DMTZ KDK ATYPU HMOTN JEDN DILU -50kg - DEMONTÁŽ OK VĚŽE</t>
  </si>
  <si>
    <t>1287</t>
  </si>
  <si>
    <t>776511820</t>
  </si>
  <si>
    <t>ODSTRANENI PODLAH POVLAK LEP +PODLOZ</t>
  </si>
  <si>
    <t>59.8</t>
  </si>
  <si>
    <t>0.07176</t>
  </si>
  <si>
    <t>979081133</t>
  </si>
  <si>
    <t>SKLADKOVNE NEBEZPECNY ODPAD [AZC]</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</si>
  <si>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</si>
  <si>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</si>
  <si>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</si>
  <si>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</si>
  <si>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</si>
  <si>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</si>
  <si>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</si>
  <si>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</si>
  <si>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</si>
  <si>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</si>
  <si>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</si>
  <si>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</si>
  <si>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</si>
  <si>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</si>
  <si>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</si>
  <si>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</si>
  <si>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</si>
  <si>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</si>
  <si>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</si>
  <si>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</si>
  <si>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</si>
  <si>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</si>
  <si>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</si>
  <si>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</si>
  <si>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</si>
  <si>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</si>
  <si>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</si>
  <si>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</si>
  <si>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</si>
  <si>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</si>
  <si>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</si>
  <si>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</si>
  <si>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</si>
  <si>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</si>
  <si>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</si>
  <si>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</si>
  <si>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</si>
  <si>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</si>
  <si>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</si>
  <si>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</si>
  <si>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</si>
  <si>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</si>
  <si>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</si>
  <si>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</si>
  <si>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</si>
  <si>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</si>
  <si>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</si>
  <si>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</si>
  <si>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</si>
  <si>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</si>
  <si>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</si>
  <si>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</si>
  <si>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</si>
  <si>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</si>
  <si>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</si>
  <si>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</si>
  <si>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</si>
  <si>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</si>
  <si>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</si>
  <si>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</si>
  <si>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</si>
  <si>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</si>
  <si>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</si>
  <si>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</si>
  <si>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</si>
  <si>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</si>
  <si>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</si>
  <si>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</si>
  <si>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</si>
  <si>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</si>
  <si>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</si>
  <si>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</si>
  <si>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</si>
  <si>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</si>
  <si>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</si>
  <si>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</si>
  <si>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</si>
  <si>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</si>
  <si>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</si>
  <si>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</si>
  <si>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</si>
  <si>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</si>
  <si>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</si>
  <si>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</si>
  <si>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</si>
  <si>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</si>
  <si>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</si>
  <si>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</si>
  <si>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</si>
  <si>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</si>
  <si>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</si>
  <si>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</si>
  <si>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</si>
  <si>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</si>
  <si>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</si>
  <si>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</si>
  <si>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</si>
  <si>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</si>
  <si>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</si>
  <si>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</si>
  <si>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</si>
  <si>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</si>
  <si>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</si>
  <si>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</si>
  <si>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</si>
  <si>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</si>
  <si>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</si>
  <si>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</si>
  <si>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</si>
  <si>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</si>
  <si>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</si>
  <si>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</si>
  <si>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</si>
  <si>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</si>
  <si>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</si>
  <si>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</si>
  <si>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03 - 10 - PŘELOŽKA VODY</t>
  </si>
  <si>
    <t>HSV - Práce a dodávky HSV</t>
  </si>
  <si>
    <t xml:space="preserve">    1 - Zemní práce</t>
  </si>
  <si>
    <t xml:space="preserve">    4 - Vodorovné konstrukce</t>
  </si>
  <si>
    <t>HSV</t>
  </si>
  <si>
    <t>Práce a dodávky HSV</t>
  </si>
  <si>
    <t>Zemní práce</t>
  </si>
  <si>
    <t>115101201</t>
  </si>
  <si>
    <t>Čerpání vody na dopravní výšku do 10 m průměrný přítok do 500 l/min</t>
  </si>
  <si>
    <t>hod</t>
  </si>
  <si>
    <t>Poznámka k položce:
K; Poznámka k položce:, -JC obsahuje , nad rámec ceníkového obsahu, také náklady na likvidaci čerpaných vod</t>
  </si>
  <si>
    <t>131213101</t>
  </si>
  <si>
    <t>Hloubení jam v soudržných horninách třídy těžitelnosti I skupiny 3 ručně</t>
  </si>
  <si>
    <t>m3</t>
  </si>
  <si>
    <t>Poznámka k položce:
K</t>
  </si>
  <si>
    <t>132212111</t>
  </si>
  <si>
    <t>Hloubení rýh š do 800 mm v soudržných horninách třídy těžitelnosti I skupiny 3 ručně</t>
  </si>
  <si>
    <t>132254102</t>
  </si>
  <si>
    <t>Hloubení rýh zapažených š do 800 mm v hornině třídy těžitelnosti I skupiny 3 objem do 50 m3 strojně</t>
  </si>
  <si>
    <t>Poznámka k položce:
K; Poznámka k položce:, JC, nad rámec ceníkového obsahu, zahrnuje také náklady na příplatek hloubení v blízkosti stávajících IS (ručné hloubení rýh)</t>
  </si>
  <si>
    <t>Zřízení příložného pažení a rozepření stěn rýh hl do 2 m</t>
  </si>
  <si>
    <t>Odstranění příložného pažení a rozepření stěn rýh hl do 2 m</t>
  </si>
  <si>
    <t>161151103</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</si>
  <si>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</si>
  <si>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</si>
  <si>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</si>
  <si>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</si>
  <si>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</si>
  <si>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162251102</t>
  </si>
  <si>
    <t>Vodorovné přemístění do 50 m výkopku/sypaniny z horniny třídy těžitelnosti I, skupiny 1 až 3</t>
  </si>
  <si>
    <t>Poznámka k položce:
K; Poznámka k položce:, -pro zpětné zásypy _ tam a zpět</t>
  </si>
  <si>
    <t>162751117</t>
  </si>
  <si>
    <t>Vodorovné přemístění do 10000 m výkopku/sypaniny z horniny třídy těžitelnosti I, skupiny 1 až 3</t>
  </si>
  <si>
    <t>Poznámka k položce:
K; "trasa vodovodní přípojky a přeložky"</t>
  </si>
  <si>
    <t>162751119</t>
  </si>
  <si>
    <t>Příplatek k vodorovnému přemístění výkopku/sypaniny z horniny třídy těžitelnosti I skupiny 1 až 3 ZKD 1000 m přes 10000 m</t>
  </si>
  <si>
    <t>171251201</t>
  </si>
  <si>
    <t>Uložení sypaniny na skládky nebo meziskládky</t>
  </si>
  <si>
    <t>17120123R</t>
  </si>
  <si>
    <t>Poplatek za uložení navážek, zeminy a kamení na recyklační skládce (skládkovné)</t>
  </si>
  <si>
    <t>174151101</t>
  </si>
  <si>
    <t>Zásyp jam, šachet rýh nebo kolem objektů sypaninou se zhutněním</t>
  </si>
  <si>
    <t>17415110R</t>
  </si>
  <si>
    <t>Příplatek k zásypu jam, šachet rýh nebo kolem objektů sypaninou se zhutněním , za ruční provedení</t>
  </si>
  <si>
    <t>175111101</t>
  </si>
  <si>
    <t>Obsypání potrubí ručně sypaninou bez prohození, uloženou do 3 m</t>
  </si>
  <si>
    <t>Poznámka k položce:
K; Poznámka k položce:, -výška obsypu potrubí _ průměrná pro celé trasy/stoky</t>
  </si>
  <si>
    <t>58331200</t>
  </si>
  <si>
    <t>štěrkopísek tříděný zásypový</t>
  </si>
  <si>
    <t>Poznámka k položce:
M; Poznámka k položce:, -JC obsahuje "obsypový materiál" - dle specifikace PD a TZ</t>
  </si>
  <si>
    <t>181912112</t>
  </si>
  <si>
    <t>Úprava pláně v hornině třídy těžitelnosti I skupiny 3 se zhutněním ručně</t>
  </si>
  <si>
    <t>460371111</t>
  </si>
  <si>
    <t>Naložení výkopku ručně z hornin třídy I skupiny 1 až 3</t>
  </si>
  <si>
    <t>460371121</t>
  </si>
  <si>
    <t>Naložení výkopku strojně z hornin třídy I skupiny 1 až 3</t>
  </si>
  <si>
    <t>Vodorovné konstrukce</t>
  </si>
  <si>
    <t>451572111</t>
  </si>
  <si>
    <t>Lože pod potrubí otevřený výkop z kameniva drobného těženého</t>
  </si>
  <si>
    <t>Komunikace pozemní a plochy ostatní</t>
  </si>
  <si>
    <t>Poznámka k položce:
D</t>
  </si>
  <si>
    <t>500015R01</t>
  </si>
  <si>
    <t>Vybourání + oprava a doplnění konstrukčních vrstev  , stavební činností dotčených , zpevněných ploch s živičným krytem</t>
  </si>
  <si>
    <t>Poznámka k položce: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</si>
  <si>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</si>
  <si>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t>
  </si>
  <si>
    <t>Úpravy povrchů, podlahy a osazování výplní</t>
  </si>
  <si>
    <t>600015R02</t>
  </si>
  <si>
    <t>Vybourání + oprava a doplnění konstrukčních a nášlapných vrstev  , stavební činností dotčených , vnitřní podlahy</t>
  </si>
  <si>
    <t>Poznámka k položce: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</si>
  <si>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Trubní vedení</t>
  </si>
  <si>
    <t>871161211</t>
  </si>
  <si>
    <t>Montáž potrubí z PE100 SDR 11 otevřený výkop svařovaných elektrotvarovkou D 32 x 3,0 mm</t>
  </si>
  <si>
    <t>Poznámka k položce:
K; Poznámka k položce:, JC obsahuje , nad rámec ceníkového obsahu , také náklady na montáže veškerých přímo souvisejících tvarovek/armatur/doplňků a příslušenství</t>
  </si>
  <si>
    <t>28613170R</t>
  </si>
  <si>
    <t>systém_trubka vodovodní PE 100 RC Ř32x3,0 SDR11 PN16</t>
  </si>
  <si>
    <t>Poznámka k položce:
M; Poznámka k položce:, V jednotkové ceně zahrnuty náklady také na dodávku přímo souvisejících tvarovek/armatur a příslušenství/doplňků_dle PD a TZ , -----------------------------------------------------------------------------------------------------------------------------------------------------------</t>
  </si>
  <si>
    <t>89224111R</t>
  </si>
  <si>
    <t>Tlaková zkouška vodovodní trasy potrubí DN do 80</t>
  </si>
  <si>
    <t>Poznámka k položce:
K; Poznámka k položce:, Kompletní provedení dle specifikace PD a TZ včetně všech přímo souvisejících prací a dodávek</t>
  </si>
  <si>
    <t>89359130R</t>
  </si>
  <si>
    <t>D+M _ navrtávací pás</t>
  </si>
  <si>
    <t>kpl.</t>
  </si>
  <si>
    <t>Poznámka k položce: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</si>
  <si>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</si>
  <si>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t>
  </si>
  <si>
    <t>Poznámka k položce: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</si>
  <si>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</si>
  <si>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t>
  </si>
  <si>
    <t>899722113</t>
  </si>
  <si>
    <t>Krytí potrubí z plastů výstražnou fólií z PVC 34cm</t>
  </si>
  <si>
    <t>Ostatní konstrukce a práce, bourání</t>
  </si>
  <si>
    <t>96904111R</t>
  </si>
  <si>
    <t>Zrušení stávajícího vodovodního řádu (přípojky) včetně zemních prací , likvidace odpadů dle zákona o odpadech</t>
  </si>
  <si>
    <t>Poznámka k položce:
K; Poznámka k položce:, Kompletní provedení dle specifikace dle PD a TZ včetně všech přímo souvisejících prací/činností a dodávek.</t>
  </si>
  <si>
    <t>998</t>
  </si>
  <si>
    <t>Přesun hmot</t>
  </si>
  <si>
    <t>kpl</t>
  </si>
  <si>
    <t>998276101</t>
  </si>
  <si>
    <t>Přesun hmot pro trubní vedení z trub z plastických hmot otevřený výkop</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</si>
  <si>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</si>
  <si>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</si>
  <si>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</si>
  <si>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</si>
  <si>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</si>
  <si>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</si>
  <si>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</si>
  <si>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</si>
  <si>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460120019</t>
  </si>
  <si>
    <t>Naložení výkopku strojně z hornin třídy 1 až 4</t>
  </si>
  <si>
    <t>800015R01</t>
  </si>
  <si>
    <t>Rozpojení potrubí stávajícího plynovodu D63</t>
  </si>
  <si>
    <t>Poznámka k položce: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</si>
  <si>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</si>
  <si>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</si>
  <si>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</si>
  <si>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</si>
  <si>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t>
  </si>
  <si>
    <t>28613173R</t>
  </si>
  <si>
    <t>systém_trubka plynovodní PE 100 RC DUALTEC d63x5,8 PN16 SDR 11</t>
  </si>
  <si>
    <t>Tlaková zkouška plynovodní trasy potrubí DN do 80</t>
  </si>
  <si>
    <t>D+M _ zemní uzávěr s litinovým poklopem</t>
  </si>
  <si>
    <t>Poznámka k položce:
K; Poznámka k položce:, Kompletní systémové dodávky a provedení dle specifikace PD a TZ včetně všech přímo souvisejících prací/činností a dodávek/doplňků a přílsušenství, ------------------------------------------------------------------------------------------------------------------------------------------------------------------------------------,</t>
  </si>
  <si>
    <t>D+M _ chránička d90 x 8,2 mm</t>
  </si>
  <si>
    <t>89359132R</t>
  </si>
  <si>
    <t>D+M _ Čichačka v teleskopiském provedení s litinovým poklopem</t>
  </si>
  <si>
    <t>Poznámka k položce: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</si>
  <si>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Zrušení stávajícího plynovodního řádu DN 63 mm včetně zemních prací , likvidace odpadů dle zákona o odpadech</t>
  </si>
  <si>
    <t>Práce a dodávky M</t>
  </si>
  <si>
    <t>23-M</t>
  </si>
  <si>
    <t>Montáže potrubí</t>
  </si>
  <si>
    <t>23020024R</t>
  </si>
  <si>
    <t>Jednostranné přerušení průtoku plynu 2 balony vloženými ručně v plastovém potrubí do dn 125 mm</t>
  </si>
  <si>
    <t>Poznámka k položce: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</si>
  <si>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SO 06 - 11 - KANALIZACE DEŠŤOVÁ</t>
  </si>
  <si>
    <t xml:space="preserve">    5 - Komunikace pozemní a plochy ostatní</t>
  </si>
  <si>
    <t xml:space="preserve">    6 - Úpravy povrchů, podlahy a osazování výplní</t>
  </si>
  <si>
    <t xml:space="preserve">    8 - Trubní vedení</t>
  </si>
  <si>
    <t>VRN - VRN</t>
  </si>
  <si>
    <t xml:space="preserve">    VRN1 - Průzkumné, geodetické a projektové práce</t>
  </si>
  <si>
    <t xml:space="preserve">    VRN4 - Inženýrská činnost</t>
  </si>
  <si>
    <t>131251102</t>
  </si>
  <si>
    <t>Hloubení jam nezapažených v hornině třídy těžitelnosti I skupiny 3 objem do 50 m3 strojně</t>
  </si>
  <si>
    <t>Poznámka k položce:
K; Poznámka k položce:, JC, nad rámec ceníkového obsahu, také zahrnuje náklady na ruční hloubení v místě inženýrských sítí</t>
  </si>
  <si>
    <t>131251201</t>
  </si>
  <si>
    <t>Hloubení jam zapažených v hornině třídy těžitelnosti I skupiny 3 objem do 20 m3 strojně</t>
  </si>
  <si>
    <t>131251202</t>
  </si>
  <si>
    <t>Hloubení jam zapažených v hornině třídy těžitelnosti I skupiny 3 objem do 50 m3 strojně</t>
  </si>
  <si>
    <t>132254202</t>
  </si>
  <si>
    <t>Hloubení zapažených rýh š do 2000 mm v hornině třídy těžitelnosti I skupiny 3 objem do 50 m3</t>
  </si>
  <si>
    <t>174251101</t>
  </si>
  <si>
    <t>Zásyp jam, šachet rýh nebo kolem objektů sypaninou</t>
  </si>
  <si>
    <t>58344171R</t>
  </si>
  <si>
    <t>drcený drenážní materiál frakce 16/32</t>
  </si>
  <si>
    <t>Poznámka k položce:
M</t>
  </si>
  <si>
    <t>175151201</t>
  </si>
  <si>
    <t>Obsypání objektu sypaninou bez prohození, uloženou do 3 m strojně</t>
  </si>
  <si>
    <t>181311103</t>
  </si>
  <si>
    <t>Rozprostření ornice tl vrstvy do 200 mm v rovině nebo ve svahu do 1:5 ručně</t>
  </si>
  <si>
    <t>181411131</t>
  </si>
  <si>
    <t>Založení parkového trávníku výsevem pl do 1000 m2 v rovině a ve svahu do 1:5</t>
  </si>
  <si>
    <t>00572410</t>
  </si>
  <si>
    <t>osivo směs travní parková</t>
  </si>
  <si>
    <t>Zakládání</t>
  </si>
  <si>
    <t>213311141</t>
  </si>
  <si>
    <t>Polštáře zhutněné pod základy ze štěrkopísku tříděného</t>
  </si>
  <si>
    <t>Svislé a kompletní konstrukce</t>
  </si>
  <si>
    <t>359901211</t>
  </si>
  <si>
    <t>Monitoring stoky jakékoli výšky na nové kanalizaci</t>
  </si>
  <si>
    <t>451315115</t>
  </si>
  <si>
    <t>Podkladní nebo výplňová vrstva z betonu C 16/20 tl do 100 mm</t>
  </si>
  <si>
    <t>Výztuž mazanin svařovanými sítěmi Kari</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</si>
  <si>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</si>
  <si>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</si>
  <si>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</si>
  <si>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</si>
  <si>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</si>
  <si>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t>
  </si>
  <si>
    <t>894401R01</t>
  </si>
  <si>
    <t>D+M _ Šachta Š2, O 425, výška: 1,643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</si>
  <si>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</si>
  <si>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</si>
  <si>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</si>
  <si>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</si>
  <si>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</si>
  <si>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</si>
  <si>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</si>
  <si>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</si>
  <si>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</si>
  <si>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</si>
  <si>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</si>
  <si>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</si>
  <si>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</si>
  <si>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</si>
  <si>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</si>
  <si>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899951R11</t>
  </si>
  <si>
    <t>D+M _ sorpční betonová vpusť včetně vložky</t>
  </si>
  <si>
    <t>Poznámka k položce: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</si>
  <si>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</si>
  <si>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D+M _ retenční nádrž objemu 12 m3</t>
  </si>
  <si>
    <t>Poznámka k položce: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</si>
  <si>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</si>
  <si>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</si>
  <si>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</si>
  <si>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</si>
  <si>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</si>
  <si>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</si>
  <si>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</si>
  <si>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</si>
  <si>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</si>
  <si>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t>
  </si>
  <si>
    <t>460281123</t>
  </si>
  <si>
    <t>Odstranění pažení příložného výkopů jam</t>
  </si>
  <si>
    <t>Poznámka k položce:
K; Poznámka k položce:, VEŠKERÉ FORMY A PŘEDÁNÍ SE ŘÍDÍ PODMÍNKAMI ZADÁVACÍ DOKUMENTACE STAVBY</t>
  </si>
  <si>
    <t>VRN4</t>
  </si>
  <si>
    <t>Inženýrská činnost</t>
  </si>
  <si>
    <t>041903000</t>
  </si>
  <si>
    <t>Dozor jiné osoby_geotechnik po celou dobu výstavby</t>
  </si>
  <si>
    <t>SO 07 - 12 - PŘELOŽKS SPLAŠKOVÉ KANALIZACE</t>
  </si>
  <si>
    <t xml:space="preserve">D1 - </t>
  </si>
  <si>
    <t xml:space="preserve">    HSV - Práce a dodávky HSV</t>
  </si>
  <si>
    <t xml:space="preserve">      1 - Zemní práce</t>
  </si>
  <si>
    <t xml:space="preserve">    VRN - VRN</t>
  </si>
  <si>
    <t xml:space="preserve">      VRN1 - Průzkumné, geodetické a projektové práce</t>
  </si>
  <si>
    <t xml:space="preserve">      VRN4 - Inženýrská činnost</t>
  </si>
  <si>
    <t>132254201</t>
  </si>
  <si>
    <t>Hloubení zapažených rýh š do 2000 mm v hornině třídy těžitelnosti I skupiny 3 objem do 20 m3</t>
  </si>
  <si>
    <t>D+M _ Šachta Š1, O 425, výška: 2,734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</si>
  <si>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</si>
  <si>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</si>
  <si>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</si>
  <si>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</si>
  <si>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</si>
  <si>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</si>
  <si>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</si>
  <si>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</si>
  <si>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</si>
  <si>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</si>
  <si>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</si>
  <si>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</si>
  <si>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</si>
  <si>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</si>
  <si>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38641111R</t>
  </si>
  <si>
    <t>Čistírna odpadních vod domovní počet EO 12</t>
  </si>
  <si>
    <t>Poznámka k položce: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</si>
  <si>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D+M _ Šachta Š8, O 425, výška: 0,983</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</si>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</sst>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5">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8"/>
      <color rgb="FF003366"/>
      <name val="Trebuchet MS"/>
    </font>
    <font>
      <sz val="10"/>
      <color rgb="FF003366"/>
      <name val="Trebuchet MS"/>
    </font>
    <font>
      <sz val="8"/>
      <color rgb="FF505050"/>
      <name val="Trebuchet MS"/>
    </font>
    <font>
      <sz val="8"/>
      <color rgb="FFFF000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3" fillId="0" borderId="0" applyNumberFormat="0" applyFill="0" applyBorder="0" applyAlignment="0" applyProtection="0"/>
  </cellStyleXfs>
  <cellXfs count="33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0"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applyAlignment="1">
      <alignment horizontal="left" vertical="center"/>
    </xf>
    <xf numFmtId="0" fontId="13" fillId="2" borderId="0" xfId="1" applyFont="1" applyFill="1" applyAlignment="1" applyProtection="1">
      <alignment vertical="center"/>
    </xf>
    <xf numFmtId="0" fontId="43" fillId="2" borderId="0" xfId="1" applyFill="1"/>
    <xf numFmtId="0" fontId="0" fillId="2" borderId="0" xfId="0" applyFill="1"/>
    <xf numFmtId="0" fontId="10"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14" fillId="0" borderId="0" xfId="0" applyFont="1" applyAlignment="1">
      <alignment horizontal="left" vertical="center"/>
    </xf>
    <xf numFmtId="0" fontId="0" fillId="0" borderId="6" xfId="0" applyBorder="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7"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0" fillId="0" borderId="7" xfId="0" applyBorder="1"/>
    <xf numFmtId="0" fontId="0" fillId="0" borderId="5" xfId="0" applyBorder="1" applyAlignment="1">
      <alignment vertical="center"/>
    </xf>
    <xf numFmtId="0" fontId="19" fillId="0" borderId="8" xfId="0" applyFont="1" applyBorder="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1" fillId="0" borderId="5" xfId="0" applyFont="1" applyBorder="1" applyAlignment="1">
      <alignment vertical="center"/>
    </xf>
    <xf numFmtId="0" fontId="1" fillId="0" borderId="0" xfId="0" applyFont="1" applyAlignment="1">
      <alignment horizontal="left" vertical="center"/>
    </xf>
    <xf numFmtId="0" fontId="1" fillId="0" borderId="6" xfId="0" applyFont="1" applyBorder="1" applyAlignment="1">
      <alignment vertical="center"/>
    </xf>
    <xf numFmtId="0" fontId="0" fillId="4" borderId="0" xfId="0" applyFill="1" applyAlignment="1">
      <alignment vertical="center"/>
    </xf>
    <xf numFmtId="0" fontId="3" fillId="4" borderId="9" xfId="0" applyFont="1" applyFill="1" applyBorder="1" applyAlignment="1">
      <alignment horizontal="left" vertical="center"/>
    </xf>
    <xf numFmtId="0" fontId="0" fillId="4" borderId="10" xfId="0" applyFill="1" applyBorder="1" applyAlignment="1">
      <alignment vertical="center"/>
    </xf>
    <xf numFmtId="0" fontId="3" fillId="4" borderId="10" xfId="0" applyFont="1" applyFill="1" applyBorder="1" applyAlignment="1">
      <alignment horizontal="center" vertical="center"/>
    </xf>
    <xf numFmtId="0" fontId="0" fillId="4" borderId="6" xfId="0"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20" fillId="0" borderId="0" xfId="0" applyFont="1" applyAlignment="1">
      <alignment vertical="center"/>
    </xf>
    <xf numFmtId="165" fontId="2" fillId="0" borderId="0" xfId="0" applyNumberFormat="1" applyFont="1" applyAlignment="1">
      <alignment horizontal="left" vertical="center"/>
    </xf>
    <xf numFmtId="0" fontId="0" fillId="0" borderId="16"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5" borderId="10" xfId="0" applyFill="1" applyBorder="1" applyAlignment="1">
      <alignment vertical="center"/>
    </xf>
    <xf numFmtId="0" fontId="2" fillId="5" borderId="11"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0" fillId="0" borderId="15" xfId="0"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3" fillId="0" borderId="0" xfId="0" applyFont="1" applyAlignment="1">
      <alignment horizontal="center" vertical="center"/>
    </xf>
    <xf numFmtId="4" fontId="21" fillId="0" borderId="18"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9" xfId="0" applyNumberFormat="1" applyFont="1" applyBorder="1" applyAlignment="1">
      <alignmen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5"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4" fontId="28" fillId="0" borderId="18"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9" xfId="0" applyNumberFormat="1" applyFont="1" applyBorder="1" applyAlignment="1">
      <alignment vertical="center"/>
    </xf>
    <xf numFmtId="0" fontId="4" fillId="0" borderId="0" xfId="0" applyFont="1" applyAlignment="1">
      <alignment horizontal="left" vertical="center"/>
    </xf>
    <xf numFmtId="4" fontId="28" fillId="0" borderId="23" xfId="0" applyNumberFormat="1" applyFont="1" applyBorder="1" applyAlignment="1">
      <alignment vertical="center"/>
    </xf>
    <xf numFmtId="4" fontId="28" fillId="0" borderId="24" xfId="0" applyNumberFormat="1" applyFont="1" applyBorder="1" applyAlignment="1">
      <alignment vertical="center"/>
    </xf>
    <xf numFmtId="166" fontId="28" fillId="0" borderId="24" xfId="0" applyNumberFormat="1" applyFont="1" applyBorder="1" applyAlignment="1">
      <alignment vertical="center"/>
    </xf>
    <xf numFmtId="4" fontId="28" fillId="0" borderId="25" xfId="0" applyNumberFormat="1" applyFont="1" applyBorder="1" applyAlignment="1">
      <alignment vertical="center"/>
    </xf>
    <xf numFmtId="0" fontId="0" fillId="0" borderId="0" xfId="0" applyProtection="1">
      <protection locked="0"/>
    </xf>
    <xf numFmtId="0" fontId="29" fillId="2" borderId="0" xfId="1" applyFont="1" applyFill="1" applyAlignment="1">
      <alignment vertical="center"/>
    </xf>
    <xf numFmtId="0" fontId="11" fillId="2" borderId="0" xfId="0" applyFont="1" applyFill="1" applyAlignment="1" applyProtection="1">
      <alignment vertical="center"/>
      <protection locked="0"/>
    </xf>
    <xf numFmtId="0" fontId="0" fillId="0" borderId="3" xfId="0" applyBorder="1" applyProtection="1">
      <protection locked="0"/>
    </xf>
    <xf numFmtId="0" fontId="0" fillId="0" borderId="0" xfId="0" applyAlignment="1" applyProtection="1">
      <alignment vertical="center"/>
      <protection locked="0"/>
    </xf>
    <xf numFmtId="0" fontId="17" fillId="0" borderId="0" xfId="0" applyFont="1" applyAlignment="1" applyProtection="1">
      <alignment horizontal="left" vertical="center"/>
      <protection locked="0"/>
    </xf>
    <xf numFmtId="0" fontId="0" fillId="0" borderId="5" xfId="0" applyBorder="1" applyAlignment="1">
      <alignment vertical="center" wrapText="1"/>
    </xf>
    <xf numFmtId="0" fontId="0" fillId="0" borderId="0" xfId="0" applyAlignment="1" applyProtection="1">
      <alignment vertical="center" wrapText="1"/>
      <protection locked="0"/>
    </xf>
    <xf numFmtId="0" fontId="0" fillId="0" borderId="6" xfId="0" applyBorder="1" applyAlignment="1">
      <alignment vertical="center" wrapText="1"/>
    </xf>
    <xf numFmtId="0" fontId="0" fillId="0" borderId="16" xfId="0" applyBorder="1" applyAlignment="1" applyProtection="1">
      <alignment vertical="center"/>
      <protection locked="0"/>
    </xf>
    <xf numFmtId="0" fontId="0" fillId="0" borderId="26" xfId="0" applyBorder="1" applyAlignment="1">
      <alignment vertical="center"/>
    </xf>
    <xf numFmtId="0" fontId="19" fillId="0" borderId="0" xfId="0" applyFont="1" applyAlignment="1">
      <alignment horizontal="lef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ill="1" applyAlignment="1">
      <alignment vertical="center"/>
    </xf>
    <xf numFmtId="0" fontId="3" fillId="5" borderId="9" xfId="0" applyFont="1" applyFill="1" applyBorder="1" applyAlignment="1">
      <alignment horizontal="left" vertical="center"/>
    </xf>
    <xf numFmtId="0" fontId="3" fillId="5" borderId="10" xfId="0" applyFont="1" applyFill="1" applyBorder="1" applyAlignment="1">
      <alignment horizontal="right" vertical="center"/>
    </xf>
    <xf numFmtId="0" fontId="3" fillId="5" borderId="10" xfId="0" applyFont="1" applyFill="1" applyBorder="1" applyAlignment="1">
      <alignment horizontal="center" vertical="center"/>
    </xf>
    <xf numFmtId="0" fontId="0" fillId="5" borderId="10" xfId="0" applyFill="1" applyBorder="1" applyAlignment="1" applyProtection="1">
      <alignment vertical="center"/>
      <protection locked="0"/>
    </xf>
    <xf numFmtId="4" fontId="3" fillId="5" borderId="10" xfId="0" applyNumberFormat="1" applyFont="1" applyFill="1" applyBorder="1" applyAlignment="1">
      <alignment vertical="center"/>
    </xf>
    <xf numFmtId="0" fontId="0" fillId="5" borderId="27" xfId="0" applyFill="1" applyBorder="1" applyAlignment="1">
      <alignment vertical="center"/>
    </xf>
    <xf numFmtId="0" fontId="0" fillId="0" borderId="13"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lignment vertical="center"/>
    </xf>
    <xf numFmtId="0" fontId="2" fillId="5" borderId="0" xfId="0" applyFont="1" applyFill="1" applyAlignment="1">
      <alignment horizontal="left" vertical="center"/>
    </xf>
    <xf numFmtId="0" fontId="0" fillId="5" borderId="0" xfId="0" applyFill="1" applyAlignment="1" applyProtection="1">
      <alignment vertical="center"/>
      <protection locked="0"/>
    </xf>
    <xf numFmtId="0" fontId="2" fillId="5" borderId="0" xfId="0" applyFont="1" applyFill="1" applyAlignment="1">
      <alignment horizontal="right" vertical="center"/>
    </xf>
    <xf numFmtId="0" fontId="0" fillId="5" borderId="6" xfId="0" applyFill="1" applyBorder="1" applyAlignment="1">
      <alignment vertical="center"/>
    </xf>
    <xf numFmtId="0" fontId="30" fillId="0" borderId="0" xfId="0" applyFont="1" applyAlignment="1">
      <alignment horizontal="left" vertical="center"/>
    </xf>
    <xf numFmtId="0" fontId="5" fillId="0" borderId="5"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lignment vertical="center"/>
    </xf>
    <xf numFmtId="0" fontId="5" fillId="0" borderId="6" xfId="0" applyFont="1" applyBorder="1" applyAlignment="1">
      <alignment vertical="center"/>
    </xf>
    <xf numFmtId="0" fontId="0" fillId="0" borderId="5" xfId="0"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wrapText="1"/>
    </xf>
    <xf numFmtId="4" fontId="22" fillId="0" borderId="0" xfId="0" applyNumberFormat="1" applyFont="1"/>
    <xf numFmtId="166" fontId="31" fillId="0" borderId="16" xfId="0" applyNumberFormat="1" applyFont="1" applyBorder="1"/>
    <xf numFmtId="166" fontId="31" fillId="0" borderId="17" xfId="0" applyNumberFormat="1" applyFont="1" applyBorder="1"/>
    <xf numFmtId="4" fontId="32" fillId="0" borderId="0" xfId="0" applyNumberFormat="1" applyFont="1" applyAlignment="1">
      <alignment vertical="center"/>
    </xf>
    <xf numFmtId="0" fontId="6" fillId="0" borderId="5" xfId="0" applyFont="1" applyBorder="1"/>
    <xf numFmtId="0" fontId="6" fillId="0" borderId="0" xfId="0" applyFont="1" applyAlignment="1">
      <alignment horizontal="left"/>
    </xf>
    <xf numFmtId="0" fontId="5" fillId="0" borderId="0" xfId="0" applyFont="1" applyAlignment="1">
      <alignment horizontal="left"/>
    </xf>
    <xf numFmtId="0" fontId="6" fillId="0" borderId="0" xfId="0" applyFont="1" applyProtection="1">
      <protection locked="0"/>
    </xf>
    <xf numFmtId="4" fontId="5" fillId="0" borderId="0" xfId="0" applyNumberFormat="1" applyFont="1"/>
    <xf numFmtId="0" fontId="6" fillId="0" borderId="18" xfId="0" applyFont="1" applyBorder="1"/>
    <xf numFmtId="166" fontId="6" fillId="0" borderId="0" xfId="0" applyNumberFormat="1" applyFont="1"/>
    <xf numFmtId="166" fontId="6" fillId="0" borderId="19" xfId="0" applyNumberFormat="1" applyFont="1" applyBorder="1"/>
    <xf numFmtId="0" fontId="6" fillId="0" borderId="0" xfId="0" applyFont="1" applyAlignment="1">
      <alignment horizontal="center"/>
    </xf>
    <xf numFmtId="4" fontId="6" fillId="0" borderId="0" xfId="0" applyNumberFormat="1" applyFont="1" applyAlignment="1">
      <alignment vertical="center"/>
    </xf>
    <xf numFmtId="0" fontId="0" fillId="0" borderId="28" xfId="0" applyBorder="1" applyAlignment="1">
      <alignment horizontal="center" vertical="center"/>
    </xf>
    <xf numFmtId="49" fontId="0" fillId="0" borderId="28"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167" fontId="0" fillId="0" borderId="28" xfId="0" applyNumberFormat="1" applyBorder="1" applyAlignment="1">
      <alignment vertical="center"/>
    </xf>
    <xf numFmtId="4" fontId="0" fillId="3" borderId="28" xfId="0" applyNumberFormat="1" applyFill="1" applyBorder="1" applyAlignment="1" applyProtection="1">
      <alignment vertical="center"/>
      <protection locked="0"/>
    </xf>
    <xf numFmtId="4" fontId="0" fillId="0" borderId="28" xfId="0" applyNumberFormat="1" applyBorder="1" applyAlignment="1">
      <alignment vertical="center"/>
    </xf>
    <xf numFmtId="0" fontId="1" fillId="3" borderId="28" xfId="0" applyFont="1" applyFill="1" applyBorder="1" applyAlignment="1" applyProtection="1">
      <alignment horizontal="left" vertical="center"/>
      <protection locked="0"/>
    </xf>
    <xf numFmtId="0" fontId="1" fillId="0" borderId="0" xfId="0" applyFont="1" applyAlignment="1">
      <alignment horizontal="center" vertical="center"/>
    </xf>
    <xf numFmtId="166" fontId="1" fillId="0" borderId="0" xfId="0" applyNumberFormat="1" applyFont="1" applyAlignment="1">
      <alignment vertical="center"/>
    </xf>
    <xf numFmtId="166" fontId="1" fillId="0" borderId="19" xfId="0" applyNumberFormat="1" applyFont="1" applyBorder="1" applyAlignment="1">
      <alignment vertical="center"/>
    </xf>
    <xf numFmtId="4" fontId="0" fillId="0" borderId="0" xfId="0" applyNumberFormat="1" applyAlignment="1">
      <alignment vertical="center"/>
    </xf>
    <xf numFmtId="0" fontId="6" fillId="0" borderId="23" xfId="0" applyFont="1" applyBorder="1"/>
    <xf numFmtId="0" fontId="6" fillId="0" borderId="24" xfId="0" applyFont="1" applyBorder="1"/>
    <xf numFmtId="166" fontId="6" fillId="0" borderId="24" xfId="0" applyNumberFormat="1" applyFont="1" applyBorder="1"/>
    <xf numFmtId="166" fontId="6" fillId="0" borderId="25" xfId="0" applyNumberFormat="1" applyFont="1" applyBorder="1"/>
    <xf numFmtId="0" fontId="7" fillId="0" borderId="5"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7" fillId="0" borderId="0" xfId="0" applyFont="1" applyAlignment="1">
      <alignment horizontal="left"/>
    </xf>
    <xf numFmtId="4" fontId="7" fillId="0" borderId="0" xfId="0" applyNumberFormat="1" applyFont="1"/>
    <xf numFmtId="0" fontId="8" fillId="0" borderId="5" xfId="0" applyFont="1" applyBorder="1" applyAlignment="1">
      <alignment vertical="center"/>
    </xf>
    <xf numFmtId="0" fontId="3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0" xfId="0" applyFont="1" applyAlignment="1" applyProtection="1">
      <alignment vertical="center"/>
      <protection locked="0"/>
    </xf>
    <xf numFmtId="0" fontId="8" fillId="0" borderId="18" xfId="0" applyFont="1" applyBorder="1" applyAlignment="1">
      <alignment vertical="center"/>
    </xf>
    <xf numFmtId="0" fontId="8" fillId="0" borderId="19" xfId="0" applyFont="1" applyBorder="1" applyAlignment="1">
      <alignment vertical="center"/>
    </xf>
    <xf numFmtId="0" fontId="9" fillId="0" borderId="5"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8" xfId="0" applyFont="1" applyBorder="1" applyAlignment="1">
      <alignment vertical="center"/>
    </xf>
    <xf numFmtId="0" fontId="9" fillId="0" borderId="19" xfId="0" applyFont="1" applyBorder="1" applyAlignment="1">
      <alignment vertical="center"/>
    </xf>
    <xf numFmtId="0" fontId="34"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28" xfId="0" applyFont="1" applyBorder="1" applyAlignment="1">
      <alignment horizontal="center" vertical="center" wrapText="1"/>
    </xf>
    <xf numFmtId="167" fontId="34" fillId="0" borderId="28" xfId="0" applyNumberFormat="1" applyFont="1" applyBorder="1" applyAlignment="1">
      <alignment vertical="center"/>
    </xf>
    <xf numFmtId="4" fontId="34" fillId="3" borderId="28" xfId="0" applyNumberFormat="1" applyFont="1" applyFill="1" applyBorder="1" applyAlignment="1" applyProtection="1">
      <alignment vertical="center"/>
      <protection locked="0"/>
    </xf>
    <xf numFmtId="4" fontId="34" fillId="0" borderId="28" xfId="0" applyNumberFormat="1" applyFont="1" applyBorder="1" applyAlignment="1">
      <alignment vertical="center"/>
    </xf>
    <xf numFmtId="0" fontId="34" fillId="0" borderId="5" xfId="0" applyFont="1" applyBorder="1" applyAlignment="1">
      <alignment vertical="center"/>
    </xf>
    <xf numFmtId="0" fontId="34" fillId="3" borderId="28" xfId="0" applyFont="1" applyFill="1" applyBorder="1" applyAlignment="1" applyProtection="1">
      <alignment horizontal="left" vertical="center"/>
      <protection locked="0"/>
    </xf>
    <xf numFmtId="0" fontId="34" fillId="0" borderId="0" xfId="0" applyFont="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35" fillId="0" borderId="0" xfId="0" applyFont="1" applyAlignment="1">
      <alignment vertical="center" wrapText="1"/>
    </xf>
    <xf numFmtId="0" fontId="0" fillId="0" borderId="18" xfId="0" applyBorder="1" applyAlignment="1">
      <alignment vertical="center"/>
    </xf>
    <xf numFmtId="0" fontId="1" fillId="0" borderId="24" xfId="0" applyFont="1" applyBorder="1" applyAlignment="1">
      <alignment horizontal="center" vertical="center"/>
    </xf>
    <xf numFmtId="0" fontId="0" fillId="0" borderId="24" xfId="0" applyBorder="1" applyAlignment="1">
      <alignment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0" fillId="0" borderId="23" xfId="0" applyBorder="1" applyAlignment="1">
      <alignment vertical="center"/>
    </xf>
    <xf numFmtId="0" fontId="0" fillId="0" borderId="25" xfId="0" applyBorder="1" applyAlignment="1">
      <alignment vertical="center"/>
    </xf>
    <xf numFmtId="0" fontId="0" fillId="0" borderId="0" xfId="0" applyAlignment="1" applyProtection="1">
      <alignment vertical="top"/>
      <protection locked="0"/>
    </xf>
    <xf numFmtId="0" fontId="36" fillId="0" borderId="29" xfId="0" applyFont="1" applyBorder="1" applyAlignment="1" applyProtection="1">
      <alignment vertical="center" wrapText="1"/>
      <protection locked="0"/>
    </xf>
    <xf numFmtId="0" fontId="36" fillId="0" borderId="30" xfId="0" applyFont="1" applyBorder="1" applyAlignment="1" applyProtection="1">
      <alignment vertical="center" wrapText="1"/>
      <protection locked="0"/>
    </xf>
    <xf numFmtId="0" fontId="36" fillId="0" borderId="31" xfId="0" applyFont="1" applyBorder="1" applyAlignment="1" applyProtection="1">
      <alignment vertical="center" wrapText="1"/>
      <protection locked="0"/>
    </xf>
    <xf numFmtId="0" fontId="36" fillId="0" borderId="32"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2" xfId="0" applyFont="1" applyBorder="1" applyAlignment="1" applyProtection="1">
      <alignment vertical="center" wrapText="1"/>
      <protection locked="0"/>
    </xf>
    <xf numFmtId="0" fontId="36" fillId="0" borderId="33"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32"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39" fillId="0" borderId="1" xfId="0" applyFont="1" applyBorder="1" applyAlignment="1" applyProtection="1">
      <alignment vertical="center"/>
      <protection locked="0"/>
    </xf>
    <xf numFmtId="0" fontId="39" fillId="0" borderId="1" xfId="0" applyFont="1" applyBorder="1" applyAlignment="1" applyProtection="1">
      <alignment horizontal="left" vertical="center"/>
      <protection locked="0"/>
    </xf>
    <xf numFmtId="49" fontId="39" fillId="0" borderId="1" xfId="0" applyNumberFormat="1" applyFont="1" applyBorder="1" applyAlignment="1" applyProtection="1">
      <alignment vertical="center" wrapText="1"/>
      <protection locked="0"/>
    </xf>
    <xf numFmtId="0" fontId="36" fillId="0" borderId="35" xfId="0" applyFont="1" applyBorder="1" applyAlignment="1" applyProtection="1">
      <alignment vertical="center" wrapText="1"/>
      <protection locked="0"/>
    </xf>
    <xf numFmtId="0" fontId="40" fillId="0" borderId="34" xfId="0" applyFont="1" applyBorder="1" applyAlignment="1" applyProtection="1">
      <alignment vertical="center" wrapText="1"/>
      <protection locked="0"/>
    </xf>
    <xf numFmtId="0" fontId="36" fillId="0" borderId="36" xfId="0" applyFont="1" applyBorder="1" applyAlignment="1" applyProtection="1">
      <alignment vertical="center" wrapText="1"/>
      <protection locked="0"/>
    </xf>
    <xf numFmtId="0" fontId="36" fillId="0" borderId="1"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29" xfId="0" applyFont="1" applyBorder="1" applyAlignment="1" applyProtection="1">
      <alignment horizontal="left" vertical="center"/>
      <protection locked="0"/>
    </xf>
    <xf numFmtId="0" fontId="36" fillId="0" borderId="30" xfId="0" applyFont="1" applyBorder="1" applyAlignment="1" applyProtection="1">
      <alignment horizontal="left" vertical="center"/>
      <protection locked="0"/>
    </xf>
    <xf numFmtId="0" fontId="36" fillId="0" borderId="31" xfId="0" applyFont="1" applyBorder="1" applyAlignment="1" applyProtection="1">
      <alignment horizontal="left" vertical="center"/>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38" fillId="0" borderId="34" xfId="0" applyFont="1" applyBorder="1" applyAlignment="1" applyProtection="1">
      <alignment horizontal="left" vertical="center"/>
      <protection locked="0"/>
    </xf>
    <xf numFmtId="0" fontId="38" fillId="0" borderId="34" xfId="0" applyFont="1" applyBorder="1" applyAlignment="1" applyProtection="1">
      <alignment horizontal="center" vertical="center"/>
      <protection locked="0"/>
    </xf>
    <xf numFmtId="0" fontId="41"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1" xfId="0" applyFont="1" applyBorder="1" applyAlignment="1" applyProtection="1">
      <alignment horizontal="center" vertical="center"/>
      <protection locked="0"/>
    </xf>
    <xf numFmtId="0" fontId="39" fillId="0" borderId="32" xfId="0" applyFont="1" applyBorder="1" applyAlignment="1" applyProtection="1">
      <alignment horizontal="left" vertical="center"/>
      <protection locked="0"/>
    </xf>
    <xf numFmtId="0" fontId="36" fillId="0" borderId="35"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6" fillId="0" borderId="29" xfId="0" applyFont="1" applyBorder="1" applyAlignment="1" applyProtection="1">
      <alignment horizontal="left" vertical="center" wrapText="1"/>
      <protection locked="0"/>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36"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protection locked="0"/>
    </xf>
    <xf numFmtId="0" fontId="39" fillId="0" borderId="35"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39" fillId="0" borderId="1" xfId="0" applyFont="1" applyBorder="1" applyAlignment="1" applyProtection="1">
      <alignment horizontal="left" vertical="top"/>
      <protection locked="0"/>
    </xf>
    <xf numFmtId="0" fontId="39" fillId="0" borderId="1" xfId="0" applyFont="1" applyBorder="1" applyAlignment="1" applyProtection="1">
      <alignment horizontal="center" vertical="top"/>
      <protection locked="0"/>
    </xf>
    <xf numFmtId="0" fontId="39" fillId="0" borderId="35"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41" fillId="0" borderId="0" xfId="0" applyFont="1" applyAlignment="1" applyProtection="1">
      <alignment vertical="center"/>
      <protection locked="0"/>
    </xf>
    <xf numFmtId="0" fontId="38" fillId="0" borderId="1"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38"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39"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8" fillId="0" borderId="34" xfId="0" applyFont="1" applyBorder="1" applyAlignment="1" applyProtection="1">
      <alignment horizontal="left"/>
      <protection locked="0"/>
    </xf>
    <xf numFmtId="0" fontId="41" fillId="0" borderId="34" xfId="0" applyFont="1" applyBorder="1" applyProtection="1">
      <protection locked="0"/>
    </xf>
    <xf numFmtId="0" fontId="36" fillId="0" borderId="32" xfId="0" applyFont="1" applyBorder="1" applyAlignment="1" applyProtection="1">
      <alignment vertical="top"/>
      <protection locked="0"/>
    </xf>
    <xf numFmtId="0" fontId="36" fillId="0" borderId="33" xfId="0" applyFont="1" applyBorder="1" applyAlignment="1" applyProtection="1">
      <alignment vertical="top"/>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horizontal="left" vertical="top"/>
      <protection locked="0"/>
    </xf>
    <xf numFmtId="0" fontId="36" fillId="0" borderId="35" xfId="0" applyFont="1" applyBorder="1" applyAlignment="1" applyProtection="1">
      <alignment vertical="top"/>
      <protection locked="0"/>
    </xf>
    <xf numFmtId="0" fontId="36" fillId="0" borderId="34" xfId="0" applyFont="1" applyBorder="1" applyAlignment="1" applyProtection="1">
      <alignment vertical="top"/>
      <protection locked="0"/>
    </xf>
    <xf numFmtId="0" fontId="36"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9" fillId="0" borderId="8" xfId="0" applyNumberFormat="1" applyFont="1" applyBorder="1" applyAlignment="1">
      <alignment vertical="center"/>
    </xf>
    <xf numFmtId="0" fontId="0" fillId="0" borderId="8" xfId="0" applyBorder="1" applyAlignment="1">
      <alignment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1" fillId="0" borderId="0" xfId="0" applyFont="1" applyAlignment="1">
      <alignment vertical="center"/>
    </xf>
    <xf numFmtId="4" fontId="18" fillId="0" borderId="0" xfId="0" applyNumberFormat="1" applyFont="1" applyAlignment="1">
      <alignment vertical="center"/>
    </xf>
    <xf numFmtId="0" fontId="3" fillId="4" borderId="10" xfId="0" applyFont="1" applyFill="1" applyBorder="1" applyAlignment="1">
      <alignment horizontal="left" vertical="center"/>
    </xf>
    <xf numFmtId="0" fontId="0" fillId="4" borderId="10" xfId="0" applyFill="1" applyBorder="1" applyAlignment="1">
      <alignment vertical="center"/>
    </xf>
    <xf numFmtId="4" fontId="3" fillId="4" borderId="10" xfId="0" applyNumberFormat="1" applyFont="1" applyFill="1" applyBorder="1" applyAlignment="1">
      <alignment vertical="center"/>
    </xf>
    <xf numFmtId="0" fontId="0" fillId="4" borderId="11"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2" fillId="5" borderId="9" xfId="0" applyFont="1" applyFill="1" applyBorder="1" applyAlignment="1">
      <alignment horizontal="center" vertical="center"/>
    </xf>
    <xf numFmtId="0" fontId="2" fillId="5" borderId="10"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10" xfId="0" applyFont="1" applyFill="1" applyBorder="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29" fillId="2" borderId="0" xfId="1" applyFont="1" applyFill="1" applyAlignment="1">
      <alignment vertical="center"/>
    </xf>
    <xf numFmtId="0" fontId="39"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top"/>
      <protection locked="0"/>
    </xf>
    <xf numFmtId="0" fontId="38" fillId="0" borderId="34" xfId="0" applyFont="1" applyBorder="1" applyAlignment="1" applyProtection="1">
      <alignment horizontal="left"/>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49" fontId="39" fillId="0" borderId="1" xfId="0" applyNumberFormat="1"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8"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7"/>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14" t="s">
        <v>4</v>
      </c>
      <c r="BB1" s="14" t="s">
        <v>5</v>
      </c>
      <c r="BC1" s="19"/>
      <c r="BD1" s="19"/>
      <c r="BE1" s="19"/>
      <c r="BF1" s="19"/>
      <c r="BG1" s="19"/>
      <c r="BH1" s="19"/>
      <c r="BI1" s="19"/>
      <c r="BJ1" s="19"/>
      <c r="BK1" s="19"/>
      <c r="BL1" s="19"/>
      <c r="BM1" s="19"/>
      <c r="BN1" s="19"/>
      <c r="BO1" s="19"/>
      <c r="BP1" s="19"/>
      <c r="BQ1" s="19"/>
      <c r="BR1" s="19"/>
      <c r="BT1" s="20" t="s">
        <v>6</v>
      </c>
      <c r="BU1" s="20" t="s">
        <v>6</v>
      </c>
      <c r="BV1" s="20" t="s">
        <v>7</v>
      </c>
    </row>
    <row r="2" spans="1:74" ht="36.950000000000003" customHeight="1">
      <c r="AR2" s="286"/>
      <c r="AS2" s="286"/>
      <c r="AT2" s="286"/>
      <c r="AU2" s="286"/>
      <c r="AV2" s="286"/>
      <c r="AW2" s="286"/>
      <c r="AX2" s="286"/>
      <c r="AY2" s="286"/>
      <c r="AZ2" s="286"/>
      <c r="BA2" s="286"/>
      <c r="BB2" s="286"/>
      <c r="BC2" s="286"/>
      <c r="BD2" s="286"/>
      <c r="BE2" s="286"/>
      <c r="BS2" s="21" t="s">
        <v>8</v>
      </c>
      <c r="BT2" s="21" t="s">
        <v>9</v>
      </c>
    </row>
    <row r="3" spans="1:74" ht="6.9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4"/>
      <c r="BS3" s="21" t="s">
        <v>8</v>
      </c>
      <c r="BT3" s="21" t="s">
        <v>10</v>
      </c>
    </row>
    <row r="4" spans="1:74" ht="36.950000000000003" customHeight="1">
      <c r="B4" s="25"/>
      <c r="D4" s="26" t="s">
        <v>11</v>
      </c>
      <c r="AQ4" s="27"/>
      <c r="AS4" s="28" t="s">
        <v>12</v>
      </c>
      <c r="BE4" s="29" t="s">
        <v>13</v>
      </c>
      <c r="BS4" s="21" t="s">
        <v>14</v>
      </c>
    </row>
    <row r="5" spans="1:74" ht="14.45" customHeight="1">
      <c r="B5" s="25"/>
      <c r="D5" s="30" t="s">
        <v>15</v>
      </c>
      <c r="K5" s="285" t="s">
        <v>16</v>
      </c>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Q5" s="27"/>
      <c r="BE5" s="283" t="s">
        <v>17</v>
      </c>
      <c r="BS5" s="21" t="s">
        <v>8</v>
      </c>
    </row>
    <row r="6" spans="1:74" ht="36.950000000000003" customHeight="1">
      <c r="B6" s="25"/>
      <c r="D6" s="32" t="s">
        <v>18</v>
      </c>
      <c r="K6" s="287" t="s">
        <v>19</v>
      </c>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Q6" s="27"/>
      <c r="BE6" s="284"/>
      <c r="BS6" s="21" t="s">
        <v>8</v>
      </c>
    </row>
    <row r="7" spans="1:74" ht="14.45" customHeight="1">
      <c r="B7" s="25"/>
      <c r="D7" s="33" t="s">
        <v>20</v>
      </c>
      <c r="K7" s="31" t="s">
        <v>21</v>
      </c>
      <c r="AK7" s="33" t="s">
        <v>22</v>
      </c>
      <c r="AN7" s="31" t="s">
        <v>21</v>
      </c>
      <c r="AQ7" s="27"/>
      <c r="BE7" s="284"/>
      <c r="BS7" s="21" t="s">
        <v>8</v>
      </c>
    </row>
    <row r="8" spans="1:74" ht="14.45" customHeight="1">
      <c r="B8" s="25"/>
      <c r="D8" s="33" t="s">
        <v>23</v>
      </c>
      <c r="K8" s="31" t="s">
        <v>24</v>
      </c>
      <c r="AK8" s="33" t="s">
        <v>25</v>
      </c>
      <c r="AN8" s="34" t="s">
        <v>26</v>
      </c>
      <c r="AQ8" s="27"/>
      <c r="BE8" s="284"/>
      <c r="BS8" s="21" t="s">
        <v>8</v>
      </c>
    </row>
    <row r="9" spans="1:74" ht="14.45" customHeight="1">
      <c r="B9" s="25"/>
      <c r="AQ9" s="27"/>
      <c r="BE9" s="284"/>
      <c r="BS9" s="21" t="s">
        <v>8</v>
      </c>
    </row>
    <row r="10" spans="1:74" ht="14.45" customHeight="1">
      <c r="B10" s="25"/>
      <c r="D10" s="33" t="s">
        <v>27</v>
      </c>
      <c r="AK10" s="33" t="s">
        <v>28</v>
      </c>
      <c r="AN10" s="31" t="s">
        <v>21</v>
      </c>
      <c r="AQ10" s="27"/>
      <c r="BE10" s="284"/>
      <c r="BS10" s="21" t="s">
        <v>8</v>
      </c>
    </row>
    <row r="11" spans="1:74" ht="18.399999999999999" customHeight="1">
      <c r="B11" s="25"/>
      <c r="E11" s="31" t="s">
        <v>29</v>
      </c>
      <c r="AK11" s="33" t="s">
        <v>30</v>
      </c>
      <c r="AN11" s="31" t="s">
        <v>21</v>
      </c>
      <c r="AQ11" s="27"/>
      <c r="BE11" s="284"/>
      <c r="BS11" s="21" t="s">
        <v>8</v>
      </c>
    </row>
    <row r="12" spans="1:74" ht="6.95" customHeight="1">
      <c r="B12" s="25"/>
      <c r="AQ12" s="27"/>
      <c r="BE12" s="284"/>
      <c r="BS12" s="21" t="s">
        <v>8</v>
      </c>
    </row>
    <row r="13" spans="1:74" ht="14.45" customHeight="1">
      <c r="B13" s="25"/>
      <c r="D13" s="33" t="s">
        <v>31</v>
      </c>
      <c r="AK13" s="33" t="s">
        <v>28</v>
      </c>
      <c r="AN13" s="35" t="s">
        <v>32</v>
      </c>
      <c r="AQ13" s="27"/>
      <c r="BE13" s="284"/>
      <c r="BS13" s="21" t="s">
        <v>8</v>
      </c>
    </row>
    <row r="14" spans="1:74">
      <c r="B14" s="25"/>
      <c r="E14" s="288" t="s">
        <v>32</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33" t="s">
        <v>30</v>
      </c>
      <c r="AN14" s="35" t="s">
        <v>32</v>
      </c>
      <c r="AQ14" s="27"/>
      <c r="BE14" s="284"/>
      <c r="BS14" s="21" t="s">
        <v>8</v>
      </c>
    </row>
    <row r="15" spans="1:74" ht="6.95" customHeight="1">
      <c r="B15" s="25"/>
      <c r="AQ15" s="27"/>
      <c r="BE15" s="284"/>
      <c r="BS15" s="21" t="s">
        <v>6</v>
      </c>
    </row>
    <row r="16" spans="1:74" ht="14.45" customHeight="1">
      <c r="B16" s="25"/>
      <c r="D16" s="33" t="s">
        <v>33</v>
      </c>
      <c r="AK16" s="33" t="s">
        <v>28</v>
      </c>
      <c r="AN16" s="31" t="s">
        <v>34</v>
      </c>
      <c r="AQ16" s="27"/>
      <c r="BE16" s="284"/>
      <c r="BS16" s="21" t="s">
        <v>6</v>
      </c>
    </row>
    <row r="17" spans="2:71" ht="18.399999999999999" customHeight="1">
      <c r="B17" s="25"/>
      <c r="E17" s="31" t="s">
        <v>35</v>
      </c>
      <c r="AK17" s="33" t="s">
        <v>30</v>
      </c>
      <c r="AN17" s="31" t="s">
        <v>36</v>
      </c>
      <c r="AQ17" s="27"/>
      <c r="BE17" s="284"/>
      <c r="BS17" s="21" t="s">
        <v>37</v>
      </c>
    </row>
    <row r="18" spans="2:71" ht="6.95" customHeight="1">
      <c r="B18" s="25"/>
      <c r="AQ18" s="27"/>
      <c r="BE18" s="284"/>
      <c r="BS18" s="21" t="s">
        <v>8</v>
      </c>
    </row>
    <row r="19" spans="2:71" ht="14.45" customHeight="1">
      <c r="B19" s="25"/>
      <c r="D19" s="33" t="s">
        <v>38</v>
      </c>
      <c r="AQ19" s="27"/>
      <c r="BE19" s="284"/>
      <c r="BS19" s="21" t="s">
        <v>8</v>
      </c>
    </row>
    <row r="20" spans="2:71" ht="16.5" customHeight="1">
      <c r="B20" s="25"/>
      <c r="E20" s="290" t="s">
        <v>21</v>
      </c>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Q20" s="27"/>
      <c r="BE20" s="284"/>
      <c r="BS20" s="21" t="s">
        <v>6</v>
      </c>
    </row>
    <row r="21" spans="2:71" ht="6.95" customHeight="1">
      <c r="B21" s="25"/>
      <c r="AQ21" s="27"/>
      <c r="BE21" s="284"/>
    </row>
    <row r="22" spans="2:71" ht="6.95" customHeight="1">
      <c r="B22" s="25"/>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Q22" s="27"/>
      <c r="BE22" s="284"/>
    </row>
    <row r="23" spans="2:71" s="1" customFormat="1" ht="25.9" customHeight="1">
      <c r="B23" s="37"/>
      <c r="D23" s="38" t="s">
        <v>39</v>
      </c>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291">
        <f>ROUND(AG51,2)</f>
        <v>0</v>
      </c>
      <c r="AL23" s="292"/>
      <c r="AM23" s="292"/>
      <c r="AN23" s="292"/>
      <c r="AO23" s="292"/>
      <c r="AQ23" s="40"/>
      <c r="BE23" s="284"/>
    </row>
    <row r="24" spans="2:71" s="1" customFormat="1" ht="6.95" customHeight="1">
      <c r="B24" s="37"/>
      <c r="AQ24" s="40"/>
      <c r="BE24" s="284"/>
    </row>
    <row r="25" spans="2:71" s="1" customFormat="1" ht="13.5">
      <c r="B25" s="37"/>
      <c r="L25" s="293" t="s">
        <v>40</v>
      </c>
      <c r="M25" s="293"/>
      <c r="N25" s="293"/>
      <c r="O25" s="293"/>
      <c r="W25" s="293" t="s">
        <v>41</v>
      </c>
      <c r="X25" s="293"/>
      <c r="Y25" s="293"/>
      <c r="Z25" s="293"/>
      <c r="AA25" s="293"/>
      <c r="AB25" s="293"/>
      <c r="AC25" s="293"/>
      <c r="AD25" s="293"/>
      <c r="AE25" s="293"/>
      <c r="AK25" s="293" t="s">
        <v>42</v>
      </c>
      <c r="AL25" s="293"/>
      <c r="AM25" s="293"/>
      <c r="AN25" s="293"/>
      <c r="AO25" s="293"/>
      <c r="AQ25" s="40"/>
      <c r="BE25" s="284"/>
    </row>
    <row r="26" spans="2:71" s="2" customFormat="1" ht="14.45" customHeight="1">
      <c r="B26" s="42"/>
      <c r="D26" s="43" t="s">
        <v>43</v>
      </c>
      <c r="F26" s="43" t="s">
        <v>44</v>
      </c>
      <c r="L26" s="294">
        <v>0.21</v>
      </c>
      <c r="M26" s="295"/>
      <c r="N26" s="295"/>
      <c r="O26" s="295"/>
      <c r="W26" s="296">
        <f>ROUND(AZ51,2)</f>
        <v>0</v>
      </c>
      <c r="X26" s="295"/>
      <c r="Y26" s="295"/>
      <c r="Z26" s="295"/>
      <c r="AA26" s="295"/>
      <c r="AB26" s="295"/>
      <c r="AC26" s="295"/>
      <c r="AD26" s="295"/>
      <c r="AE26" s="295"/>
      <c r="AK26" s="296">
        <f>ROUND(AV51,2)</f>
        <v>0</v>
      </c>
      <c r="AL26" s="295"/>
      <c r="AM26" s="295"/>
      <c r="AN26" s="295"/>
      <c r="AO26" s="295"/>
      <c r="AQ26" s="44"/>
      <c r="BE26" s="284"/>
    </row>
    <row r="27" spans="2:71" s="2" customFormat="1" ht="14.45" customHeight="1">
      <c r="B27" s="42"/>
      <c r="F27" s="43" t="s">
        <v>45</v>
      </c>
      <c r="L27" s="294">
        <v>0.15</v>
      </c>
      <c r="M27" s="295"/>
      <c r="N27" s="295"/>
      <c r="O27" s="295"/>
      <c r="W27" s="296">
        <f>ROUND(BA51,2)</f>
        <v>0</v>
      </c>
      <c r="X27" s="295"/>
      <c r="Y27" s="295"/>
      <c r="Z27" s="295"/>
      <c r="AA27" s="295"/>
      <c r="AB27" s="295"/>
      <c r="AC27" s="295"/>
      <c r="AD27" s="295"/>
      <c r="AE27" s="295"/>
      <c r="AK27" s="296">
        <f>ROUND(AW51,2)</f>
        <v>0</v>
      </c>
      <c r="AL27" s="295"/>
      <c r="AM27" s="295"/>
      <c r="AN27" s="295"/>
      <c r="AO27" s="295"/>
      <c r="AQ27" s="44"/>
      <c r="BE27" s="284"/>
    </row>
    <row r="28" spans="2:71" s="2" customFormat="1" ht="14.45" hidden="1" customHeight="1">
      <c r="B28" s="42"/>
      <c r="F28" s="43" t="s">
        <v>46</v>
      </c>
      <c r="L28" s="294">
        <v>0.21</v>
      </c>
      <c r="M28" s="295"/>
      <c r="N28" s="295"/>
      <c r="O28" s="295"/>
      <c r="W28" s="296">
        <f>ROUND(BB51,2)</f>
        <v>0</v>
      </c>
      <c r="X28" s="295"/>
      <c r="Y28" s="295"/>
      <c r="Z28" s="295"/>
      <c r="AA28" s="295"/>
      <c r="AB28" s="295"/>
      <c r="AC28" s="295"/>
      <c r="AD28" s="295"/>
      <c r="AE28" s="295"/>
      <c r="AK28" s="296">
        <v>0</v>
      </c>
      <c r="AL28" s="295"/>
      <c r="AM28" s="295"/>
      <c r="AN28" s="295"/>
      <c r="AO28" s="295"/>
      <c r="AQ28" s="44"/>
      <c r="BE28" s="284"/>
    </row>
    <row r="29" spans="2:71" s="2" customFormat="1" ht="14.45" hidden="1" customHeight="1">
      <c r="B29" s="42"/>
      <c r="F29" s="43" t="s">
        <v>47</v>
      </c>
      <c r="L29" s="294">
        <v>0.15</v>
      </c>
      <c r="M29" s="295"/>
      <c r="N29" s="295"/>
      <c r="O29" s="295"/>
      <c r="W29" s="296">
        <f>ROUND(BC51,2)</f>
        <v>0</v>
      </c>
      <c r="X29" s="295"/>
      <c r="Y29" s="295"/>
      <c r="Z29" s="295"/>
      <c r="AA29" s="295"/>
      <c r="AB29" s="295"/>
      <c r="AC29" s="295"/>
      <c r="AD29" s="295"/>
      <c r="AE29" s="295"/>
      <c r="AK29" s="296">
        <v>0</v>
      </c>
      <c r="AL29" s="295"/>
      <c r="AM29" s="295"/>
      <c r="AN29" s="295"/>
      <c r="AO29" s="295"/>
      <c r="AQ29" s="44"/>
      <c r="BE29" s="284"/>
    </row>
    <row r="30" spans="2:71" s="2" customFormat="1" ht="14.45" hidden="1" customHeight="1">
      <c r="B30" s="42"/>
      <c r="F30" s="43" t="s">
        <v>48</v>
      </c>
      <c r="L30" s="294">
        <v>0</v>
      </c>
      <c r="M30" s="295"/>
      <c r="N30" s="295"/>
      <c r="O30" s="295"/>
      <c r="W30" s="296">
        <f>ROUND(BD51,2)</f>
        <v>0</v>
      </c>
      <c r="X30" s="295"/>
      <c r="Y30" s="295"/>
      <c r="Z30" s="295"/>
      <c r="AA30" s="295"/>
      <c r="AB30" s="295"/>
      <c r="AC30" s="295"/>
      <c r="AD30" s="295"/>
      <c r="AE30" s="295"/>
      <c r="AK30" s="296">
        <v>0</v>
      </c>
      <c r="AL30" s="295"/>
      <c r="AM30" s="295"/>
      <c r="AN30" s="295"/>
      <c r="AO30" s="295"/>
      <c r="AQ30" s="44"/>
      <c r="BE30" s="284"/>
    </row>
    <row r="31" spans="2:71" s="1" customFormat="1" ht="6.95" customHeight="1">
      <c r="B31" s="37"/>
      <c r="AQ31" s="40"/>
      <c r="BE31" s="284"/>
    </row>
    <row r="32" spans="2:71" s="1" customFormat="1" ht="25.9" customHeight="1">
      <c r="B32" s="37"/>
      <c r="C32" s="45"/>
      <c r="D32" s="46" t="s">
        <v>49</v>
      </c>
      <c r="E32" s="47"/>
      <c r="F32" s="47"/>
      <c r="G32" s="47"/>
      <c r="H32" s="47"/>
      <c r="I32" s="47"/>
      <c r="J32" s="47"/>
      <c r="K32" s="47"/>
      <c r="L32" s="47"/>
      <c r="M32" s="47"/>
      <c r="N32" s="47"/>
      <c r="O32" s="47"/>
      <c r="P32" s="47"/>
      <c r="Q32" s="47"/>
      <c r="R32" s="47"/>
      <c r="S32" s="47"/>
      <c r="T32" s="48" t="s">
        <v>50</v>
      </c>
      <c r="U32" s="47"/>
      <c r="V32" s="47"/>
      <c r="W32" s="47"/>
      <c r="X32" s="297" t="s">
        <v>51</v>
      </c>
      <c r="Y32" s="298"/>
      <c r="Z32" s="298"/>
      <c r="AA32" s="298"/>
      <c r="AB32" s="298"/>
      <c r="AC32" s="47"/>
      <c r="AD32" s="47"/>
      <c r="AE32" s="47"/>
      <c r="AF32" s="47"/>
      <c r="AG32" s="47"/>
      <c r="AH32" s="47"/>
      <c r="AI32" s="47"/>
      <c r="AJ32" s="47"/>
      <c r="AK32" s="299">
        <f>SUM(AK23:AK30)</f>
        <v>0</v>
      </c>
      <c r="AL32" s="298"/>
      <c r="AM32" s="298"/>
      <c r="AN32" s="298"/>
      <c r="AO32" s="300"/>
      <c r="AP32" s="45"/>
      <c r="AQ32" s="49"/>
      <c r="BE32" s="284"/>
    </row>
    <row r="33" spans="2:56" s="1" customFormat="1" ht="6.95" customHeight="1">
      <c r="B33" s="37"/>
      <c r="AQ33" s="40"/>
    </row>
    <row r="34" spans="2:56" s="1" customFormat="1" ht="6.95" customHeight="1">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8" spans="2:56" s="1" customFormat="1" ht="6.9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37"/>
    </row>
    <row r="39" spans="2:56" s="1" customFormat="1" ht="36.950000000000003" customHeight="1">
      <c r="B39" s="37"/>
      <c r="C39" s="26" t="s">
        <v>52</v>
      </c>
      <c r="AR39" s="37"/>
    </row>
    <row r="40" spans="2:56" s="1" customFormat="1" ht="6.95" customHeight="1">
      <c r="B40" s="37"/>
      <c r="AR40" s="37"/>
    </row>
    <row r="41" spans="2:56" s="3" customFormat="1" ht="14.45" customHeight="1">
      <c r="B41" s="55"/>
      <c r="C41" s="33" t="s">
        <v>15</v>
      </c>
      <c r="L41" s="3" t="str">
        <f>K5</f>
        <v>01082021</v>
      </c>
      <c r="AR41" s="55"/>
    </row>
    <row r="42" spans="2:56" s="4" customFormat="1" ht="36.950000000000003" customHeight="1">
      <c r="B42" s="56"/>
      <c r="C42" s="57" t="s">
        <v>18</v>
      </c>
      <c r="L42" s="301" t="str">
        <f>K6</f>
        <v>STAVEBNÍ ÚPRAVY HASIČSKÉ ZBROJNICE HEŘMANICE - SLEZSKÁ OSTRAVA</v>
      </c>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R42" s="56"/>
    </row>
    <row r="43" spans="2:56" s="1" customFormat="1" ht="6.95" customHeight="1">
      <c r="B43" s="37"/>
      <c r="AR43" s="37"/>
    </row>
    <row r="44" spans="2:56" s="1" customFormat="1">
      <c r="B44" s="37"/>
      <c r="C44" s="33" t="s">
        <v>23</v>
      </c>
      <c r="L44" s="58" t="str">
        <f>IF(K8="","",K8)</f>
        <v>SLEZSKÁ OSTRAVA</v>
      </c>
      <c r="AI44" s="33" t="s">
        <v>25</v>
      </c>
      <c r="AM44" s="303" t="str">
        <f>IF(AN8= "","",AN8)</f>
        <v>10. 8. 2023</v>
      </c>
      <c r="AN44" s="303"/>
      <c r="AR44" s="37"/>
    </row>
    <row r="45" spans="2:56" s="1" customFormat="1" ht="6.95" customHeight="1">
      <c r="B45" s="37"/>
      <c r="AR45" s="37"/>
    </row>
    <row r="46" spans="2:56" s="1" customFormat="1">
      <c r="B46" s="37"/>
      <c r="C46" s="33" t="s">
        <v>27</v>
      </c>
      <c r="L46" s="3" t="str">
        <f>IF(E11= "","",E11)</f>
        <v>SMO - SLEZSKÁ OSTRAVA</v>
      </c>
      <c r="AI46" s="33" t="s">
        <v>33</v>
      </c>
      <c r="AM46" s="304" t="str">
        <f>IF(E17="","",E17)</f>
        <v>SPAN s.r.o.</v>
      </c>
      <c r="AN46" s="304"/>
      <c r="AO46" s="304"/>
      <c r="AP46" s="304"/>
      <c r="AR46" s="37"/>
      <c r="AS46" s="305" t="s">
        <v>53</v>
      </c>
      <c r="AT46" s="306"/>
      <c r="AU46" s="60"/>
      <c r="AV46" s="60"/>
      <c r="AW46" s="60"/>
      <c r="AX46" s="60"/>
      <c r="AY46" s="60"/>
      <c r="AZ46" s="60"/>
      <c r="BA46" s="60"/>
      <c r="BB46" s="60"/>
      <c r="BC46" s="60"/>
      <c r="BD46" s="61"/>
    </row>
    <row r="47" spans="2:56" s="1" customFormat="1">
      <c r="B47" s="37"/>
      <c r="C47" s="33" t="s">
        <v>31</v>
      </c>
      <c r="L47" s="3" t="str">
        <f>IF(E14= "Vyplň údaj","",E14)</f>
        <v/>
      </c>
      <c r="AR47" s="37"/>
      <c r="AS47" s="307"/>
      <c r="AT47" s="308"/>
      <c r="BD47" s="62"/>
    </row>
    <row r="48" spans="2:56" s="1" customFormat="1" ht="10.9" customHeight="1">
      <c r="B48" s="37"/>
      <c r="AR48" s="37"/>
      <c r="AS48" s="307"/>
      <c r="AT48" s="308"/>
      <c r="BD48" s="62"/>
    </row>
    <row r="49" spans="1:91" s="1" customFormat="1" ht="29.25" customHeight="1">
      <c r="B49" s="37"/>
      <c r="C49" s="309" t="s">
        <v>54</v>
      </c>
      <c r="D49" s="310"/>
      <c r="E49" s="310"/>
      <c r="F49" s="310"/>
      <c r="G49" s="310"/>
      <c r="H49" s="63"/>
      <c r="I49" s="311" t="s">
        <v>55</v>
      </c>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2" t="s">
        <v>56</v>
      </c>
      <c r="AH49" s="310"/>
      <c r="AI49" s="310"/>
      <c r="AJ49" s="310"/>
      <c r="AK49" s="310"/>
      <c r="AL49" s="310"/>
      <c r="AM49" s="310"/>
      <c r="AN49" s="311" t="s">
        <v>57</v>
      </c>
      <c r="AO49" s="310"/>
      <c r="AP49" s="310"/>
      <c r="AQ49" s="64" t="s">
        <v>58</v>
      </c>
      <c r="AR49" s="37"/>
      <c r="AS49" s="65" t="s">
        <v>59</v>
      </c>
      <c r="AT49" s="66" t="s">
        <v>60</v>
      </c>
      <c r="AU49" s="66" t="s">
        <v>61</v>
      </c>
      <c r="AV49" s="66" t="s">
        <v>62</v>
      </c>
      <c r="AW49" s="66" t="s">
        <v>63</v>
      </c>
      <c r="AX49" s="66" t="s">
        <v>64</v>
      </c>
      <c r="AY49" s="66" t="s">
        <v>65</v>
      </c>
      <c r="AZ49" s="66" t="s">
        <v>66</v>
      </c>
      <c r="BA49" s="66" t="s">
        <v>67</v>
      </c>
      <c r="BB49" s="66" t="s">
        <v>68</v>
      </c>
      <c r="BC49" s="66" t="s">
        <v>69</v>
      </c>
      <c r="BD49" s="67" t="s">
        <v>70</v>
      </c>
    </row>
    <row r="50" spans="1:91" s="1" customFormat="1" ht="10.9" customHeight="1">
      <c r="B50" s="37"/>
      <c r="AR50" s="37"/>
      <c r="AS50" s="68"/>
      <c r="AT50" s="60"/>
      <c r="AU50" s="60"/>
      <c r="AV50" s="60"/>
      <c r="AW50" s="60"/>
      <c r="AX50" s="60"/>
      <c r="AY50" s="60"/>
      <c r="AZ50" s="60"/>
      <c r="BA50" s="60"/>
      <c r="BB50" s="60"/>
      <c r="BC50" s="60"/>
      <c r="BD50" s="61"/>
    </row>
    <row r="51" spans="1:91" s="4" customFormat="1" ht="32.450000000000003" customHeight="1">
      <c r="B51" s="56"/>
      <c r="C51" s="69" t="s">
        <v>71</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316">
        <f>ROUND(SUM(AG52:AG65),2)</f>
        <v>0</v>
      </c>
      <c r="AH51" s="316"/>
      <c r="AI51" s="316"/>
      <c r="AJ51" s="316"/>
      <c r="AK51" s="316"/>
      <c r="AL51" s="316"/>
      <c r="AM51" s="316"/>
      <c r="AN51" s="317">
        <f t="shared" ref="AN51:AN65" si="0">SUM(AG51,AT51)</f>
        <v>0</v>
      </c>
      <c r="AO51" s="317"/>
      <c r="AP51" s="317"/>
      <c r="AQ51" s="72" t="s">
        <v>21</v>
      </c>
      <c r="AR51" s="56"/>
      <c r="AS51" s="73">
        <f>ROUND(SUM(AS52:AS65),2)</f>
        <v>0</v>
      </c>
      <c r="AT51" s="74">
        <f t="shared" ref="AT51:AT65" si="1">ROUND(SUM(AV51:AW51),2)</f>
        <v>0</v>
      </c>
      <c r="AU51" s="75">
        <f>ROUND(SUM(AU52:AU65),5)</f>
        <v>0</v>
      </c>
      <c r="AV51" s="74">
        <f>ROUND(AZ51*L26,2)</f>
        <v>0</v>
      </c>
      <c r="AW51" s="74">
        <f>ROUND(BA51*L27,2)</f>
        <v>0</v>
      </c>
      <c r="AX51" s="74">
        <f>ROUND(BB51*L26,2)</f>
        <v>0</v>
      </c>
      <c r="AY51" s="74">
        <f>ROUND(BC51*L27,2)</f>
        <v>0</v>
      </c>
      <c r="AZ51" s="74">
        <f>ROUND(SUM(AZ52:AZ65),2)</f>
        <v>0</v>
      </c>
      <c r="BA51" s="74">
        <f>ROUND(SUM(BA52:BA65),2)</f>
        <v>0</v>
      </c>
      <c r="BB51" s="74">
        <f>ROUND(SUM(BB52:BB65),2)</f>
        <v>0</v>
      </c>
      <c r="BC51" s="74">
        <f>ROUND(SUM(BC52:BC65),2)</f>
        <v>0</v>
      </c>
      <c r="BD51" s="76">
        <f>ROUND(SUM(BD52:BD65),2)</f>
        <v>0</v>
      </c>
      <c r="BS51" s="57" t="s">
        <v>72</v>
      </c>
      <c r="BT51" s="57" t="s">
        <v>73</v>
      </c>
      <c r="BU51" s="77" t="s">
        <v>74</v>
      </c>
      <c r="BV51" s="57" t="s">
        <v>75</v>
      </c>
      <c r="BW51" s="57" t="s">
        <v>7</v>
      </c>
      <c r="BX51" s="57" t="s">
        <v>76</v>
      </c>
      <c r="CL51" s="57" t="s">
        <v>21</v>
      </c>
    </row>
    <row r="52" spans="1:91" s="5" customFormat="1" ht="16.5" customHeight="1">
      <c r="A52" s="78" t="s">
        <v>77</v>
      </c>
      <c r="B52" s="79"/>
      <c r="C52" s="80"/>
      <c r="D52" s="315" t="s">
        <v>78</v>
      </c>
      <c r="E52" s="315"/>
      <c r="F52" s="315"/>
      <c r="G52" s="315"/>
      <c r="H52" s="315"/>
      <c r="I52" s="81"/>
      <c r="J52" s="315" t="s">
        <v>79</v>
      </c>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3">
        <f>'VRN - HZ HEŘMANICE'!J27</f>
        <v>0</v>
      </c>
      <c r="AH52" s="314"/>
      <c r="AI52" s="314"/>
      <c r="AJ52" s="314"/>
      <c r="AK52" s="314"/>
      <c r="AL52" s="314"/>
      <c r="AM52" s="314"/>
      <c r="AN52" s="313">
        <f t="shared" si="0"/>
        <v>0</v>
      </c>
      <c r="AO52" s="314"/>
      <c r="AP52" s="314"/>
      <c r="AQ52" s="82" t="s">
        <v>80</v>
      </c>
      <c r="AR52" s="79"/>
      <c r="AS52" s="83">
        <v>0</v>
      </c>
      <c r="AT52" s="84">
        <f t="shared" si="1"/>
        <v>0</v>
      </c>
      <c r="AU52" s="85">
        <f>'VRN - HZ HEŘMANICE'!P78</f>
        <v>0</v>
      </c>
      <c r="AV52" s="84">
        <f>'VRN - HZ HEŘMANICE'!J30</f>
        <v>0</v>
      </c>
      <c r="AW52" s="84">
        <f>'VRN - HZ HEŘMANICE'!J31</f>
        <v>0</v>
      </c>
      <c r="AX52" s="84">
        <f>'VRN - HZ HEŘMANICE'!J32</f>
        <v>0</v>
      </c>
      <c r="AY52" s="84">
        <f>'VRN - HZ HEŘMANICE'!J33</f>
        <v>0</v>
      </c>
      <c r="AZ52" s="84">
        <f>'VRN - HZ HEŘMANICE'!F30</f>
        <v>0</v>
      </c>
      <c r="BA52" s="84">
        <f>'VRN - HZ HEŘMANICE'!F31</f>
        <v>0</v>
      </c>
      <c r="BB52" s="84">
        <f>'VRN - HZ HEŘMANICE'!F32</f>
        <v>0</v>
      </c>
      <c r="BC52" s="84">
        <f>'VRN - HZ HEŘMANICE'!F33</f>
        <v>0</v>
      </c>
      <c r="BD52" s="86">
        <f>'VRN - HZ HEŘMANICE'!F34</f>
        <v>0</v>
      </c>
      <c r="BT52" s="87" t="s">
        <v>81</v>
      </c>
      <c r="BV52" s="87" t="s">
        <v>75</v>
      </c>
      <c r="BW52" s="87" t="s">
        <v>82</v>
      </c>
      <c r="BX52" s="87" t="s">
        <v>7</v>
      </c>
      <c r="CL52" s="87" t="s">
        <v>21</v>
      </c>
      <c r="CM52" s="87" t="s">
        <v>83</v>
      </c>
    </row>
    <row r="53" spans="1:91" s="5" customFormat="1" ht="63" customHeight="1">
      <c r="A53" s="78" t="s">
        <v>77</v>
      </c>
      <c r="B53" s="79"/>
      <c r="C53" s="80"/>
      <c r="D53" s="315" t="s">
        <v>84</v>
      </c>
      <c r="E53" s="315"/>
      <c r="F53" s="315"/>
      <c r="G53" s="315"/>
      <c r="H53" s="315"/>
      <c r="I53" s="81"/>
      <c r="J53" s="315" t="s">
        <v>85</v>
      </c>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3">
        <f>'SO 02 - 8-KOMUNIKACE - KO...'!J27</f>
        <v>0</v>
      </c>
      <c r="AH53" s="314"/>
      <c r="AI53" s="314"/>
      <c r="AJ53" s="314"/>
      <c r="AK53" s="314"/>
      <c r="AL53" s="314"/>
      <c r="AM53" s="314"/>
      <c r="AN53" s="313">
        <f t="shared" si="0"/>
        <v>0</v>
      </c>
      <c r="AO53" s="314"/>
      <c r="AP53" s="314"/>
      <c r="AQ53" s="82" t="s">
        <v>80</v>
      </c>
      <c r="AR53" s="79"/>
      <c r="AS53" s="83">
        <v>0</v>
      </c>
      <c r="AT53" s="84">
        <f t="shared" si="1"/>
        <v>0</v>
      </c>
      <c r="AU53" s="85">
        <f>'SO 02 - 8-KOMUNIKACE - KO...'!P92</f>
        <v>0</v>
      </c>
      <c r="AV53" s="84">
        <f>'SO 02 - 8-KOMUNIKACE - KO...'!J30</f>
        <v>0</v>
      </c>
      <c r="AW53" s="84">
        <f>'SO 02 - 8-KOMUNIKACE - KO...'!J31</f>
        <v>0</v>
      </c>
      <c r="AX53" s="84">
        <f>'SO 02 - 8-KOMUNIKACE - KO...'!J32</f>
        <v>0</v>
      </c>
      <c r="AY53" s="84">
        <f>'SO 02 - 8-KOMUNIKACE - KO...'!J33</f>
        <v>0</v>
      </c>
      <c r="AZ53" s="84">
        <f>'SO 02 - 8-KOMUNIKACE - KO...'!F30</f>
        <v>0</v>
      </c>
      <c r="BA53" s="84">
        <f>'SO 02 - 8-KOMUNIKACE - KO...'!F31</f>
        <v>0</v>
      </c>
      <c r="BB53" s="84">
        <f>'SO 02 - 8-KOMUNIKACE - KO...'!F32</f>
        <v>0</v>
      </c>
      <c r="BC53" s="84">
        <f>'SO 02 - 8-KOMUNIKACE - KO...'!F33</f>
        <v>0</v>
      </c>
      <c r="BD53" s="86">
        <f>'SO 02 - 8-KOMUNIKACE - KO...'!F34</f>
        <v>0</v>
      </c>
      <c r="BT53" s="87" t="s">
        <v>81</v>
      </c>
      <c r="BV53" s="87" t="s">
        <v>75</v>
      </c>
      <c r="BW53" s="87" t="s">
        <v>86</v>
      </c>
      <c r="BX53" s="87" t="s">
        <v>7</v>
      </c>
      <c r="CL53" s="87" t="s">
        <v>21</v>
      </c>
      <c r="CM53" s="87" t="s">
        <v>83</v>
      </c>
    </row>
    <row r="54" spans="1:91" s="5" customFormat="1" ht="63" customHeight="1">
      <c r="A54" s="78" t="s">
        <v>77</v>
      </c>
      <c r="B54" s="79"/>
      <c r="C54" s="80"/>
      <c r="D54" s="315" t="s">
        <v>87</v>
      </c>
      <c r="E54" s="315"/>
      <c r="F54" s="315"/>
      <c r="G54" s="315"/>
      <c r="H54" s="315"/>
      <c r="I54" s="81"/>
      <c r="J54" s="315" t="s">
        <v>88</v>
      </c>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3">
        <f>'SO 01 - 5-OBJEKT HZ - ELE...'!J27</f>
        <v>0</v>
      </c>
      <c r="AH54" s="314"/>
      <c r="AI54" s="314"/>
      <c r="AJ54" s="314"/>
      <c r="AK54" s="314"/>
      <c r="AL54" s="314"/>
      <c r="AM54" s="314"/>
      <c r="AN54" s="313">
        <f t="shared" si="0"/>
        <v>0</v>
      </c>
      <c r="AO54" s="314"/>
      <c r="AP54" s="314"/>
      <c r="AQ54" s="82" t="s">
        <v>80</v>
      </c>
      <c r="AR54" s="79"/>
      <c r="AS54" s="83">
        <v>0</v>
      </c>
      <c r="AT54" s="84">
        <f t="shared" si="1"/>
        <v>0</v>
      </c>
      <c r="AU54" s="85">
        <f>'SO 01 - 5-OBJEKT HZ - ELE...'!P103</f>
        <v>0</v>
      </c>
      <c r="AV54" s="84">
        <f>'SO 01 - 5-OBJEKT HZ - ELE...'!J30</f>
        <v>0</v>
      </c>
      <c r="AW54" s="84">
        <f>'SO 01 - 5-OBJEKT HZ - ELE...'!J31</f>
        <v>0</v>
      </c>
      <c r="AX54" s="84">
        <f>'SO 01 - 5-OBJEKT HZ - ELE...'!J32</f>
        <v>0</v>
      </c>
      <c r="AY54" s="84">
        <f>'SO 01 - 5-OBJEKT HZ - ELE...'!J33</f>
        <v>0</v>
      </c>
      <c r="AZ54" s="84">
        <f>'SO 01 - 5-OBJEKT HZ - ELE...'!F30</f>
        <v>0</v>
      </c>
      <c r="BA54" s="84">
        <f>'SO 01 - 5-OBJEKT HZ - ELE...'!F31</f>
        <v>0</v>
      </c>
      <c r="BB54" s="84">
        <f>'SO 01 - 5-OBJEKT HZ - ELE...'!F32</f>
        <v>0</v>
      </c>
      <c r="BC54" s="84">
        <f>'SO 01 - 5-OBJEKT HZ - ELE...'!F33</f>
        <v>0</v>
      </c>
      <c r="BD54" s="86">
        <f>'SO 01 - 5-OBJEKT HZ - ELE...'!F34</f>
        <v>0</v>
      </c>
      <c r="BT54" s="87" t="s">
        <v>81</v>
      </c>
      <c r="BV54" s="87" t="s">
        <v>75</v>
      </c>
      <c r="BW54" s="87" t="s">
        <v>89</v>
      </c>
      <c r="BX54" s="87" t="s">
        <v>7</v>
      </c>
      <c r="CL54" s="87" t="s">
        <v>21</v>
      </c>
      <c r="CM54" s="87" t="s">
        <v>83</v>
      </c>
    </row>
    <row r="55" spans="1:91" s="5" customFormat="1" ht="63" customHeight="1">
      <c r="A55" s="78" t="s">
        <v>77</v>
      </c>
      <c r="B55" s="79"/>
      <c r="C55" s="80"/>
      <c r="D55" s="315" t="s">
        <v>90</v>
      </c>
      <c r="E55" s="315"/>
      <c r="F55" s="315"/>
      <c r="G55" s="315"/>
      <c r="H55" s="315"/>
      <c r="I55" s="81"/>
      <c r="J55" s="315" t="s">
        <v>91</v>
      </c>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3">
        <f>'SO 01 - 6-OBJEKT HZ - VZD...'!J27</f>
        <v>0</v>
      </c>
      <c r="AH55" s="314"/>
      <c r="AI55" s="314"/>
      <c r="AJ55" s="314"/>
      <c r="AK55" s="314"/>
      <c r="AL55" s="314"/>
      <c r="AM55" s="314"/>
      <c r="AN55" s="313">
        <f t="shared" si="0"/>
        <v>0</v>
      </c>
      <c r="AO55" s="314"/>
      <c r="AP55" s="314"/>
      <c r="AQ55" s="82" t="s">
        <v>80</v>
      </c>
      <c r="AR55" s="79"/>
      <c r="AS55" s="83">
        <v>0</v>
      </c>
      <c r="AT55" s="84">
        <f t="shared" si="1"/>
        <v>0</v>
      </c>
      <c r="AU55" s="85">
        <f>'SO 01 - 6-OBJEKT HZ - VZD...'!P90</f>
        <v>0</v>
      </c>
      <c r="AV55" s="84">
        <f>'SO 01 - 6-OBJEKT HZ - VZD...'!J30</f>
        <v>0</v>
      </c>
      <c r="AW55" s="84">
        <f>'SO 01 - 6-OBJEKT HZ - VZD...'!J31</f>
        <v>0</v>
      </c>
      <c r="AX55" s="84">
        <f>'SO 01 - 6-OBJEKT HZ - VZD...'!J32</f>
        <v>0</v>
      </c>
      <c r="AY55" s="84">
        <f>'SO 01 - 6-OBJEKT HZ - VZD...'!J33</f>
        <v>0</v>
      </c>
      <c r="AZ55" s="84">
        <f>'SO 01 - 6-OBJEKT HZ - VZD...'!F30</f>
        <v>0</v>
      </c>
      <c r="BA55" s="84">
        <f>'SO 01 - 6-OBJEKT HZ - VZD...'!F31</f>
        <v>0</v>
      </c>
      <c r="BB55" s="84">
        <f>'SO 01 - 6-OBJEKT HZ - VZD...'!F32</f>
        <v>0</v>
      </c>
      <c r="BC55" s="84">
        <f>'SO 01 - 6-OBJEKT HZ - VZD...'!F33</f>
        <v>0</v>
      </c>
      <c r="BD55" s="86">
        <f>'SO 01 - 6-OBJEKT HZ - VZD...'!F34</f>
        <v>0</v>
      </c>
      <c r="BT55" s="87" t="s">
        <v>81</v>
      </c>
      <c r="BV55" s="87" t="s">
        <v>75</v>
      </c>
      <c r="BW55" s="87" t="s">
        <v>92</v>
      </c>
      <c r="BX55" s="87" t="s">
        <v>7</v>
      </c>
      <c r="CL55" s="87" t="s">
        <v>21</v>
      </c>
      <c r="CM55" s="87" t="s">
        <v>83</v>
      </c>
    </row>
    <row r="56" spans="1:91" s="5" customFormat="1" ht="63" customHeight="1">
      <c r="A56" s="78" t="s">
        <v>77</v>
      </c>
      <c r="B56" s="79"/>
      <c r="C56" s="80"/>
      <c r="D56" s="315" t="s">
        <v>93</v>
      </c>
      <c r="E56" s="315"/>
      <c r="F56" s="315"/>
      <c r="G56" s="315"/>
      <c r="H56" s="315"/>
      <c r="I56" s="81"/>
      <c r="J56" s="315" t="s">
        <v>94</v>
      </c>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3">
        <f>'SO 01 - 4-OBJEKT HZ - ÚST...'!J27</f>
        <v>0</v>
      </c>
      <c r="AH56" s="314"/>
      <c r="AI56" s="314"/>
      <c r="AJ56" s="314"/>
      <c r="AK56" s="314"/>
      <c r="AL56" s="314"/>
      <c r="AM56" s="314"/>
      <c r="AN56" s="313">
        <f t="shared" si="0"/>
        <v>0</v>
      </c>
      <c r="AO56" s="314"/>
      <c r="AP56" s="314"/>
      <c r="AQ56" s="82" t="s">
        <v>80</v>
      </c>
      <c r="AR56" s="79"/>
      <c r="AS56" s="83">
        <v>0</v>
      </c>
      <c r="AT56" s="84">
        <f t="shared" si="1"/>
        <v>0</v>
      </c>
      <c r="AU56" s="85">
        <f>'SO 01 - 4-OBJEKT HZ - ÚST...'!P93</f>
        <v>0</v>
      </c>
      <c r="AV56" s="84">
        <f>'SO 01 - 4-OBJEKT HZ - ÚST...'!J30</f>
        <v>0</v>
      </c>
      <c r="AW56" s="84">
        <f>'SO 01 - 4-OBJEKT HZ - ÚST...'!J31</f>
        <v>0</v>
      </c>
      <c r="AX56" s="84">
        <f>'SO 01 - 4-OBJEKT HZ - ÚST...'!J32</f>
        <v>0</v>
      </c>
      <c r="AY56" s="84">
        <f>'SO 01 - 4-OBJEKT HZ - ÚST...'!J33</f>
        <v>0</v>
      </c>
      <c r="AZ56" s="84">
        <f>'SO 01 - 4-OBJEKT HZ - ÚST...'!F30</f>
        <v>0</v>
      </c>
      <c r="BA56" s="84">
        <f>'SO 01 - 4-OBJEKT HZ - ÚST...'!F31</f>
        <v>0</v>
      </c>
      <c r="BB56" s="84">
        <f>'SO 01 - 4-OBJEKT HZ - ÚST...'!F32</f>
        <v>0</v>
      </c>
      <c r="BC56" s="84">
        <f>'SO 01 - 4-OBJEKT HZ - ÚST...'!F33</f>
        <v>0</v>
      </c>
      <c r="BD56" s="86">
        <f>'SO 01 - 4-OBJEKT HZ - ÚST...'!F34</f>
        <v>0</v>
      </c>
      <c r="BT56" s="87" t="s">
        <v>81</v>
      </c>
      <c r="BV56" s="87" t="s">
        <v>75</v>
      </c>
      <c r="BW56" s="87" t="s">
        <v>95</v>
      </c>
      <c r="BX56" s="87" t="s">
        <v>7</v>
      </c>
      <c r="CL56" s="87" t="s">
        <v>21</v>
      </c>
      <c r="CM56" s="87" t="s">
        <v>83</v>
      </c>
    </row>
    <row r="57" spans="1:91" s="5" customFormat="1" ht="63" customHeight="1">
      <c r="A57" s="78" t="s">
        <v>77</v>
      </c>
      <c r="B57" s="79"/>
      <c r="C57" s="80"/>
      <c r="D57" s="315" t="s">
        <v>96</v>
      </c>
      <c r="E57" s="315"/>
      <c r="F57" s="315"/>
      <c r="G57" s="315"/>
      <c r="H57" s="315"/>
      <c r="I57" s="81"/>
      <c r="J57" s="315" t="s">
        <v>97</v>
      </c>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3">
        <f>'SO 01 - 3-OBJEKT HZ - ZDR...'!J27</f>
        <v>0</v>
      </c>
      <c r="AH57" s="314"/>
      <c r="AI57" s="314"/>
      <c r="AJ57" s="314"/>
      <c r="AK57" s="314"/>
      <c r="AL57" s="314"/>
      <c r="AM57" s="314"/>
      <c r="AN57" s="313">
        <f t="shared" si="0"/>
        <v>0</v>
      </c>
      <c r="AO57" s="314"/>
      <c r="AP57" s="314"/>
      <c r="AQ57" s="82" t="s">
        <v>80</v>
      </c>
      <c r="AR57" s="79"/>
      <c r="AS57" s="83">
        <v>0</v>
      </c>
      <c r="AT57" s="84">
        <f t="shared" si="1"/>
        <v>0</v>
      </c>
      <c r="AU57" s="85">
        <f>'SO 01 - 3-OBJEKT HZ - ZDR...'!P86</f>
        <v>0</v>
      </c>
      <c r="AV57" s="84">
        <f>'SO 01 - 3-OBJEKT HZ - ZDR...'!J30</f>
        <v>0</v>
      </c>
      <c r="AW57" s="84">
        <f>'SO 01 - 3-OBJEKT HZ - ZDR...'!J31</f>
        <v>0</v>
      </c>
      <c r="AX57" s="84">
        <f>'SO 01 - 3-OBJEKT HZ - ZDR...'!J32</f>
        <v>0</v>
      </c>
      <c r="AY57" s="84">
        <f>'SO 01 - 3-OBJEKT HZ - ZDR...'!J33</f>
        <v>0</v>
      </c>
      <c r="AZ57" s="84">
        <f>'SO 01 - 3-OBJEKT HZ - ZDR...'!F30</f>
        <v>0</v>
      </c>
      <c r="BA57" s="84">
        <f>'SO 01 - 3-OBJEKT HZ - ZDR...'!F31</f>
        <v>0</v>
      </c>
      <c r="BB57" s="84">
        <f>'SO 01 - 3-OBJEKT HZ - ZDR...'!F32</f>
        <v>0</v>
      </c>
      <c r="BC57" s="84">
        <f>'SO 01 - 3-OBJEKT HZ - ZDR...'!F33</f>
        <v>0</v>
      </c>
      <c r="BD57" s="86">
        <f>'SO 01 - 3-OBJEKT HZ - ZDR...'!F34</f>
        <v>0</v>
      </c>
      <c r="BT57" s="87" t="s">
        <v>81</v>
      </c>
      <c r="BV57" s="87" t="s">
        <v>75</v>
      </c>
      <c r="BW57" s="87" t="s">
        <v>98</v>
      </c>
      <c r="BX57" s="87" t="s">
        <v>7</v>
      </c>
      <c r="CL57" s="87" t="s">
        <v>21</v>
      </c>
      <c r="CM57" s="87" t="s">
        <v>83</v>
      </c>
    </row>
    <row r="58" spans="1:91" s="5" customFormat="1" ht="63" customHeight="1">
      <c r="A58" s="78" t="s">
        <v>77</v>
      </c>
      <c r="B58" s="79"/>
      <c r="C58" s="80"/>
      <c r="D58" s="315" t="s">
        <v>99</v>
      </c>
      <c r="E58" s="315"/>
      <c r="F58" s="315"/>
      <c r="G58" s="315"/>
      <c r="H58" s="315"/>
      <c r="I58" s="81"/>
      <c r="J58" s="315" t="s">
        <v>100</v>
      </c>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3">
        <f>'SO 01 - 2-OBJEKT HZ - HSV...'!J27</f>
        <v>0</v>
      </c>
      <c r="AH58" s="314"/>
      <c r="AI58" s="314"/>
      <c r="AJ58" s="314"/>
      <c r="AK58" s="314"/>
      <c r="AL58" s="314"/>
      <c r="AM58" s="314"/>
      <c r="AN58" s="313">
        <f t="shared" si="0"/>
        <v>0</v>
      </c>
      <c r="AO58" s="314"/>
      <c r="AP58" s="314"/>
      <c r="AQ58" s="82" t="s">
        <v>80</v>
      </c>
      <c r="AR58" s="79"/>
      <c r="AS58" s="83">
        <v>0</v>
      </c>
      <c r="AT58" s="84">
        <f t="shared" si="1"/>
        <v>0</v>
      </c>
      <c r="AU58" s="85">
        <f>'SO 01 - 2-OBJEKT HZ - HSV...'!P129</f>
        <v>0</v>
      </c>
      <c r="AV58" s="84">
        <f>'SO 01 - 2-OBJEKT HZ - HSV...'!J30</f>
        <v>0</v>
      </c>
      <c r="AW58" s="84">
        <f>'SO 01 - 2-OBJEKT HZ - HSV...'!J31</f>
        <v>0</v>
      </c>
      <c r="AX58" s="84">
        <f>'SO 01 - 2-OBJEKT HZ - HSV...'!J32</f>
        <v>0</v>
      </c>
      <c r="AY58" s="84">
        <f>'SO 01 - 2-OBJEKT HZ - HSV...'!J33</f>
        <v>0</v>
      </c>
      <c r="AZ58" s="84">
        <f>'SO 01 - 2-OBJEKT HZ - HSV...'!F30</f>
        <v>0</v>
      </c>
      <c r="BA58" s="84">
        <f>'SO 01 - 2-OBJEKT HZ - HSV...'!F31</f>
        <v>0</v>
      </c>
      <c r="BB58" s="84">
        <f>'SO 01 - 2-OBJEKT HZ - HSV...'!F32</f>
        <v>0</v>
      </c>
      <c r="BC58" s="84">
        <f>'SO 01 - 2-OBJEKT HZ - HSV...'!F33</f>
        <v>0</v>
      </c>
      <c r="BD58" s="86">
        <f>'SO 01 - 2-OBJEKT HZ - HSV...'!F34</f>
        <v>0</v>
      </c>
      <c r="BT58" s="87" t="s">
        <v>81</v>
      </c>
      <c r="BV58" s="87" t="s">
        <v>75</v>
      </c>
      <c r="BW58" s="87" t="s">
        <v>101</v>
      </c>
      <c r="BX58" s="87" t="s">
        <v>7</v>
      </c>
      <c r="CL58" s="87" t="s">
        <v>21</v>
      </c>
      <c r="CM58" s="87" t="s">
        <v>83</v>
      </c>
    </row>
    <row r="59" spans="1:91" s="5" customFormat="1" ht="63" customHeight="1">
      <c r="A59" s="78" t="s">
        <v>77</v>
      </c>
      <c r="B59" s="79"/>
      <c r="C59" s="80"/>
      <c r="D59" s="315" t="s">
        <v>102</v>
      </c>
      <c r="E59" s="315"/>
      <c r="F59" s="315"/>
      <c r="G59" s="315"/>
      <c r="H59" s="315"/>
      <c r="I59" s="81"/>
      <c r="J59" s="315" t="s">
        <v>103</v>
      </c>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3">
        <f>'SO 01 - 1-OBJEKT HZ - 1. ...'!J27</f>
        <v>0</v>
      </c>
      <c r="AH59" s="314"/>
      <c r="AI59" s="314"/>
      <c r="AJ59" s="314"/>
      <c r="AK59" s="314"/>
      <c r="AL59" s="314"/>
      <c r="AM59" s="314"/>
      <c r="AN59" s="313">
        <f t="shared" si="0"/>
        <v>0</v>
      </c>
      <c r="AO59" s="314"/>
      <c r="AP59" s="314"/>
      <c r="AQ59" s="82" t="s">
        <v>80</v>
      </c>
      <c r="AR59" s="79"/>
      <c r="AS59" s="83">
        <v>0</v>
      </c>
      <c r="AT59" s="84">
        <f t="shared" si="1"/>
        <v>0</v>
      </c>
      <c r="AU59" s="85">
        <f>'SO 01 - 1-OBJEKT HZ - 1. ...'!P94</f>
        <v>0</v>
      </c>
      <c r="AV59" s="84">
        <f>'SO 01 - 1-OBJEKT HZ - 1. ...'!J30</f>
        <v>0</v>
      </c>
      <c r="AW59" s="84">
        <f>'SO 01 - 1-OBJEKT HZ - 1. ...'!J31</f>
        <v>0</v>
      </c>
      <c r="AX59" s="84">
        <f>'SO 01 - 1-OBJEKT HZ - 1. ...'!J32</f>
        <v>0</v>
      </c>
      <c r="AY59" s="84">
        <f>'SO 01 - 1-OBJEKT HZ - 1. ...'!J33</f>
        <v>0</v>
      </c>
      <c r="AZ59" s="84">
        <f>'SO 01 - 1-OBJEKT HZ - 1. ...'!F30</f>
        <v>0</v>
      </c>
      <c r="BA59" s="84">
        <f>'SO 01 - 1-OBJEKT HZ - 1. ...'!F31</f>
        <v>0</v>
      </c>
      <c r="BB59" s="84">
        <f>'SO 01 - 1-OBJEKT HZ - 1. ...'!F32</f>
        <v>0</v>
      </c>
      <c r="BC59" s="84">
        <f>'SO 01 - 1-OBJEKT HZ - 1. ...'!F33</f>
        <v>0</v>
      </c>
      <c r="BD59" s="86">
        <f>'SO 01 - 1-OBJEKT HZ - 1. ...'!F34</f>
        <v>0</v>
      </c>
      <c r="BT59" s="87" t="s">
        <v>81</v>
      </c>
      <c r="BV59" s="87" t="s">
        <v>75</v>
      </c>
      <c r="BW59" s="87" t="s">
        <v>104</v>
      </c>
      <c r="BX59" s="87" t="s">
        <v>7</v>
      </c>
      <c r="CL59" s="87" t="s">
        <v>21</v>
      </c>
      <c r="CM59" s="87" t="s">
        <v>83</v>
      </c>
    </row>
    <row r="60" spans="1:91" s="5" customFormat="1" ht="63" customHeight="1">
      <c r="A60" s="78" t="s">
        <v>77</v>
      </c>
      <c r="B60" s="79"/>
      <c r="C60" s="80"/>
      <c r="D60" s="315" t="s">
        <v>105</v>
      </c>
      <c r="E60" s="315"/>
      <c r="F60" s="315"/>
      <c r="G60" s="315"/>
      <c r="H60" s="315"/>
      <c r="I60" s="81"/>
      <c r="J60" s="315" t="s">
        <v>106</v>
      </c>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3">
        <f>'SO 01- 7-OBJEKT HZ - MaR'!J27</f>
        <v>0</v>
      </c>
      <c r="AH60" s="314"/>
      <c r="AI60" s="314"/>
      <c r="AJ60" s="314"/>
      <c r="AK60" s="314"/>
      <c r="AL60" s="314"/>
      <c r="AM60" s="314"/>
      <c r="AN60" s="313">
        <f t="shared" si="0"/>
        <v>0</v>
      </c>
      <c r="AO60" s="314"/>
      <c r="AP60" s="314"/>
      <c r="AQ60" s="82" t="s">
        <v>80</v>
      </c>
      <c r="AR60" s="79"/>
      <c r="AS60" s="83">
        <v>0</v>
      </c>
      <c r="AT60" s="84">
        <f t="shared" si="1"/>
        <v>0</v>
      </c>
      <c r="AU60" s="85">
        <f>'SO 01- 7-OBJEKT HZ - MaR'!P83</f>
        <v>0</v>
      </c>
      <c r="AV60" s="84">
        <f>'SO 01- 7-OBJEKT HZ - MaR'!J30</f>
        <v>0</v>
      </c>
      <c r="AW60" s="84">
        <f>'SO 01- 7-OBJEKT HZ - MaR'!J31</f>
        <v>0</v>
      </c>
      <c r="AX60" s="84">
        <f>'SO 01- 7-OBJEKT HZ - MaR'!J32</f>
        <v>0</v>
      </c>
      <c r="AY60" s="84">
        <f>'SO 01- 7-OBJEKT HZ - MaR'!J33</f>
        <v>0</v>
      </c>
      <c r="AZ60" s="84">
        <f>'SO 01- 7-OBJEKT HZ - MaR'!F30</f>
        <v>0</v>
      </c>
      <c r="BA60" s="84">
        <f>'SO 01- 7-OBJEKT HZ - MaR'!F31</f>
        <v>0</v>
      </c>
      <c r="BB60" s="84">
        <f>'SO 01- 7-OBJEKT HZ - MaR'!F32</f>
        <v>0</v>
      </c>
      <c r="BC60" s="84">
        <f>'SO 01- 7-OBJEKT HZ - MaR'!F33</f>
        <v>0</v>
      </c>
      <c r="BD60" s="86">
        <f>'SO 01- 7-OBJEKT HZ - MaR'!F34</f>
        <v>0</v>
      </c>
      <c r="BT60" s="87" t="s">
        <v>81</v>
      </c>
      <c r="BV60" s="87" t="s">
        <v>75</v>
      </c>
      <c r="BW60" s="87" t="s">
        <v>107</v>
      </c>
      <c r="BX60" s="87" t="s">
        <v>7</v>
      </c>
      <c r="CL60" s="87" t="s">
        <v>21</v>
      </c>
      <c r="CM60" s="87" t="s">
        <v>83</v>
      </c>
    </row>
    <row r="61" spans="1:91" s="5" customFormat="1" ht="31.5" customHeight="1">
      <c r="A61" s="78" t="s">
        <v>77</v>
      </c>
      <c r="B61" s="79"/>
      <c r="C61" s="80"/>
      <c r="D61" s="315" t="s">
        <v>108</v>
      </c>
      <c r="E61" s="315"/>
      <c r="F61" s="315"/>
      <c r="G61" s="315"/>
      <c r="H61" s="315"/>
      <c r="I61" s="81"/>
      <c r="J61" s="315" t="s">
        <v>109</v>
      </c>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3">
        <f>'SO 03 - 10 - PŘELOŽKA VODY'!J27</f>
        <v>0</v>
      </c>
      <c r="AH61" s="314"/>
      <c r="AI61" s="314"/>
      <c r="AJ61" s="314"/>
      <c r="AK61" s="314"/>
      <c r="AL61" s="314"/>
      <c r="AM61" s="314"/>
      <c r="AN61" s="313">
        <f t="shared" si="0"/>
        <v>0</v>
      </c>
      <c r="AO61" s="314"/>
      <c r="AP61" s="314"/>
      <c r="AQ61" s="82" t="s">
        <v>80</v>
      </c>
      <c r="AR61" s="79"/>
      <c r="AS61" s="83">
        <v>0</v>
      </c>
      <c r="AT61" s="84">
        <f t="shared" si="1"/>
        <v>0</v>
      </c>
      <c r="AU61" s="85">
        <f>'SO 03 - 10 - PŘELOŽKA VODY'!P79</f>
        <v>0</v>
      </c>
      <c r="AV61" s="84">
        <f>'SO 03 - 10 - PŘELOŽKA VODY'!J30</f>
        <v>0</v>
      </c>
      <c r="AW61" s="84">
        <f>'SO 03 - 10 - PŘELOŽKA VODY'!J31</f>
        <v>0</v>
      </c>
      <c r="AX61" s="84">
        <f>'SO 03 - 10 - PŘELOŽKA VODY'!J32</f>
        <v>0</v>
      </c>
      <c r="AY61" s="84">
        <f>'SO 03 - 10 - PŘELOŽKA VODY'!J33</f>
        <v>0</v>
      </c>
      <c r="AZ61" s="84">
        <f>'SO 03 - 10 - PŘELOŽKA VODY'!F30</f>
        <v>0</v>
      </c>
      <c r="BA61" s="84">
        <f>'SO 03 - 10 - PŘELOŽKA VODY'!F31</f>
        <v>0</v>
      </c>
      <c r="BB61" s="84">
        <f>'SO 03 - 10 - PŘELOŽKA VODY'!F32</f>
        <v>0</v>
      </c>
      <c r="BC61" s="84">
        <f>'SO 03 - 10 - PŘELOŽKA VODY'!F33</f>
        <v>0</v>
      </c>
      <c r="BD61" s="86">
        <f>'SO 03 - 10 - PŘELOŽKA VODY'!F34</f>
        <v>0</v>
      </c>
      <c r="BT61" s="87" t="s">
        <v>81</v>
      </c>
      <c r="BV61" s="87" t="s">
        <v>75</v>
      </c>
      <c r="BW61" s="87" t="s">
        <v>110</v>
      </c>
      <c r="BX61" s="87" t="s">
        <v>7</v>
      </c>
      <c r="CL61" s="87" t="s">
        <v>21</v>
      </c>
      <c r="CM61" s="87" t="s">
        <v>83</v>
      </c>
    </row>
    <row r="62" spans="1:91" s="5" customFormat="1" ht="31.5" customHeight="1">
      <c r="A62" s="78" t="s">
        <v>77</v>
      </c>
      <c r="B62" s="79"/>
      <c r="C62" s="80"/>
      <c r="D62" s="315" t="s">
        <v>111</v>
      </c>
      <c r="E62" s="315"/>
      <c r="F62" s="315"/>
      <c r="G62" s="315"/>
      <c r="H62" s="315"/>
      <c r="I62" s="81"/>
      <c r="J62" s="315" t="s">
        <v>112</v>
      </c>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3">
        <f>'SO 04 - 10 - PŘELOŽKA PLY...'!J27</f>
        <v>0</v>
      </c>
      <c r="AH62" s="314"/>
      <c r="AI62" s="314"/>
      <c r="AJ62" s="314"/>
      <c r="AK62" s="314"/>
      <c r="AL62" s="314"/>
      <c r="AM62" s="314"/>
      <c r="AN62" s="313">
        <f t="shared" si="0"/>
        <v>0</v>
      </c>
      <c r="AO62" s="314"/>
      <c r="AP62" s="314"/>
      <c r="AQ62" s="82" t="s">
        <v>80</v>
      </c>
      <c r="AR62" s="79"/>
      <c r="AS62" s="83">
        <v>0</v>
      </c>
      <c r="AT62" s="84">
        <f t="shared" si="1"/>
        <v>0</v>
      </c>
      <c r="AU62" s="85">
        <f>'SO 04 - 10 - PŘELOŽKA PLY...'!P78</f>
        <v>0</v>
      </c>
      <c r="AV62" s="84">
        <f>'SO 04 - 10 - PŘELOŽKA PLY...'!J30</f>
        <v>0</v>
      </c>
      <c r="AW62" s="84">
        <f>'SO 04 - 10 - PŘELOŽKA PLY...'!J31</f>
        <v>0</v>
      </c>
      <c r="AX62" s="84">
        <f>'SO 04 - 10 - PŘELOŽKA PLY...'!J32</f>
        <v>0</v>
      </c>
      <c r="AY62" s="84">
        <f>'SO 04 - 10 - PŘELOŽKA PLY...'!J33</f>
        <v>0</v>
      </c>
      <c r="AZ62" s="84">
        <f>'SO 04 - 10 - PŘELOŽKA PLY...'!F30</f>
        <v>0</v>
      </c>
      <c r="BA62" s="84">
        <f>'SO 04 - 10 - PŘELOŽKA PLY...'!F31</f>
        <v>0</v>
      </c>
      <c r="BB62" s="84">
        <f>'SO 04 - 10 - PŘELOŽKA PLY...'!F32</f>
        <v>0</v>
      </c>
      <c r="BC62" s="84">
        <f>'SO 04 - 10 - PŘELOŽKA PLY...'!F33</f>
        <v>0</v>
      </c>
      <c r="BD62" s="86">
        <f>'SO 04 - 10 - PŘELOŽKA PLY...'!F34</f>
        <v>0</v>
      </c>
      <c r="BT62" s="87" t="s">
        <v>81</v>
      </c>
      <c r="BV62" s="87" t="s">
        <v>75</v>
      </c>
      <c r="BW62" s="87" t="s">
        <v>113</v>
      </c>
      <c r="BX62" s="87" t="s">
        <v>7</v>
      </c>
      <c r="CL62" s="87" t="s">
        <v>21</v>
      </c>
      <c r="CM62" s="87" t="s">
        <v>83</v>
      </c>
    </row>
    <row r="63" spans="1:91" s="5" customFormat="1" ht="31.5" customHeight="1">
      <c r="A63" s="78" t="s">
        <v>77</v>
      </c>
      <c r="B63" s="79"/>
      <c r="C63" s="80"/>
      <c r="D63" s="315" t="s">
        <v>114</v>
      </c>
      <c r="E63" s="315"/>
      <c r="F63" s="315"/>
      <c r="G63" s="315"/>
      <c r="H63" s="315"/>
      <c r="I63" s="81"/>
      <c r="J63" s="315" t="s">
        <v>115</v>
      </c>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3">
        <f>'SO 06 - 11 - KANALIZACE D...'!J27</f>
        <v>0</v>
      </c>
      <c r="AH63" s="314"/>
      <c r="AI63" s="314"/>
      <c r="AJ63" s="314"/>
      <c r="AK63" s="314"/>
      <c r="AL63" s="314"/>
      <c r="AM63" s="314"/>
      <c r="AN63" s="313">
        <f t="shared" si="0"/>
        <v>0</v>
      </c>
      <c r="AO63" s="314"/>
      <c r="AP63" s="314"/>
      <c r="AQ63" s="82" t="s">
        <v>80</v>
      </c>
      <c r="AR63" s="79"/>
      <c r="AS63" s="83">
        <v>0</v>
      </c>
      <c r="AT63" s="84">
        <f t="shared" si="1"/>
        <v>0</v>
      </c>
      <c r="AU63" s="85">
        <f>'SO 06 - 11 - KANALIZACE D...'!P84</f>
        <v>0</v>
      </c>
      <c r="AV63" s="84">
        <f>'SO 06 - 11 - KANALIZACE D...'!J30</f>
        <v>0</v>
      </c>
      <c r="AW63" s="84">
        <f>'SO 06 - 11 - KANALIZACE D...'!J31</f>
        <v>0</v>
      </c>
      <c r="AX63" s="84">
        <f>'SO 06 - 11 - KANALIZACE D...'!J32</f>
        <v>0</v>
      </c>
      <c r="AY63" s="84">
        <f>'SO 06 - 11 - KANALIZACE D...'!J33</f>
        <v>0</v>
      </c>
      <c r="AZ63" s="84">
        <f>'SO 06 - 11 - KANALIZACE D...'!F30</f>
        <v>0</v>
      </c>
      <c r="BA63" s="84">
        <f>'SO 06 - 11 - KANALIZACE D...'!F31</f>
        <v>0</v>
      </c>
      <c r="BB63" s="84">
        <f>'SO 06 - 11 - KANALIZACE D...'!F32</f>
        <v>0</v>
      </c>
      <c r="BC63" s="84">
        <f>'SO 06 - 11 - KANALIZACE D...'!F33</f>
        <v>0</v>
      </c>
      <c r="BD63" s="86">
        <f>'SO 06 - 11 - KANALIZACE D...'!F34</f>
        <v>0</v>
      </c>
      <c r="BT63" s="87" t="s">
        <v>81</v>
      </c>
      <c r="BV63" s="87" t="s">
        <v>75</v>
      </c>
      <c r="BW63" s="87" t="s">
        <v>116</v>
      </c>
      <c r="BX63" s="87" t="s">
        <v>7</v>
      </c>
      <c r="CL63" s="87" t="s">
        <v>21</v>
      </c>
      <c r="CM63" s="87" t="s">
        <v>83</v>
      </c>
    </row>
    <row r="64" spans="1:91" s="5" customFormat="1" ht="31.5" customHeight="1">
      <c r="A64" s="78" t="s">
        <v>77</v>
      </c>
      <c r="B64" s="79"/>
      <c r="C64" s="80"/>
      <c r="D64" s="315" t="s">
        <v>117</v>
      </c>
      <c r="E64" s="315"/>
      <c r="F64" s="315"/>
      <c r="G64" s="315"/>
      <c r="H64" s="315"/>
      <c r="I64" s="81"/>
      <c r="J64" s="315" t="s">
        <v>118</v>
      </c>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3">
        <f>'SO 07 - 12 - PŘELOŽKS SPL...'!J27</f>
        <v>0</v>
      </c>
      <c r="AH64" s="314"/>
      <c r="AI64" s="314"/>
      <c r="AJ64" s="314"/>
      <c r="AK64" s="314"/>
      <c r="AL64" s="314"/>
      <c r="AM64" s="314"/>
      <c r="AN64" s="313">
        <f t="shared" si="0"/>
        <v>0</v>
      </c>
      <c r="AO64" s="314"/>
      <c r="AP64" s="314"/>
      <c r="AQ64" s="82" t="s">
        <v>80</v>
      </c>
      <c r="AR64" s="79"/>
      <c r="AS64" s="83">
        <v>0</v>
      </c>
      <c r="AT64" s="84">
        <f t="shared" si="1"/>
        <v>0</v>
      </c>
      <c r="AU64" s="85">
        <f>'SO 07 - 12 - PŘELOŽKS SPL...'!P82</f>
        <v>0</v>
      </c>
      <c r="AV64" s="84">
        <f>'SO 07 - 12 - PŘELOŽKS SPL...'!J30</f>
        <v>0</v>
      </c>
      <c r="AW64" s="84">
        <f>'SO 07 - 12 - PŘELOŽKS SPL...'!J31</f>
        <v>0</v>
      </c>
      <c r="AX64" s="84">
        <f>'SO 07 - 12 - PŘELOŽKS SPL...'!J32</f>
        <v>0</v>
      </c>
      <c r="AY64" s="84">
        <f>'SO 07 - 12 - PŘELOŽKS SPL...'!J33</f>
        <v>0</v>
      </c>
      <c r="AZ64" s="84">
        <f>'SO 07 - 12 - PŘELOŽKS SPL...'!F30</f>
        <v>0</v>
      </c>
      <c r="BA64" s="84">
        <f>'SO 07 - 12 - PŘELOŽKS SPL...'!F31</f>
        <v>0</v>
      </c>
      <c r="BB64" s="84">
        <f>'SO 07 - 12 - PŘELOŽKS SPL...'!F32</f>
        <v>0</v>
      </c>
      <c r="BC64" s="84">
        <f>'SO 07 - 12 - PŘELOŽKS SPL...'!F33</f>
        <v>0</v>
      </c>
      <c r="BD64" s="86">
        <f>'SO 07 - 12 - PŘELOŽKS SPL...'!F34</f>
        <v>0</v>
      </c>
      <c r="BT64" s="87" t="s">
        <v>81</v>
      </c>
      <c r="BV64" s="87" t="s">
        <v>75</v>
      </c>
      <c r="BW64" s="87" t="s">
        <v>119</v>
      </c>
      <c r="BX64" s="87" t="s">
        <v>7</v>
      </c>
      <c r="CL64" s="87" t="s">
        <v>21</v>
      </c>
      <c r="CM64" s="87" t="s">
        <v>83</v>
      </c>
    </row>
    <row r="65" spans="1:91" s="5" customFormat="1" ht="31.5" customHeight="1">
      <c r="A65" s="78" t="s">
        <v>77</v>
      </c>
      <c r="B65" s="79"/>
      <c r="C65" s="80"/>
      <c r="D65" s="315" t="s">
        <v>120</v>
      </c>
      <c r="E65" s="315"/>
      <c r="F65" s="315"/>
      <c r="G65" s="315"/>
      <c r="H65" s="315"/>
      <c r="I65" s="81"/>
      <c r="J65" s="315" t="s">
        <v>121</v>
      </c>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3">
        <f>'SO 08 - 13 - ČOV'!J27</f>
        <v>0</v>
      </c>
      <c r="AH65" s="314"/>
      <c r="AI65" s="314"/>
      <c r="AJ65" s="314"/>
      <c r="AK65" s="314"/>
      <c r="AL65" s="314"/>
      <c r="AM65" s="314"/>
      <c r="AN65" s="313">
        <f t="shared" si="0"/>
        <v>0</v>
      </c>
      <c r="AO65" s="314"/>
      <c r="AP65" s="314"/>
      <c r="AQ65" s="82" t="s">
        <v>80</v>
      </c>
      <c r="AR65" s="79"/>
      <c r="AS65" s="88">
        <v>0</v>
      </c>
      <c r="AT65" s="89">
        <f t="shared" si="1"/>
        <v>0</v>
      </c>
      <c r="AU65" s="90">
        <f>'SO 08 - 13 - ČOV'!P91</f>
        <v>0</v>
      </c>
      <c r="AV65" s="89">
        <f>'SO 08 - 13 - ČOV'!J30</f>
        <v>0</v>
      </c>
      <c r="AW65" s="89">
        <f>'SO 08 - 13 - ČOV'!J31</f>
        <v>0</v>
      </c>
      <c r="AX65" s="89">
        <f>'SO 08 - 13 - ČOV'!J32</f>
        <v>0</v>
      </c>
      <c r="AY65" s="89">
        <f>'SO 08 - 13 - ČOV'!J33</f>
        <v>0</v>
      </c>
      <c r="AZ65" s="89">
        <f>'SO 08 - 13 - ČOV'!F30</f>
        <v>0</v>
      </c>
      <c r="BA65" s="89">
        <f>'SO 08 - 13 - ČOV'!F31</f>
        <v>0</v>
      </c>
      <c r="BB65" s="89">
        <f>'SO 08 - 13 - ČOV'!F32</f>
        <v>0</v>
      </c>
      <c r="BC65" s="89">
        <f>'SO 08 - 13 - ČOV'!F33</f>
        <v>0</v>
      </c>
      <c r="BD65" s="91">
        <f>'SO 08 - 13 - ČOV'!F34</f>
        <v>0</v>
      </c>
      <c r="BT65" s="87" t="s">
        <v>81</v>
      </c>
      <c r="BV65" s="87" t="s">
        <v>75</v>
      </c>
      <c r="BW65" s="87" t="s">
        <v>122</v>
      </c>
      <c r="BX65" s="87" t="s">
        <v>7</v>
      </c>
      <c r="CL65" s="87" t="s">
        <v>21</v>
      </c>
      <c r="CM65" s="87" t="s">
        <v>83</v>
      </c>
    </row>
    <row r="66" spans="1:91" s="1" customFormat="1" ht="30" customHeight="1">
      <c r="B66" s="37"/>
      <c r="AR66" s="37"/>
    </row>
    <row r="67" spans="1:91" s="1" customFormat="1" ht="6.95" customHeight="1">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37"/>
    </row>
  </sheetData>
  <sheetProtection algorithmName="SHA-512" hashValue="Lk78YxxrZwbFx1OJaiTq/QOpGx0Rnl+97aMEVhtzEWpqNFIumyXGNhRvV0KK1MIoFXdpSQ5xFhEEDPoAxFAJyw==" saltValue="tL52sQkfo9r9uYOawsOLkVNRzgRteBjc/Irk59i3MKfbvki2C3c65tYTvCl3ZqT+dJ2ZWUhzoqYyDbmJIukzfQ==" spinCount="100000" sheet="1" objects="1" scenarios="1" formatColumns="0" formatRows="0"/>
  <mergeCells count="93">
    <mergeCell ref="AG51:AM51"/>
    <mergeCell ref="AN51:AP51"/>
    <mergeCell ref="AR2:BE2"/>
    <mergeCell ref="AN64:AP64"/>
    <mergeCell ref="AG64:AM64"/>
    <mergeCell ref="D64:H64"/>
    <mergeCell ref="J64:AF64"/>
    <mergeCell ref="AN65:AP65"/>
    <mergeCell ref="AG65:AM65"/>
    <mergeCell ref="D65:H65"/>
    <mergeCell ref="J65:AF65"/>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xr:uid="{00000000-0004-0000-0000-000000000000}"/>
    <hyperlink ref="W1:AI1" location="C51" display="2) Rekapitulace objektů stavby a soupisů prací" xr:uid="{00000000-0004-0000-0000-000001000000}"/>
    <hyperlink ref="A52" location="'VRN - HZ HEŘMANICE'!C2" display="/" xr:uid="{00000000-0004-0000-0000-000002000000}"/>
    <hyperlink ref="A53" location="'SO 02 - 8-KOMUNIKACE - KO...'!C2" display="/" xr:uid="{00000000-0004-0000-0000-000003000000}"/>
    <hyperlink ref="A54" location="'SO 01 - 5-OBJEKT HZ - ELE...'!C2" display="/" xr:uid="{00000000-0004-0000-0000-000004000000}"/>
    <hyperlink ref="A55" location="'SO 01 - 6-OBJEKT HZ - VZD...'!C2" display="/" xr:uid="{00000000-0004-0000-0000-000005000000}"/>
    <hyperlink ref="A56" location="'SO 01 - 4-OBJEKT HZ - ÚST...'!C2" display="/" xr:uid="{00000000-0004-0000-0000-000006000000}"/>
    <hyperlink ref="A57" location="'SO 01 - 3-OBJEKT HZ - ZDR...'!C2" display="/" xr:uid="{00000000-0004-0000-0000-000007000000}"/>
    <hyperlink ref="A58" location="'SO 01 - 2-OBJEKT HZ - HSV...'!C2" display="/" xr:uid="{00000000-0004-0000-0000-000008000000}"/>
    <hyperlink ref="A59" location="'SO 01 - 1-OBJEKT HZ - 1. ...'!C2" display="/" xr:uid="{00000000-0004-0000-0000-000009000000}"/>
    <hyperlink ref="A60" location="'SO 01- 7-OBJEKT HZ - MaR'!C2" display="/" xr:uid="{00000000-0004-0000-0000-00000A000000}"/>
    <hyperlink ref="A61" location="'SO 03 - 10 - PŘELOŽKA VODY'!C2" display="/" xr:uid="{00000000-0004-0000-0000-00000B000000}"/>
    <hyperlink ref="A62" location="'SO 04 - 10 - PŘELOŽKA PLY...'!C2" display="/" xr:uid="{00000000-0004-0000-0000-00000C000000}"/>
    <hyperlink ref="A63" location="'SO 06 - 11 - KANALIZACE D...'!C2" display="/" xr:uid="{00000000-0004-0000-0000-00000D000000}"/>
    <hyperlink ref="A64" location="'SO 07 - 12 - PŘELOŽKS SPL...'!C2" display="/" xr:uid="{00000000-0004-0000-0000-00000E000000}"/>
    <hyperlink ref="A65" location="'SO 08 - 13 - ČOV'!C2" display="/" xr:uid="{00000000-0004-0000-0000-00000F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107</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3708</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ROUND(SUM(BE83:BE192), 2)</f>
        <v>0</v>
      </c>
      <c r="I30" s="106">
        <v>0.21</v>
      </c>
      <c r="J30" s="105">
        <f>ROUND(ROUND((SUM(BE83:BE192)), 2)*I30, 2)</f>
        <v>0</v>
      </c>
      <c r="K30" s="40"/>
    </row>
    <row r="31" spans="2:11" s="1" customFormat="1" ht="14.45" customHeight="1">
      <c r="B31" s="37"/>
      <c r="E31" s="43" t="s">
        <v>45</v>
      </c>
      <c r="F31" s="105">
        <f>ROUND(SUM(BF83:BF192), 2)</f>
        <v>0</v>
      </c>
      <c r="I31" s="106">
        <v>0.15</v>
      </c>
      <c r="J31" s="105">
        <f>ROUND(ROUND((SUM(BF83:BF192)), 2)*I31, 2)</f>
        <v>0</v>
      </c>
      <c r="K31" s="40"/>
    </row>
    <row r="32" spans="2:11" s="1" customFormat="1" ht="14.45" hidden="1" customHeight="1">
      <c r="B32" s="37"/>
      <c r="E32" s="43" t="s">
        <v>46</v>
      </c>
      <c r="F32" s="105">
        <f>ROUND(SUM(BG83:BG192), 2)</f>
        <v>0</v>
      </c>
      <c r="I32" s="106">
        <v>0.21</v>
      </c>
      <c r="J32" s="105">
        <v>0</v>
      </c>
      <c r="K32" s="40"/>
    </row>
    <row r="33" spans="2:11" s="1" customFormat="1" ht="14.45" hidden="1" customHeight="1">
      <c r="B33" s="37"/>
      <c r="E33" s="43" t="s">
        <v>47</v>
      </c>
      <c r="F33" s="105">
        <f>ROUND(SUM(BH83:BH192), 2)</f>
        <v>0</v>
      </c>
      <c r="I33" s="106">
        <v>0.15</v>
      </c>
      <c r="J33" s="105">
        <v>0</v>
      </c>
      <c r="K33" s="40"/>
    </row>
    <row r="34" spans="2:11" s="1" customFormat="1" ht="14.45" hidden="1" customHeight="1">
      <c r="B34" s="37"/>
      <c r="E34" s="43" t="s">
        <v>48</v>
      </c>
      <c r="F34" s="105">
        <f>ROUND(SUM(BI83:BI192),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01- 7-OBJEKT HZ - MaR</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J83</f>
        <v>0</v>
      </c>
      <c r="K56" s="40"/>
      <c r="AU56" s="21" t="s">
        <v>136</v>
      </c>
    </row>
    <row r="57" spans="2:47" s="7" customFormat="1" ht="24.95" customHeight="1">
      <c r="B57" s="122"/>
      <c r="D57" s="123" t="s">
        <v>3709</v>
      </c>
      <c r="E57" s="124"/>
      <c r="F57" s="124"/>
      <c r="G57" s="124"/>
      <c r="H57" s="124"/>
      <c r="I57" s="125"/>
      <c r="J57" s="126">
        <f>J84</f>
        <v>0</v>
      </c>
      <c r="K57" s="127"/>
    </row>
    <row r="58" spans="2:47" s="7" customFormat="1" ht="24.95" customHeight="1">
      <c r="B58" s="122"/>
      <c r="D58" s="123" t="s">
        <v>3710</v>
      </c>
      <c r="E58" s="124"/>
      <c r="F58" s="124"/>
      <c r="G58" s="124"/>
      <c r="H58" s="124"/>
      <c r="I58" s="125"/>
      <c r="J58" s="126">
        <f>J107</f>
        <v>0</v>
      </c>
      <c r="K58" s="127"/>
    </row>
    <row r="59" spans="2:47" s="10" customFormat="1" ht="19.899999999999999" customHeight="1">
      <c r="B59" s="163"/>
      <c r="D59" s="164" t="s">
        <v>3711</v>
      </c>
      <c r="E59" s="165"/>
      <c r="F59" s="165"/>
      <c r="G59" s="165"/>
      <c r="H59" s="165"/>
      <c r="I59" s="166"/>
      <c r="J59" s="167">
        <f>J125</f>
        <v>0</v>
      </c>
      <c r="K59" s="168"/>
    </row>
    <row r="60" spans="2:47" s="7" customFormat="1" ht="24.95" customHeight="1">
      <c r="B60" s="122"/>
      <c r="D60" s="123" t="s">
        <v>3712</v>
      </c>
      <c r="E60" s="124"/>
      <c r="F60" s="124"/>
      <c r="G60" s="124"/>
      <c r="H60" s="124"/>
      <c r="I60" s="125"/>
      <c r="J60" s="126">
        <f>J126</f>
        <v>0</v>
      </c>
      <c r="K60" s="127"/>
    </row>
    <row r="61" spans="2:47" s="10" customFormat="1" ht="19.899999999999999" customHeight="1">
      <c r="B61" s="163"/>
      <c r="D61" s="164" t="s">
        <v>3713</v>
      </c>
      <c r="E61" s="165"/>
      <c r="F61" s="165"/>
      <c r="G61" s="165"/>
      <c r="H61" s="165"/>
      <c r="I61" s="166"/>
      <c r="J61" s="167">
        <f>J157</f>
        <v>0</v>
      </c>
      <c r="K61" s="168"/>
    </row>
    <row r="62" spans="2:47" s="7" customFormat="1" ht="24.95" customHeight="1">
      <c r="B62" s="122"/>
      <c r="D62" s="123" t="s">
        <v>3714</v>
      </c>
      <c r="E62" s="124"/>
      <c r="F62" s="124"/>
      <c r="G62" s="124"/>
      <c r="H62" s="124"/>
      <c r="I62" s="125"/>
      <c r="J62" s="126">
        <f>J158</f>
        <v>0</v>
      </c>
      <c r="K62" s="127"/>
    </row>
    <row r="63" spans="2:47" s="10" customFormat="1" ht="19.899999999999999" customHeight="1">
      <c r="B63" s="163"/>
      <c r="D63" s="164" t="s">
        <v>3715</v>
      </c>
      <c r="E63" s="165"/>
      <c r="F63" s="165"/>
      <c r="G63" s="165"/>
      <c r="H63" s="165"/>
      <c r="I63" s="166"/>
      <c r="J63" s="167">
        <f>J192</f>
        <v>0</v>
      </c>
      <c r="K63" s="168"/>
    </row>
    <row r="64" spans="2:47" s="1" customFormat="1" ht="21.75" customHeight="1">
      <c r="B64" s="37"/>
      <c r="I64" s="96"/>
      <c r="K64" s="40"/>
    </row>
    <row r="65" spans="2:12" s="1" customFormat="1" ht="6.95" customHeight="1">
      <c r="B65" s="50"/>
      <c r="C65" s="51"/>
      <c r="D65" s="51"/>
      <c r="E65" s="51"/>
      <c r="F65" s="51"/>
      <c r="G65" s="51"/>
      <c r="H65" s="51"/>
      <c r="I65" s="114"/>
      <c r="J65" s="51"/>
      <c r="K65" s="52"/>
    </row>
    <row r="69" spans="2:12" s="1" customFormat="1" ht="6.95" customHeight="1">
      <c r="B69" s="53"/>
      <c r="C69" s="54"/>
      <c r="D69" s="54"/>
      <c r="E69" s="54"/>
      <c r="F69" s="54"/>
      <c r="G69" s="54"/>
      <c r="H69" s="54"/>
      <c r="I69" s="115"/>
      <c r="J69" s="54"/>
      <c r="K69" s="54"/>
      <c r="L69" s="37"/>
    </row>
    <row r="70" spans="2:12" s="1" customFormat="1" ht="36.950000000000003" customHeight="1">
      <c r="B70" s="37"/>
      <c r="C70" s="26" t="s">
        <v>139</v>
      </c>
      <c r="I70" s="96"/>
      <c r="L70" s="37"/>
    </row>
    <row r="71" spans="2:12" s="1" customFormat="1" ht="6.95" customHeight="1">
      <c r="B71" s="37"/>
      <c r="I71" s="96"/>
      <c r="L71" s="37"/>
    </row>
    <row r="72" spans="2:12" s="1" customFormat="1" ht="14.45" customHeight="1">
      <c r="B72" s="37"/>
      <c r="C72" s="33" t="s">
        <v>18</v>
      </c>
      <c r="I72" s="96"/>
      <c r="L72" s="37"/>
    </row>
    <row r="73" spans="2:12" s="1" customFormat="1" ht="16.5" customHeight="1">
      <c r="B73" s="37"/>
      <c r="E73" s="318" t="str">
        <f>E7</f>
        <v>STAVEBNÍ ÚPRAVY HASIČSKÉ ZBROJNICE HEŘMANICE - SLEZSKÁ OSTRAVA</v>
      </c>
      <c r="F73" s="319"/>
      <c r="G73" s="319"/>
      <c r="H73" s="319"/>
      <c r="I73" s="96"/>
      <c r="L73" s="37"/>
    </row>
    <row r="74" spans="2:12" s="1" customFormat="1" ht="14.45" customHeight="1">
      <c r="B74" s="37"/>
      <c r="C74" s="33" t="s">
        <v>129</v>
      </c>
      <c r="I74" s="96"/>
      <c r="L74" s="37"/>
    </row>
    <row r="75" spans="2:12" s="1" customFormat="1" ht="17.25" customHeight="1">
      <c r="B75" s="37"/>
      <c r="E75" s="301" t="str">
        <f>E9</f>
        <v>SO 01- 7-OBJEKT HZ - MaR</v>
      </c>
      <c r="F75" s="320"/>
      <c r="G75" s="320"/>
      <c r="H75" s="320"/>
      <c r="I75" s="96"/>
      <c r="L75" s="37"/>
    </row>
    <row r="76" spans="2:12" s="1" customFormat="1" ht="6.95" customHeight="1">
      <c r="B76" s="37"/>
      <c r="I76" s="96"/>
      <c r="L76" s="37"/>
    </row>
    <row r="77" spans="2:12" s="1" customFormat="1" ht="18" customHeight="1">
      <c r="B77" s="37"/>
      <c r="C77" s="33" t="s">
        <v>23</v>
      </c>
      <c r="F77" s="31" t="str">
        <f>F12</f>
        <v>SLEZSKÁ OSTRAVA</v>
      </c>
      <c r="I77" s="97" t="s">
        <v>25</v>
      </c>
      <c r="J77" s="59" t="str">
        <f>IF(J12="","",J12)</f>
        <v>10. 8. 2023</v>
      </c>
      <c r="L77" s="37"/>
    </row>
    <row r="78" spans="2:12" s="1" customFormat="1" ht="6.95" customHeight="1">
      <c r="B78" s="37"/>
      <c r="I78" s="96"/>
      <c r="L78" s="37"/>
    </row>
    <row r="79" spans="2:12" s="1" customFormat="1">
      <c r="B79" s="37"/>
      <c r="C79" s="33" t="s">
        <v>27</v>
      </c>
      <c r="F79" s="31" t="str">
        <f>E15</f>
        <v>SMO - SLEZSKÁ OSTRAVA</v>
      </c>
      <c r="I79" s="97" t="s">
        <v>33</v>
      </c>
      <c r="J79" s="31" t="str">
        <f>E21</f>
        <v>SPAN</v>
      </c>
      <c r="L79" s="37"/>
    </row>
    <row r="80" spans="2:12" s="1" customFormat="1" ht="14.45" customHeight="1">
      <c r="B80" s="37"/>
      <c r="C80" s="33" t="s">
        <v>31</v>
      </c>
      <c r="F80" s="31" t="str">
        <f>IF(E18="","",E18)</f>
        <v/>
      </c>
      <c r="I80" s="96"/>
      <c r="L80" s="37"/>
    </row>
    <row r="81" spans="2:65" s="1" customFormat="1" ht="10.35" customHeight="1">
      <c r="B81" s="37"/>
      <c r="I81" s="96"/>
      <c r="L81" s="37"/>
    </row>
    <row r="82" spans="2:65" s="8" customFormat="1" ht="29.25" customHeight="1">
      <c r="B82" s="128"/>
      <c r="C82" s="129" t="s">
        <v>140</v>
      </c>
      <c r="D82" s="130" t="s">
        <v>58</v>
      </c>
      <c r="E82" s="130" t="s">
        <v>54</v>
      </c>
      <c r="F82" s="130" t="s">
        <v>141</v>
      </c>
      <c r="G82" s="130" t="s">
        <v>142</v>
      </c>
      <c r="H82" s="130" t="s">
        <v>143</v>
      </c>
      <c r="I82" s="131" t="s">
        <v>144</v>
      </c>
      <c r="J82" s="130" t="s">
        <v>134</v>
      </c>
      <c r="K82" s="132" t="s">
        <v>145</v>
      </c>
      <c r="L82" s="128"/>
      <c r="M82" s="65" t="s">
        <v>146</v>
      </c>
      <c r="N82" s="66" t="s">
        <v>43</v>
      </c>
      <c r="O82" s="66" t="s">
        <v>147</v>
      </c>
      <c r="P82" s="66" t="s">
        <v>148</v>
      </c>
      <c r="Q82" s="66" t="s">
        <v>149</v>
      </c>
      <c r="R82" s="66" t="s">
        <v>150</v>
      </c>
      <c r="S82" s="66" t="s">
        <v>151</v>
      </c>
      <c r="T82" s="67" t="s">
        <v>152</v>
      </c>
    </row>
    <row r="83" spans="2:65" s="1" customFormat="1" ht="29.25" customHeight="1">
      <c r="B83" s="37"/>
      <c r="C83" s="69" t="s">
        <v>135</v>
      </c>
      <c r="I83" s="96"/>
      <c r="J83" s="133">
        <f>BK83</f>
        <v>0</v>
      </c>
      <c r="L83" s="37"/>
      <c r="M83" s="68"/>
      <c r="N83" s="60"/>
      <c r="O83" s="60"/>
      <c r="P83" s="134">
        <f>P84+P107+P126+P158</f>
        <v>0</v>
      </c>
      <c r="Q83" s="60"/>
      <c r="R83" s="134">
        <f>R84+R107+R126+R158</f>
        <v>0</v>
      </c>
      <c r="S83" s="60"/>
      <c r="T83" s="135">
        <f>T84+T107+T126+T158</f>
        <v>0</v>
      </c>
      <c r="AT83" s="21" t="s">
        <v>72</v>
      </c>
      <c r="AU83" s="21" t="s">
        <v>136</v>
      </c>
      <c r="BK83" s="136">
        <f>BK84+BK107+BK126+BK158</f>
        <v>0</v>
      </c>
    </row>
    <row r="84" spans="2:65" s="9" customFormat="1" ht="37.35" customHeight="1">
      <c r="B84" s="137"/>
      <c r="D84" s="138" t="s">
        <v>72</v>
      </c>
      <c r="E84" s="139" t="s">
        <v>81</v>
      </c>
      <c r="F84" s="139" t="s">
        <v>3716</v>
      </c>
      <c r="I84" s="140"/>
      <c r="J84" s="141">
        <f>BK84</f>
        <v>0</v>
      </c>
      <c r="L84" s="137"/>
      <c r="M84" s="142"/>
      <c r="P84" s="143">
        <f>SUM(P85:P106)</f>
        <v>0</v>
      </c>
      <c r="R84" s="143">
        <f>SUM(R85:R106)</f>
        <v>0</v>
      </c>
      <c r="T84" s="144">
        <f>SUM(T85:T106)</f>
        <v>0</v>
      </c>
      <c r="AR84" s="138" t="s">
        <v>154</v>
      </c>
      <c r="AT84" s="145" t="s">
        <v>72</v>
      </c>
      <c r="AU84" s="145" t="s">
        <v>73</v>
      </c>
      <c r="AY84" s="138" t="s">
        <v>155</v>
      </c>
      <c r="BK84" s="146">
        <f>SUM(BK85:BK106)</f>
        <v>0</v>
      </c>
    </row>
    <row r="85" spans="2:65" s="1" customFormat="1" ht="16.5" customHeight="1">
      <c r="B85" s="37"/>
      <c r="C85" s="147" t="s">
        <v>81</v>
      </c>
      <c r="D85" s="147" t="s">
        <v>156</v>
      </c>
      <c r="E85" s="148" t="s">
        <v>3717</v>
      </c>
      <c r="F85" s="149" t="s">
        <v>3718</v>
      </c>
      <c r="G85" s="150" t="s">
        <v>427</v>
      </c>
      <c r="H85" s="151">
        <v>1</v>
      </c>
      <c r="I85" s="152"/>
      <c r="J85" s="153">
        <f t="shared" ref="J85:J106" si="0">ROUND(I85*H85,2)</f>
        <v>0</v>
      </c>
      <c r="K85" s="149" t="s">
        <v>21</v>
      </c>
      <c r="L85" s="37"/>
      <c r="M85" s="154" t="s">
        <v>21</v>
      </c>
      <c r="N85" s="155" t="s">
        <v>44</v>
      </c>
      <c r="P85" s="156">
        <f t="shared" ref="P85:P106" si="1">O85*H85</f>
        <v>0</v>
      </c>
      <c r="Q85" s="156">
        <v>0</v>
      </c>
      <c r="R85" s="156">
        <f t="shared" ref="R85:R106" si="2">Q85*H85</f>
        <v>0</v>
      </c>
      <c r="S85" s="156">
        <v>0</v>
      </c>
      <c r="T85" s="157">
        <f t="shared" ref="T85:T106" si="3">S85*H85</f>
        <v>0</v>
      </c>
      <c r="AR85" s="21" t="s">
        <v>160</v>
      </c>
      <c r="AT85" s="21" t="s">
        <v>156</v>
      </c>
      <c r="AU85" s="21" t="s">
        <v>81</v>
      </c>
      <c r="AY85" s="21" t="s">
        <v>155</v>
      </c>
      <c r="BE85" s="158">
        <f t="shared" ref="BE85:BE106" si="4">IF(N85="základní",J85,0)</f>
        <v>0</v>
      </c>
      <c r="BF85" s="158">
        <f t="shared" ref="BF85:BF106" si="5">IF(N85="snížená",J85,0)</f>
        <v>0</v>
      </c>
      <c r="BG85" s="158">
        <f t="shared" ref="BG85:BG106" si="6">IF(N85="zákl. přenesená",J85,0)</f>
        <v>0</v>
      </c>
      <c r="BH85" s="158">
        <f t="shared" ref="BH85:BH106" si="7">IF(N85="sníž. přenesená",J85,0)</f>
        <v>0</v>
      </c>
      <c r="BI85" s="158">
        <f t="shared" ref="BI85:BI106" si="8">IF(N85="nulová",J85,0)</f>
        <v>0</v>
      </c>
      <c r="BJ85" s="21" t="s">
        <v>81</v>
      </c>
      <c r="BK85" s="158">
        <f t="shared" ref="BK85:BK106" si="9">ROUND(I85*H85,2)</f>
        <v>0</v>
      </c>
      <c r="BL85" s="21" t="s">
        <v>160</v>
      </c>
      <c r="BM85" s="21" t="s">
        <v>83</v>
      </c>
    </row>
    <row r="86" spans="2:65" s="1" customFormat="1" ht="16.5" customHeight="1">
      <c r="B86" s="37"/>
      <c r="C86" s="186" t="s">
        <v>83</v>
      </c>
      <c r="D86" s="186" t="s">
        <v>300</v>
      </c>
      <c r="E86" s="187" t="s">
        <v>3719</v>
      </c>
      <c r="F86" s="188" t="s">
        <v>3718</v>
      </c>
      <c r="G86" s="189" t="s">
        <v>427</v>
      </c>
      <c r="H86" s="190">
        <v>1</v>
      </c>
      <c r="I86" s="191"/>
      <c r="J86" s="192">
        <f t="shared" si="0"/>
        <v>0</v>
      </c>
      <c r="K86" s="188" t="s">
        <v>21</v>
      </c>
      <c r="L86" s="193"/>
      <c r="M86" s="194" t="s">
        <v>21</v>
      </c>
      <c r="N86" s="195" t="s">
        <v>44</v>
      </c>
      <c r="P86" s="156">
        <f t="shared" si="1"/>
        <v>0</v>
      </c>
      <c r="Q86" s="156">
        <v>0</v>
      </c>
      <c r="R86" s="156">
        <f t="shared" si="2"/>
        <v>0</v>
      </c>
      <c r="S86" s="156">
        <v>0</v>
      </c>
      <c r="T86" s="157">
        <f t="shared" si="3"/>
        <v>0</v>
      </c>
      <c r="AR86" s="21" t="s">
        <v>554</v>
      </c>
      <c r="AT86" s="21" t="s">
        <v>300</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163</v>
      </c>
    </row>
    <row r="87" spans="2:65" s="1" customFormat="1" ht="16.5" customHeight="1">
      <c r="B87" s="37"/>
      <c r="C87" s="147" t="s">
        <v>154</v>
      </c>
      <c r="D87" s="147" t="s">
        <v>156</v>
      </c>
      <c r="E87" s="148" t="s">
        <v>555</v>
      </c>
      <c r="F87" s="149" t="s">
        <v>3720</v>
      </c>
      <c r="G87" s="150" t="s">
        <v>427</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166</v>
      </c>
    </row>
    <row r="88" spans="2:65" s="1" customFormat="1" ht="16.5" customHeight="1">
      <c r="B88" s="37"/>
      <c r="C88" s="186" t="s">
        <v>163</v>
      </c>
      <c r="D88" s="186" t="s">
        <v>300</v>
      </c>
      <c r="E88" s="187" t="s">
        <v>557</v>
      </c>
      <c r="F88" s="188" t="s">
        <v>3720</v>
      </c>
      <c r="G88" s="189" t="s">
        <v>427</v>
      </c>
      <c r="H88" s="190">
        <v>1</v>
      </c>
      <c r="I88" s="191"/>
      <c r="J88" s="192">
        <f t="shared" si="0"/>
        <v>0</v>
      </c>
      <c r="K88" s="188" t="s">
        <v>21</v>
      </c>
      <c r="L88" s="193"/>
      <c r="M88" s="194" t="s">
        <v>21</v>
      </c>
      <c r="N88" s="195" t="s">
        <v>44</v>
      </c>
      <c r="P88" s="156">
        <f t="shared" si="1"/>
        <v>0</v>
      </c>
      <c r="Q88" s="156">
        <v>0</v>
      </c>
      <c r="R88" s="156">
        <f t="shared" si="2"/>
        <v>0</v>
      </c>
      <c r="S88" s="156">
        <v>0</v>
      </c>
      <c r="T88" s="157">
        <f t="shared" si="3"/>
        <v>0</v>
      </c>
      <c r="AR88" s="21" t="s">
        <v>554</v>
      </c>
      <c r="AT88" s="21" t="s">
        <v>300</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169</v>
      </c>
    </row>
    <row r="89" spans="2:65" s="1" customFormat="1" ht="25.5" customHeight="1">
      <c r="B89" s="37"/>
      <c r="C89" s="147" t="s">
        <v>170</v>
      </c>
      <c r="D89" s="147" t="s">
        <v>156</v>
      </c>
      <c r="E89" s="148" t="s">
        <v>3721</v>
      </c>
      <c r="F89" s="149" t="s">
        <v>3722</v>
      </c>
      <c r="G89" s="150" t="s">
        <v>427</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173</v>
      </c>
    </row>
    <row r="90" spans="2:65" s="1" customFormat="1" ht="25.5" customHeight="1">
      <c r="B90" s="37"/>
      <c r="C90" s="186" t="s">
        <v>166</v>
      </c>
      <c r="D90" s="186" t="s">
        <v>300</v>
      </c>
      <c r="E90" s="187" t="s">
        <v>3723</v>
      </c>
      <c r="F90" s="188" t="s">
        <v>3722</v>
      </c>
      <c r="G90" s="189" t="s">
        <v>427</v>
      </c>
      <c r="H90" s="190">
        <v>1</v>
      </c>
      <c r="I90" s="191"/>
      <c r="J90" s="192">
        <f t="shared" si="0"/>
        <v>0</v>
      </c>
      <c r="K90" s="188" t="s">
        <v>21</v>
      </c>
      <c r="L90" s="193"/>
      <c r="M90" s="194" t="s">
        <v>21</v>
      </c>
      <c r="N90" s="195" t="s">
        <v>44</v>
      </c>
      <c r="P90" s="156">
        <f t="shared" si="1"/>
        <v>0</v>
      </c>
      <c r="Q90" s="156">
        <v>0</v>
      </c>
      <c r="R90" s="156">
        <f t="shared" si="2"/>
        <v>0</v>
      </c>
      <c r="S90" s="156">
        <v>0</v>
      </c>
      <c r="T90" s="157">
        <f t="shared" si="3"/>
        <v>0</v>
      </c>
      <c r="AR90" s="21" t="s">
        <v>554</v>
      </c>
      <c r="AT90" s="21" t="s">
        <v>300</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176</v>
      </c>
    </row>
    <row r="91" spans="2:65" s="1" customFormat="1" ht="16.5" customHeight="1">
      <c r="B91" s="37"/>
      <c r="C91" s="147" t="s">
        <v>177</v>
      </c>
      <c r="D91" s="147" t="s">
        <v>156</v>
      </c>
      <c r="E91" s="148" t="s">
        <v>3724</v>
      </c>
      <c r="F91" s="149" t="s">
        <v>3725</v>
      </c>
      <c r="G91" s="150" t="s">
        <v>427</v>
      </c>
      <c r="H91" s="151">
        <v>43</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180</v>
      </c>
    </row>
    <row r="92" spans="2:65" s="1" customFormat="1" ht="16.5" customHeight="1">
      <c r="B92" s="37"/>
      <c r="C92" s="147" t="s">
        <v>169</v>
      </c>
      <c r="D92" s="147" t="s">
        <v>156</v>
      </c>
      <c r="E92" s="148" t="s">
        <v>3726</v>
      </c>
      <c r="F92" s="149" t="s">
        <v>3727</v>
      </c>
      <c r="G92" s="150" t="s">
        <v>427</v>
      </c>
      <c r="H92" s="151">
        <v>43</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183</v>
      </c>
    </row>
    <row r="93" spans="2:65" s="1" customFormat="1" ht="16.5" customHeight="1">
      <c r="B93" s="37"/>
      <c r="C93" s="147" t="s">
        <v>184</v>
      </c>
      <c r="D93" s="147" t="s">
        <v>156</v>
      </c>
      <c r="E93" s="148" t="s">
        <v>3726</v>
      </c>
      <c r="F93" s="149" t="s">
        <v>3727</v>
      </c>
      <c r="G93" s="150" t="s">
        <v>427</v>
      </c>
      <c r="H93" s="151">
        <v>8</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187</v>
      </c>
    </row>
    <row r="94" spans="2:65" s="1" customFormat="1" ht="16.5" customHeight="1">
      <c r="B94" s="37"/>
      <c r="C94" s="147" t="s">
        <v>173</v>
      </c>
      <c r="D94" s="147" t="s">
        <v>156</v>
      </c>
      <c r="E94" s="148" t="s">
        <v>3728</v>
      </c>
      <c r="F94" s="149" t="s">
        <v>3729</v>
      </c>
      <c r="G94" s="150" t="s">
        <v>427</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190</v>
      </c>
    </row>
    <row r="95" spans="2:65" s="1" customFormat="1" ht="16.5" customHeight="1">
      <c r="B95" s="37"/>
      <c r="C95" s="186" t="s">
        <v>191</v>
      </c>
      <c r="D95" s="186" t="s">
        <v>300</v>
      </c>
      <c r="E95" s="187" t="s">
        <v>3730</v>
      </c>
      <c r="F95" s="188" t="s">
        <v>3729</v>
      </c>
      <c r="G95" s="189" t="s">
        <v>427</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554</v>
      </c>
      <c r="AT95" s="21" t="s">
        <v>300</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194</v>
      </c>
    </row>
    <row r="96" spans="2:65" s="1" customFormat="1" ht="16.5" customHeight="1">
      <c r="B96" s="37"/>
      <c r="C96" s="147" t="s">
        <v>176</v>
      </c>
      <c r="D96" s="147" t="s">
        <v>156</v>
      </c>
      <c r="E96" s="148" t="s">
        <v>3731</v>
      </c>
      <c r="F96" s="149" t="s">
        <v>3732</v>
      </c>
      <c r="G96" s="150" t="s">
        <v>427</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197</v>
      </c>
    </row>
    <row r="97" spans="2:65" s="1" customFormat="1" ht="16.5" customHeight="1">
      <c r="B97" s="37"/>
      <c r="C97" s="186" t="s">
        <v>198</v>
      </c>
      <c r="D97" s="186" t="s">
        <v>300</v>
      </c>
      <c r="E97" s="187" t="s">
        <v>3733</v>
      </c>
      <c r="F97" s="188" t="s">
        <v>3732</v>
      </c>
      <c r="G97" s="189" t="s">
        <v>427</v>
      </c>
      <c r="H97" s="190">
        <v>1</v>
      </c>
      <c r="I97" s="191"/>
      <c r="J97" s="192">
        <f t="shared" si="0"/>
        <v>0</v>
      </c>
      <c r="K97" s="188" t="s">
        <v>21</v>
      </c>
      <c r="L97" s="193"/>
      <c r="M97" s="194" t="s">
        <v>21</v>
      </c>
      <c r="N97" s="195" t="s">
        <v>44</v>
      </c>
      <c r="P97" s="156">
        <f t="shared" si="1"/>
        <v>0</v>
      </c>
      <c r="Q97" s="156">
        <v>0</v>
      </c>
      <c r="R97" s="156">
        <f t="shared" si="2"/>
        <v>0</v>
      </c>
      <c r="S97" s="156">
        <v>0</v>
      </c>
      <c r="T97" s="157">
        <f t="shared" si="3"/>
        <v>0</v>
      </c>
      <c r="AR97" s="21" t="s">
        <v>554</v>
      </c>
      <c r="AT97" s="21" t="s">
        <v>300</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201</v>
      </c>
    </row>
    <row r="98" spans="2:65" s="1" customFormat="1" ht="16.5" customHeight="1">
      <c r="B98" s="37"/>
      <c r="C98" s="147" t="s">
        <v>180</v>
      </c>
      <c r="D98" s="147" t="s">
        <v>156</v>
      </c>
      <c r="E98" s="148" t="s">
        <v>3734</v>
      </c>
      <c r="F98" s="149" t="s">
        <v>3735</v>
      </c>
      <c r="G98" s="150" t="s">
        <v>427</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204</v>
      </c>
    </row>
    <row r="99" spans="2:65" s="1" customFormat="1" ht="16.5" customHeight="1">
      <c r="B99" s="37"/>
      <c r="C99" s="186" t="s">
        <v>10</v>
      </c>
      <c r="D99" s="186" t="s">
        <v>300</v>
      </c>
      <c r="E99" s="187" t="s">
        <v>3736</v>
      </c>
      <c r="F99" s="188" t="s">
        <v>3735</v>
      </c>
      <c r="G99" s="189" t="s">
        <v>427</v>
      </c>
      <c r="H99" s="190">
        <v>1</v>
      </c>
      <c r="I99" s="191"/>
      <c r="J99" s="192">
        <f t="shared" si="0"/>
        <v>0</v>
      </c>
      <c r="K99" s="188" t="s">
        <v>21</v>
      </c>
      <c r="L99" s="193"/>
      <c r="M99" s="194" t="s">
        <v>21</v>
      </c>
      <c r="N99" s="195" t="s">
        <v>44</v>
      </c>
      <c r="P99" s="156">
        <f t="shared" si="1"/>
        <v>0</v>
      </c>
      <c r="Q99" s="156">
        <v>0</v>
      </c>
      <c r="R99" s="156">
        <f t="shared" si="2"/>
        <v>0</v>
      </c>
      <c r="S99" s="156">
        <v>0</v>
      </c>
      <c r="T99" s="157">
        <f t="shared" si="3"/>
        <v>0</v>
      </c>
      <c r="AR99" s="21" t="s">
        <v>554</v>
      </c>
      <c r="AT99" s="21" t="s">
        <v>300</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207</v>
      </c>
    </row>
    <row r="100" spans="2:65" s="1" customFormat="1" ht="16.5" customHeight="1">
      <c r="B100" s="37"/>
      <c r="C100" s="147" t="s">
        <v>183</v>
      </c>
      <c r="D100" s="147" t="s">
        <v>156</v>
      </c>
      <c r="E100" s="148" t="s">
        <v>3737</v>
      </c>
      <c r="F100" s="149" t="s">
        <v>3738</v>
      </c>
      <c r="G100" s="150" t="s">
        <v>427</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210</v>
      </c>
    </row>
    <row r="101" spans="2:65" s="1" customFormat="1" ht="16.5" customHeight="1">
      <c r="B101" s="37"/>
      <c r="C101" s="186" t="s">
        <v>211</v>
      </c>
      <c r="D101" s="186" t="s">
        <v>300</v>
      </c>
      <c r="E101" s="187" t="s">
        <v>3739</v>
      </c>
      <c r="F101" s="188" t="s">
        <v>3738</v>
      </c>
      <c r="G101" s="189" t="s">
        <v>427</v>
      </c>
      <c r="H101" s="190">
        <v>1</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554</v>
      </c>
      <c r="AT101" s="21" t="s">
        <v>300</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214</v>
      </c>
    </row>
    <row r="102" spans="2:65" s="1" customFormat="1" ht="16.5" customHeight="1">
      <c r="B102" s="37"/>
      <c r="C102" s="147" t="s">
        <v>187</v>
      </c>
      <c r="D102" s="147" t="s">
        <v>156</v>
      </c>
      <c r="E102" s="148" t="s">
        <v>3740</v>
      </c>
      <c r="F102" s="149" t="s">
        <v>3741</v>
      </c>
      <c r="G102" s="150" t="s">
        <v>427</v>
      </c>
      <c r="H102" s="151">
        <v>6</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217</v>
      </c>
    </row>
    <row r="103" spans="2:65" s="1" customFormat="1" ht="16.5" customHeight="1">
      <c r="B103" s="37"/>
      <c r="C103" s="186" t="s">
        <v>218</v>
      </c>
      <c r="D103" s="186" t="s">
        <v>300</v>
      </c>
      <c r="E103" s="187" t="s">
        <v>3742</v>
      </c>
      <c r="F103" s="188" t="s">
        <v>3741</v>
      </c>
      <c r="G103" s="189" t="s">
        <v>427</v>
      </c>
      <c r="H103" s="190">
        <v>6</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554</v>
      </c>
      <c r="AT103" s="21" t="s">
        <v>300</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221</v>
      </c>
    </row>
    <row r="104" spans="2:65" s="1" customFormat="1" ht="16.5" customHeight="1">
      <c r="B104" s="37"/>
      <c r="C104" s="147" t="s">
        <v>190</v>
      </c>
      <c r="D104" s="147" t="s">
        <v>156</v>
      </c>
      <c r="E104" s="148" t="s">
        <v>3743</v>
      </c>
      <c r="F104" s="149" t="s">
        <v>3744</v>
      </c>
      <c r="G104" s="150" t="s">
        <v>427</v>
      </c>
      <c r="H104" s="151">
        <v>4</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224</v>
      </c>
    </row>
    <row r="105" spans="2:65" s="1" customFormat="1" ht="16.5" customHeight="1">
      <c r="B105" s="37"/>
      <c r="C105" s="186" t="s">
        <v>9</v>
      </c>
      <c r="D105" s="186" t="s">
        <v>300</v>
      </c>
      <c r="E105" s="187" t="s">
        <v>3745</v>
      </c>
      <c r="F105" s="188" t="s">
        <v>3744</v>
      </c>
      <c r="G105" s="189" t="s">
        <v>427</v>
      </c>
      <c r="H105" s="190">
        <v>4</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554</v>
      </c>
      <c r="AT105" s="21" t="s">
        <v>300</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160</v>
      </c>
      <c r="BM105" s="21" t="s">
        <v>227</v>
      </c>
    </row>
    <row r="106" spans="2:65" s="1" customFormat="1" ht="16.5" customHeight="1">
      <c r="B106" s="37"/>
      <c r="C106" s="147" t="s">
        <v>194</v>
      </c>
      <c r="D106" s="147" t="s">
        <v>156</v>
      </c>
      <c r="E106" s="148" t="s">
        <v>3746</v>
      </c>
      <c r="F106" s="149" t="s">
        <v>3747</v>
      </c>
      <c r="G106" s="150" t="s">
        <v>427</v>
      </c>
      <c r="H106" s="151">
        <v>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160</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230</v>
      </c>
    </row>
    <row r="107" spans="2:65" s="9" customFormat="1" ht="37.35" customHeight="1">
      <c r="B107" s="137"/>
      <c r="D107" s="138" t="s">
        <v>72</v>
      </c>
      <c r="E107" s="139" t="s">
        <v>3748</v>
      </c>
      <c r="F107" s="139" t="s">
        <v>3747</v>
      </c>
      <c r="I107" s="140"/>
      <c r="J107" s="141">
        <f>BK107</f>
        <v>0</v>
      </c>
      <c r="L107" s="137"/>
      <c r="M107" s="142"/>
      <c r="P107" s="143">
        <f>SUM(P108:P125)</f>
        <v>0</v>
      </c>
      <c r="R107" s="143">
        <f>SUM(R108:R125)</f>
        <v>0</v>
      </c>
      <c r="T107" s="144">
        <f>SUM(T108:T125)</f>
        <v>0</v>
      </c>
      <c r="AR107" s="138" t="s">
        <v>154</v>
      </c>
      <c r="AT107" s="145" t="s">
        <v>72</v>
      </c>
      <c r="AU107" s="145" t="s">
        <v>73</v>
      </c>
      <c r="AY107" s="138" t="s">
        <v>155</v>
      </c>
      <c r="BK107" s="146">
        <f>SUM(BK108:BK125)</f>
        <v>0</v>
      </c>
    </row>
    <row r="108" spans="2:65" s="1" customFormat="1" ht="16.5" customHeight="1">
      <c r="B108" s="37"/>
      <c r="C108" s="147" t="s">
        <v>197</v>
      </c>
      <c r="D108" s="147" t="s">
        <v>156</v>
      </c>
      <c r="E108" s="148" t="s">
        <v>3749</v>
      </c>
      <c r="F108" s="149" t="s">
        <v>3750</v>
      </c>
      <c r="G108" s="150" t="s">
        <v>427</v>
      </c>
      <c r="H108" s="151">
        <v>4</v>
      </c>
      <c r="I108" s="152"/>
      <c r="J108" s="153">
        <f t="shared" ref="J108:J124" si="10">ROUND(I108*H108,2)</f>
        <v>0</v>
      </c>
      <c r="K108" s="149" t="s">
        <v>21</v>
      </c>
      <c r="L108" s="37"/>
      <c r="M108" s="154" t="s">
        <v>21</v>
      </c>
      <c r="N108" s="155" t="s">
        <v>44</v>
      </c>
      <c r="P108" s="156">
        <f t="shared" ref="P108:P124" si="11">O108*H108</f>
        <v>0</v>
      </c>
      <c r="Q108" s="156">
        <v>0</v>
      </c>
      <c r="R108" s="156">
        <f t="shared" ref="R108:R124" si="12">Q108*H108</f>
        <v>0</v>
      </c>
      <c r="S108" s="156">
        <v>0</v>
      </c>
      <c r="T108" s="157">
        <f t="shared" ref="T108:T124" si="13">S108*H108</f>
        <v>0</v>
      </c>
      <c r="AR108" s="21" t="s">
        <v>160</v>
      </c>
      <c r="AT108" s="21" t="s">
        <v>156</v>
      </c>
      <c r="AU108" s="21" t="s">
        <v>81</v>
      </c>
      <c r="AY108" s="21" t="s">
        <v>155</v>
      </c>
      <c r="BE108" s="158">
        <f t="shared" ref="BE108:BE124" si="14">IF(N108="základní",J108,0)</f>
        <v>0</v>
      </c>
      <c r="BF108" s="158">
        <f t="shared" ref="BF108:BF124" si="15">IF(N108="snížená",J108,0)</f>
        <v>0</v>
      </c>
      <c r="BG108" s="158">
        <f t="shared" ref="BG108:BG124" si="16">IF(N108="zákl. přenesená",J108,0)</f>
        <v>0</v>
      </c>
      <c r="BH108" s="158">
        <f t="shared" ref="BH108:BH124" si="17">IF(N108="sníž. přenesená",J108,0)</f>
        <v>0</v>
      </c>
      <c r="BI108" s="158">
        <f t="shared" ref="BI108:BI124" si="18">IF(N108="nulová",J108,0)</f>
        <v>0</v>
      </c>
      <c r="BJ108" s="21" t="s">
        <v>81</v>
      </c>
      <c r="BK108" s="158">
        <f t="shared" ref="BK108:BK124" si="19">ROUND(I108*H108,2)</f>
        <v>0</v>
      </c>
      <c r="BL108" s="21" t="s">
        <v>160</v>
      </c>
      <c r="BM108" s="21" t="s">
        <v>234</v>
      </c>
    </row>
    <row r="109" spans="2:65" s="1" customFormat="1" ht="16.5" customHeight="1">
      <c r="B109" s="37"/>
      <c r="C109" s="186" t="s">
        <v>238</v>
      </c>
      <c r="D109" s="186" t="s">
        <v>300</v>
      </c>
      <c r="E109" s="187" t="s">
        <v>3751</v>
      </c>
      <c r="F109" s="188" t="s">
        <v>3750</v>
      </c>
      <c r="G109" s="189" t="s">
        <v>427</v>
      </c>
      <c r="H109" s="190">
        <v>4</v>
      </c>
      <c r="I109" s="191"/>
      <c r="J109" s="192">
        <f t="shared" si="10"/>
        <v>0</v>
      </c>
      <c r="K109" s="188" t="s">
        <v>21</v>
      </c>
      <c r="L109" s="193"/>
      <c r="M109" s="194" t="s">
        <v>21</v>
      </c>
      <c r="N109" s="195" t="s">
        <v>44</v>
      </c>
      <c r="P109" s="156">
        <f t="shared" si="11"/>
        <v>0</v>
      </c>
      <c r="Q109" s="156">
        <v>0</v>
      </c>
      <c r="R109" s="156">
        <f t="shared" si="12"/>
        <v>0</v>
      </c>
      <c r="S109" s="156">
        <v>0</v>
      </c>
      <c r="T109" s="157">
        <f t="shared" si="13"/>
        <v>0</v>
      </c>
      <c r="AR109" s="21" t="s">
        <v>554</v>
      </c>
      <c r="AT109" s="21" t="s">
        <v>300</v>
      </c>
      <c r="AU109" s="21" t="s">
        <v>81</v>
      </c>
      <c r="AY109" s="21" t="s">
        <v>155</v>
      </c>
      <c r="BE109" s="158">
        <f t="shared" si="14"/>
        <v>0</v>
      </c>
      <c r="BF109" s="158">
        <f t="shared" si="15"/>
        <v>0</v>
      </c>
      <c r="BG109" s="158">
        <f t="shared" si="16"/>
        <v>0</v>
      </c>
      <c r="BH109" s="158">
        <f t="shared" si="17"/>
        <v>0</v>
      </c>
      <c r="BI109" s="158">
        <f t="shared" si="18"/>
        <v>0</v>
      </c>
      <c r="BJ109" s="21" t="s">
        <v>81</v>
      </c>
      <c r="BK109" s="158">
        <f t="shared" si="19"/>
        <v>0</v>
      </c>
      <c r="BL109" s="21" t="s">
        <v>160</v>
      </c>
      <c r="BM109" s="21" t="s">
        <v>237</v>
      </c>
    </row>
    <row r="110" spans="2:65" s="1" customFormat="1" ht="16.5" customHeight="1">
      <c r="B110" s="37"/>
      <c r="C110" s="147" t="s">
        <v>201</v>
      </c>
      <c r="D110" s="147" t="s">
        <v>156</v>
      </c>
      <c r="E110" s="148" t="s">
        <v>3752</v>
      </c>
      <c r="F110" s="149" t="s">
        <v>3753</v>
      </c>
      <c r="G110" s="150" t="s">
        <v>427</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160</v>
      </c>
      <c r="AT110" s="21" t="s">
        <v>156</v>
      </c>
      <c r="AU110" s="21" t="s">
        <v>81</v>
      </c>
      <c r="AY110" s="21" t="s">
        <v>155</v>
      </c>
      <c r="BE110" s="158">
        <f t="shared" si="14"/>
        <v>0</v>
      </c>
      <c r="BF110" s="158">
        <f t="shared" si="15"/>
        <v>0</v>
      </c>
      <c r="BG110" s="158">
        <f t="shared" si="16"/>
        <v>0</v>
      </c>
      <c r="BH110" s="158">
        <f t="shared" si="17"/>
        <v>0</v>
      </c>
      <c r="BI110" s="158">
        <f t="shared" si="18"/>
        <v>0</v>
      </c>
      <c r="BJ110" s="21" t="s">
        <v>81</v>
      </c>
      <c r="BK110" s="158">
        <f t="shared" si="19"/>
        <v>0</v>
      </c>
      <c r="BL110" s="21" t="s">
        <v>160</v>
      </c>
      <c r="BM110" s="21" t="s">
        <v>241</v>
      </c>
    </row>
    <row r="111" spans="2:65" s="1" customFormat="1" ht="16.5" customHeight="1">
      <c r="B111" s="37"/>
      <c r="C111" s="186" t="s">
        <v>356</v>
      </c>
      <c r="D111" s="186" t="s">
        <v>300</v>
      </c>
      <c r="E111" s="187" t="s">
        <v>3754</v>
      </c>
      <c r="F111" s="188" t="s">
        <v>3753</v>
      </c>
      <c r="G111" s="189" t="s">
        <v>427</v>
      </c>
      <c r="H111" s="190">
        <v>1</v>
      </c>
      <c r="I111" s="191"/>
      <c r="J111" s="192">
        <f t="shared" si="10"/>
        <v>0</v>
      </c>
      <c r="K111" s="188" t="s">
        <v>21</v>
      </c>
      <c r="L111" s="193"/>
      <c r="M111" s="194" t="s">
        <v>21</v>
      </c>
      <c r="N111" s="195" t="s">
        <v>44</v>
      </c>
      <c r="P111" s="156">
        <f t="shared" si="11"/>
        <v>0</v>
      </c>
      <c r="Q111" s="156">
        <v>0</v>
      </c>
      <c r="R111" s="156">
        <f t="shared" si="12"/>
        <v>0</v>
      </c>
      <c r="S111" s="156">
        <v>0</v>
      </c>
      <c r="T111" s="157">
        <f t="shared" si="13"/>
        <v>0</v>
      </c>
      <c r="AR111" s="21" t="s">
        <v>554</v>
      </c>
      <c r="AT111" s="21" t="s">
        <v>300</v>
      </c>
      <c r="AU111" s="21" t="s">
        <v>81</v>
      </c>
      <c r="AY111" s="21" t="s">
        <v>155</v>
      </c>
      <c r="BE111" s="158">
        <f t="shared" si="14"/>
        <v>0</v>
      </c>
      <c r="BF111" s="158">
        <f t="shared" si="15"/>
        <v>0</v>
      </c>
      <c r="BG111" s="158">
        <f t="shared" si="16"/>
        <v>0</v>
      </c>
      <c r="BH111" s="158">
        <f t="shared" si="17"/>
        <v>0</v>
      </c>
      <c r="BI111" s="158">
        <f t="shared" si="18"/>
        <v>0</v>
      </c>
      <c r="BJ111" s="21" t="s">
        <v>81</v>
      </c>
      <c r="BK111" s="158">
        <f t="shared" si="19"/>
        <v>0</v>
      </c>
      <c r="BL111" s="21" t="s">
        <v>160</v>
      </c>
      <c r="BM111" s="21" t="s">
        <v>347</v>
      </c>
    </row>
    <row r="112" spans="2:65" s="1" customFormat="1" ht="16.5" customHeight="1">
      <c r="B112" s="37"/>
      <c r="C112" s="147" t="s">
        <v>204</v>
      </c>
      <c r="D112" s="147" t="s">
        <v>156</v>
      </c>
      <c r="E112" s="148" t="s">
        <v>3755</v>
      </c>
      <c r="F112" s="149" t="s">
        <v>3756</v>
      </c>
      <c r="G112" s="150" t="s">
        <v>427</v>
      </c>
      <c r="H112" s="151">
        <v>6</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160</v>
      </c>
      <c r="AT112" s="21" t="s">
        <v>156</v>
      </c>
      <c r="AU112" s="21" t="s">
        <v>81</v>
      </c>
      <c r="AY112" s="21" t="s">
        <v>155</v>
      </c>
      <c r="BE112" s="158">
        <f t="shared" si="14"/>
        <v>0</v>
      </c>
      <c r="BF112" s="158">
        <f t="shared" si="15"/>
        <v>0</v>
      </c>
      <c r="BG112" s="158">
        <f t="shared" si="16"/>
        <v>0</v>
      </c>
      <c r="BH112" s="158">
        <f t="shared" si="17"/>
        <v>0</v>
      </c>
      <c r="BI112" s="158">
        <f t="shared" si="18"/>
        <v>0</v>
      </c>
      <c r="BJ112" s="21" t="s">
        <v>81</v>
      </c>
      <c r="BK112" s="158">
        <f t="shared" si="19"/>
        <v>0</v>
      </c>
      <c r="BL112" s="21" t="s">
        <v>160</v>
      </c>
      <c r="BM112" s="21" t="s">
        <v>351</v>
      </c>
    </row>
    <row r="113" spans="2:65" s="1" customFormat="1" ht="16.5" customHeight="1">
      <c r="B113" s="37"/>
      <c r="C113" s="186" t="s">
        <v>368</v>
      </c>
      <c r="D113" s="186" t="s">
        <v>300</v>
      </c>
      <c r="E113" s="187" t="s">
        <v>3757</v>
      </c>
      <c r="F113" s="188" t="s">
        <v>3756</v>
      </c>
      <c r="G113" s="189" t="s">
        <v>427</v>
      </c>
      <c r="H113" s="190">
        <v>6</v>
      </c>
      <c r="I113" s="191"/>
      <c r="J113" s="192">
        <f t="shared" si="10"/>
        <v>0</v>
      </c>
      <c r="K113" s="188" t="s">
        <v>21</v>
      </c>
      <c r="L113" s="193"/>
      <c r="M113" s="194" t="s">
        <v>21</v>
      </c>
      <c r="N113" s="195" t="s">
        <v>44</v>
      </c>
      <c r="P113" s="156">
        <f t="shared" si="11"/>
        <v>0</v>
      </c>
      <c r="Q113" s="156">
        <v>0</v>
      </c>
      <c r="R113" s="156">
        <f t="shared" si="12"/>
        <v>0</v>
      </c>
      <c r="S113" s="156">
        <v>0</v>
      </c>
      <c r="T113" s="157">
        <f t="shared" si="13"/>
        <v>0</v>
      </c>
      <c r="AR113" s="21" t="s">
        <v>554</v>
      </c>
      <c r="AT113" s="21" t="s">
        <v>300</v>
      </c>
      <c r="AU113" s="21" t="s">
        <v>81</v>
      </c>
      <c r="AY113" s="21" t="s">
        <v>155</v>
      </c>
      <c r="BE113" s="158">
        <f t="shared" si="14"/>
        <v>0</v>
      </c>
      <c r="BF113" s="158">
        <f t="shared" si="15"/>
        <v>0</v>
      </c>
      <c r="BG113" s="158">
        <f t="shared" si="16"/>
        <v>0</v>
      </c>
      <c r="BH113" s="158">
        <f t="shared" si="17"/>
        <v>0</v>
      </c>
      <c r="BI113" s="158">
        <f t="shared" si="18"/>
        <v>0</v>
      </c>
      <c r="BJ113" s="21" t="s">
        <v>81</v>
      </c>
      <c r="BK113" s="158">
        <f t="shared" si="19"/>
        <v>0</v>
      </c>
      <c r="BL113" s="21" t="s">
        <v>160</v>
      </c>
      <c r="BM113" s="21" t="s">
        <v>354</v>
      </c>
    </row>
    <row r="114" spans="2:65" s="1" customFormat="1" ht="16.5" customHeight="1">
      <c r="B114" s="37"/>
      <c r="C114" s="147" t="s">
        <v>207</v>
      </c>
      <c r="D114" s="147" t="s">
        <v>156</v>
      </c>
      <c r="E114" s="148" t="s">
        <v>3758</v>
      </c>
      <c r="F114" s="149" t="s">
        <v>3759</v>
      </c>
      <c r="G114" s="150" t="s">
        <v>427</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160</v>
      </c>
      <c r="AT114" s="21" t="s">
        <v>156</v>
      </c>
      <c r="AU114" s="21" t="s">
        <v>81</v>
      </c>
      <c r="AY114" s="21" t="s">
        <v>155</v>
      </c>
      <c r="BE114" s="158">
        <f t="shared" si="14"/>
        <v>0</v>
      </c>
      <c r="BF114" s="158">
        <f t="shared" si="15"/>
        <v>0</v>
      </c>
      <c r="BG114" s="158">
        <f t="shared" si="16"/>
        <v>0</v>
      </c>
      <c r="BH114" s="158">
        <f t="shared" si="17"/>
        <v>0</v>
      </c>
      <c r="BI114" s="158">
        <f t="shared" si="18"/>
        <v>0</v>
      </c>
      <c r="BJ114" s="21" t="s">
        <v>81</v>
      </c>
      <c r="BK114" s="158">
        <f t="shared" si="19"/>
        <v>0</v>
      </c>
      <c r="BL114" s="21" t="s">
        <v>160</v>
      </c>
      <c r="BM114" s="21" t="s">
        <v>359</v>
      </c>
    </row>
    <row r="115" spans="2:65" s="1" customFormat="1" ht="16.5" customHeight="1">
      <c r="B115" s="37"/>
      <c r="C115" s="147" t="s">
        <v>373</v>
      </c>
      <c r="D115" s="147" t="s">
        <v>156</v>
      </c>
      <c r="E115" s="148" t="s">
        <v>3758</v>
      </c>
      <c r="F115" s="149" t="s">
        <v>3759</v>
      </c>
      <c r="G115" s="150" t="s">
        <v>427</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160</v>
      </c>
      <c r="AT115" s="21" t="s">
        <v>156</v>
      </c>
      <c r="AU115" s="21" t="s">
        <v>81</v>
      </c>
      <c r="AY115" s="21" t="s">
        <v>155</v>
      </c>
      <c r="BE115" s="158">
        <f t="shared" si="14"/>
        <v>0</v>
      </c>
      <c r="BF115" s="158">
        <f t="shared" si="15"/>
        <v>0</v>
      </c>
      <c r="BG115" s="158">
        <f t="shared" si="16"/>
        <v>0</v>
      </c>
      <c r="BH115" s="158">
        <f t="shared" si="17"/>
        <v>0</v>
      </c>
      <c r="BI115" s="158">
        <f t="shared" si="18"/>
        <v>0</v>
      </c>
      <c r="BJ115" s="21" t="s">
        <v>81</v>
      </c>
      <c r="BK115" s="158">
        <f t="shared" si="19"/>
        <v>0</v>
      </c>
      <c r="BL115" s="21" t="s">
        <v>160</v>
      </c>
      <c r="BM115" s="21" t="s">
        <v>366</v>
      </c>
    </row>
    <row r="116" spans="2:65" s="1" customFormat="1" ht="16.5" customHeight="1">
      <c r="B116" s="37"/>
      <c r="C116" s="147" t="s">
        <v>210</v>
      </c>
      <c r="D116" s="147" t="s">
        <v>156</v>
      </c>
      <c r="E116" s="148" t="s">
        <v>3760</v>
      </c>
      <c r="F116" s="149" t="s">
        <v>3761</v>
      </c>
      <c r="G116" s="150" t="s">
        <v>427</v>
      </c>
      <c r="H116" s="151">
        <v>7</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160</v>
      </c>
      <c r="AT116" s="21" t="s">
        <v>156</v>
      </c>
      <c r="AU116" s="21" t="s">
        <v>81</v>
      </c>
      <c r="AY116" s="21" t="s">
        <v>155</v>
      </c>
      <c r="BE116" s="158">
        <f t="shared" si="14"/>
        <v>0</v>
      </c>
      <c r="BF116" s="158">
        <f t="shared" si="15"/>
        <v>0</v>
      </c>
      <c r="BG116" s="158">
        <f t="shared" si="16"/>
        <v>0</v>
      </c>
      <c r="BH116" s="158">
        <f t="shared" si="17"/>
        <v>0</v>
      </c>
      <c r="BI116" s="158">
        <f t="shared" si="18"/>
        <v>0</v>
      </c>
      <c r="BJ116" s="21" t="s">
        <v>81</v>
      </c>
      <c r="BK116" s="158">
        <f t="shared" si="19"/>
        <v>0</v>
      </c>
      <c r="BL116" s="21" t="s">
        <v>160</v>
      </c>
      <c r="BM116" s="21" t="s">
        <v>337</v>
      </c>
    </row>
    <row r="117" spans="2:65" s="1" customFormat="1" ht="16.5" customHeight="1">
      <c r="B117" s="37"/>
      <c r="C117" s="186" t="s">
        <v>380</v>
      </c>
      <c r="D117" s="186" t="s">
        <v>300</v>
      </c>
      <c r="E117" s="187" t="s">
        <v>3762</v>
      </c>
      <c r="F117" s="188" t="s">
        <v>3761</v>
      </c>
      <c r="G117" s="189" t="s">
        <v>427</v>
      </c>
      <c r="H117" s="190">
        <v>7</v>
      </c>
      <c r="I117" s="191"/>
      <c r="J117" s="192">
        <f t="shared" si="10"/>
        <v>0</v>
      </c>
      <c r="K117" s="188" t="s">
        <v>21</v>
      </c>
      <c r="L117" s="193"/>
      <c r="M117" s="194" t="s">
        <v>21</v>
      </c>
      <c r="N117" s="195" t="s">
        <v>44</v>
      </c>
      <c r="P117" s="156">
        <f t="shared" si="11"/>
        <v>0</v>
      </c>
      <c r="Q117" s="156">
        <v>0</v>
      </c>
      <c r="R117" s="156">
        <f t="shared" si="12"/>
        <v>0</v>
      </c>
      <c r="S117" s="156">
        <v>0</v>
      </c>
      <c r="T117" s="157">
        <f t="shared" si="13"/>
        <v>0</v>
      </c>
      <c r="AR117" s="21" t="s">
        <v>554</v>
      </c>
      <c r="AT117" s="21" t="s">
        <v>300</v>
      </c>
      <c r="AU117" s="21" t="s">
        <v>81</v>
      </c>
      <c r="AY117" s="21" t="s">
        <v>155</v>
      </c>
      <c r="BE117" s="158">
        <f t="shared" si="14"/>
        <v>0</v>
      </c>
      <c r="BF117" s="158">
        <f t="shared" si="15"/>
        <v>0</v>
      </c>
      <c r="BG117" s="158">
        <f t="shared" si="16"/>
        <v>0</v>
      </c>
      <c r="BH117" s="158">
        <f t="shared" si="17"/>
        <v>0</v>
      </c>
      <c r="BI117" s="158">
        <f t="shared" si="18"/>
        <v>0</v>
      </c>
      <c r="BJ117" s="21" t="s">
        <v>81</v>
      </c>
      <c r="BK117" s="158">
        <f t="shared" si="19"/>
        <v>0</v>
      </c>
      <c r="BL117" s="21" t="s">
        <v>160</v>
      </c>
      <c r="BM117" s="21" t="s">
        <v>160</v>
      </c>
    </row>
    <row r="118" spans="2:65" s="1" customFormat="1" ht="16.5" customHeight="1">
      <c r="B118" s="37"/>
      <c r="C118" s="147" t="s">
        <v>214</v>
      </c>
      <c r="D118" s="147" t="s">
        <v>156</v>
      </c>
      <c r="E118" s="148" t="s">
        <v>3763</v>
      </c>
      <c r="F118" s="149" t="s">
        <v>3764</v>
      </c>
      <c r="G118" s="150" t="s">
        <v>427</v>
      </c>
      <c r="H118" s="151">
        <v>1</v>
      </c>
      <c r="I118" s="152"/>
      <c r="J118" s="153">
        <f t="shared" si="10"/>
        <v>0</v>
      </c>
      <c r="K118" s="149" t="s">
        <v>21</v>
      </c>
      <c r="L118" s="37"/>
      <c r="M118" s="154" t="s">
        <v>21</v>
      </c>
      <c r="N118" s="155" t="s">
        <v>44</v>
      </c>
      <c r="P118" s="156">
        <f t="shared" si="11"/>
        <v>0</v>
      </c>
      <c r="Q118" s="156">
        <v>0</v>
      </c>
      <c r="R118" s="156">
        <f t="shared" si="12"/>
        <v>0</v>
      </c>
      <c r="S118" s="156">
        <v>0</v>
      </c>
      <c r="T118" s="157">
        <f t="shared" si="13"/>
        <v>0</v>
      </c>
      <c r="AR118" s="21" t="s">
        <v>160</v>
      </c>
      <c r="AT118" s="21" t="s">
        <v>156</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376</v>
      </c>
    </row>
    <row r="119" spans="2:65" s="1" customFormat="1" ht="16.5" customHeight="1">
      <c r="B119" s="37"/>
      <c r="C119" s="186" t="s">
        <v>387</v>
      </c>
      <c r="D119" s="186" t="s">
        <v>300</v>
      </c>
      <c r="E119" s="187" t="s">
        <v>3765</v>
      </c>
      <c r="F119" s="188" t="s">
        <v>3764</v>
      </c>
      <c r="G119" s="189" t="s">
        <v>427</v>
      </c>
      <c r="H119" s="190">
        <v>1</v>
      </c>
      <c r="I119" s="191"/>
      <c r="J119" s="192">
        <f t="shared" si="10"/>
        <v>0</v>
      </c>
      <c r="K119" s="188" t="s">
        <v>21</v>
      </c>
      <c r="L119" s="193"/>
      <c r="M119" s="194" t="s">
        <v>21</v>
      </c>
      <c r="N119" s="195" t="s">
        <v>44</v>
      </c>
      <c r="P119" s="156">
        <f t="shared" si="11"/>
        <v>0</v>
      </c>
      <c r="Q119" s="156">
        <v>0</v>
      </c>
      <c r="R119" s="156">
        <f t="shared" si="12"/>
        <v>0</v>
      </c>
      <c r="S119" s="156">
        <v>0</v>
      </c>
      <c r="T119" s="157">
        <f t="shared" si="13"/>
        <v>0</v>
      </c>
      <c r="AR119" s="21" t="s">
        <v>554</v>
      </c>
      <c r="AT119" s="21" t="s">
        <v>300</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379</v>
      </c>
    </row>
    <row r="120" spans="2:65" s="1" customFormat="1" ht="16.5" customHeight="1">
      <c r="B120" s="37"/>
      <c r="C120" s="147" t="s">
        <v>217</v>
      </c>
      <c r="D120" s="147" t="s">
        <v>156</v>
      </c>
      <c r="E120" s="148" t="s">
        <v>3766</v>
      </c>
      <c r="F120" s="149" t="s">
        <v>3767</v>
      </c>
      <c r="G120" s="150" t="s">
        <v>427</v>
      </c>
      <c r="H120" s="151">
        <v>1</v>
      </c>
      <c r="I120" s="152"/>
      <c r="J120" s="153">
        <f t="shared" si="10"/>
        <v>0</v>
      </c>
      <c r="K120" s="149" t="s">
        <v>21</v>
      </c>
      <c r="L120" s="37"/>
      <c r="M120" s="154" t="s">
        <v>21</v>
      </c>
      <c r="N120" s="155" t="s">
        <v>44</v>
      </c>
      <c r="P120" s="156">
        <f t="shared" si="11"/>
        <v>0</v>
      </c>
      <c r="Q120" s="156">
        <v>0</v>
      </c>
      <c r="R120" s="156">
        <f t="shared" si="12"/>
        <v>0</v>
      </c>
      <c r="S120" s="156">
        <v>0</v>
      </c>
      <c r="T120" s="157">
        <f t="shared" si="13"/>
        <v>0</v>
      </c>
      <c r="AR120" s="21" t="s">
        <v>160</v>
      </c>
      <c r="AT120" s="21" t="s">
        <v>156</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383</v>
      </c>
    </row>
    <row r="121" spans="2:65" s="1" customFormat="1" ht="16.5" customHeight="1">
      <c r="B121" s="37"/>
      <c r="C121" s="186" t="s">
        <v>394</v>
      </c>
      <c r="D121" s="186" t="s">
        <v>300</v>
      </c>
      <c r="E121" s="187" t="s">
        <v>3768</v>
      </c>
      <c r="F121" s="188" t="s">
        <v>3767</v>
      </c>
      <c r="G121" s="189" t="s">
        <v>427</v>
      </c>
      <c r="H121" s="190">
        <v>1</v>
      </c>
      <c r="I121" s="191"/>
      <c r="J121" s="192">
        <f t="shared" si="10"/>
        <v>0</v>
      </c>
      <c r="K121" s="188" t="s">
        <v>21</v>
      </c>
      <c r="L121" s="193"/>
      <c r="M121" s="194" t="s">
        <v>21</v>
      </c>
      <c r="N121" s="195" t="s">
        <v>44</v>
      </c>
      <c r="P121" s="156">
        <f t="shared" si="11"/>
        <v>0</v>
      </c>
      <c r="Q121" s="156">
        <v>0</v>
      </c>
      <c r="R121" s="156">
        <f t="shared" si="12"/>
        <v>0</v>
      </c>
      <c r="S121" s="156">
        <v>0</v>
      </c>
      <c r="T121" s="157">
        <f t="shared" si="13"/>
        <v>0</v>
      </c>
      <c r="AR121" s="21" t="s">
        <v>554</v>
      </c>
      <c r="AT121" s="21" t="s">
        <v>300</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386</v>
      </c>
    </row>
    <row r="122" spans="2:65" s="1" customFormat="1" ht="16.5" customHeight="1">
      <c r="B122" s="37"/>
      <c r="C122" s="147" t="s">
        <v>394</v>
      </c>
      <c r="D122" s="147" t="s">
        <v>156</v>
      </c>
      <c r="E122" s="148" t="s">
        <v>605</v>
      </c>
      <c r="F122" s="149" t="s">
        <v>3769</v>
      </c>
      <c r="G122" s="150" t="s">
        <v>1043</v>
      </c>
      <c r="H122" s="151">
        <v>1</v>
      </c>
      <c r="I122" s="152"/>
      <c r="J122" s="153">
        <f t="shared" si="10"/>
        <v>0</v>
      </c>
      <c r="K122" s="149" t="s">
        <v>21</v>
      </c>
      <c r="L122" s="37"/>
      <c r="M122" s="154" t="s">
        <v>21</v>
      </c>
      <c r="N122" s="155" t="s">
        <v>44</v>
      </c>
      <c r="P122" s="156">
        <f t="shared" si="11"/>
        <v>0</v>
      </c>
      <c r="Q122" s="156">
        <v>0</v>
      </c>
      <c r="R122" s="156">
        <f t="shared" si="12"/>
        <v>0</v>
      </c>
      <c r="S122" s="156">
        <v>0</v>
      </c>
      <c r="T122" s="157">
        <f t="shared" si="13"/>
        <v>0</v>
      </c>
      <c r="AR122" s="21" t="s">
        <v>160</v>
      </c>
      <c r="AT122" s="21" t="s">
        <v>156</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390</v>
      </c>
    </row>
    <row r="123" spans="2:65" s="1" customFormat="1" ht="16.5" customHeight="1">
      <c r="B123" s="37"/>
      <c r="C123" s="186" t="s">
        <v>221</v>
      </c>
      <c r="D123" s="186" t="s">
        <v>300</v>
      </c>
      <c r="E123" s="187" t="s">
        <v>607</v>
      </c>
      <c r="F123" s="188" t="s">
        <v>3769</v>
      </c>
      <c r="G123" s="189" t="s">
        <v>1043</v>
      </c>
      <c r="H123" s="190">
        <v>1</v>
      </c>
      <c r="I123" s="191"/>
      <c r="J123" s="192">
        <f t="shared" si="10"/>
        <v>0</v>
      </c>
      <c r="K123" s="188" t="s">
        <v>21</v>
      </c>
      <c r="L123" s="193"/>
      <c r="M123" s="194" t="s">
        <v>21</v>
      </c>
      <c r="N123" s="195" t="s">
        <v>44</v>
      </c>
      <c r="P123" s="156">
        <f t="shared" si="11"/>
        <v>0</v>
      </c>
      <c r="Q123" s="156">
        <v>0</v>
      </c>
      <c r="R123" s="156">
        <f t="shared" si="12"/>
        <v>0</v>
      </c>
      <c r="S123" s="156">
        <v>0</v>
      </c>
      <c r="T123" s="157">
        <f t="shared" si="13"/>
        <v>0</v>
      </c>
      <c r="AR123" s="21" t="s">
        <v>554</v>
      </c>
      <c r="AT123" s="21" t="s">
        <v>300</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393</v>
      </c>
    </row>
    <row r="124" spans="2:65" s="1" customFormat="1" ht="16.5" customHeight="1">
      <c r="B124" s="37"/>
      <c r="C124" s="147" t="s">
        <v>403</v>
      </c>
      <c r="D124" s="147" t="s">
        <v>156</v>
      </c>
      <c r="E124" s="148" t="s">
        <v>608</v>
      </c>
      <c r="F124" s="149" t="s">
        <v>3770</v>
      </c>
      <c r="G124" s="150" t="s">
        <v>1043</v>
      </c>
      <c r="H124" s="151">
        <v>1</v>
      </c>
      <c r="I124" s="152"/>
      <c r="J124" s="153">
        <f t="shared" si="10"/>
        <v>0</v>
      </c>
      <c r="K124" s="149" t="s">
        <v>21</v>
      </c>
      <c r="L124" s="37"/>
      <c r="M124" s="154" t="s">
        <v>21</v>
      </c>
      <c r="N124" s="155" t="s">
        <v>44</v>
      </c>
      <c r="P124" s="156">
        <f t="shared" si="11"/>
        <v>0</v>
      </c>
      <c r="Q124" s="156">
        <v>0</v>
      </c>
      <c r="R124" s="156">
        <f t="shared" si="12"/>
        <v>0</v>
      </c>
      <c r="S124" s="156">
        <v>0</v>
      </c>
      <c r="T124" s="157">
        <f t="shared" si="13"/>
        <v>0</v>
      </c>
      <c r="AR124" s="21" t="s">
        <v>160</v>
      </c>
      <c r="AT124" s="21" t="s">
        <v>156</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397</v>
      </c>
    </row>
    <row r="125" spans="2:65" s="9" customFormat="1" ht="29.85" customHeight="1">
      <c r="B125" s="137"/>
      <c r="D125" s="138" t="s">
        <v>72</v>
      </c>
      <c r="E125" s="169" t="s">
        <v>153</v>
      </c>
      <c r="F125" s="169" t="s">
        <v>3771</v>
      </c>
      <c r="I125" s="140"/>
      <c r="J125" s="170">
        <f>BK125</f>
        <v>0</v>
      </c>
      <c r="L125" s="137"/>
      <c r="M125" s="142"/>
      <c r="P125" s="143">
        <v>0</v>
      </c>
      <c r="R125" s="143">
        <v>0</v>
      </c>
      <c r="T125" s="144">
        <v>0</v>
      </c>
      <c r="AR125" s="138" t="s">
        <v>154</v>
      </c>
      <c r="AT125" s="145" t="s">
        <v>72</v>
      </c>
      <c r="AU125" s="145" t="s">
        <v>81</v>
      </c>
      <c r="AY125" s="138" t="s">
        <v>155</v>
      </c>
      <c r="BK125" s="146">
        <v>0</v>
      </c>
    </row>
    <row r="126" spans="2:65" s="9" customFormat="1" ht="24.95" customHeight="1">
      <c r="B126" s="137"/>
      <c r="D126" s="138" t="s">
        <v>72</v>
      </c>
      <c r="E126" s="139" t="s">
        <v>83</v>
      </c>
      <c r="F126" s="139" t="s">
        <v>3772</v>
      </c>
      <c r="I126" s="140"/>
      <c r="J126" s="141">
        <f>BK126</f>
        <v>0</v>
      </c>
      <c r="L126" s="137"/>
      <c r="M126" s="142"/>
      <c r="P126" s="143">
        <f>SUM(P127:P157)</f>
        <v>0</v>
      </c>
      <c r="R126" s="143">
        <f>SUM(R127:R157)</f>
        <v>0</v>
      </c>
      <c r="T126" s="144">
        <f>SUM(T127:T157)</f>
        <v>0</v>
      </c>
      <c r="AR126" s="138" t="s">
        <v>154</v>
      </c>
      <c r="AT126" s="145" t="s">
        <v>72</v>
      </c>
      <c r="AU126" s="145" t="s">
        <v>73</v>
      </c>
      <c r="AY126" s="138" t="s">
        <v>155</v>
      </c>
      <c r="BK126" s="146">
        <f>SUM(BK127:BK157)</f>
        <v>0</v>
      </c>
    </row>
    <row r="127" spans="2:65" s="1" customFormat="1" ht="16.5" customHeight="1">
      <c r="B127" s="37"/>
      <c r="C127" s="147" t="s">
        <v>224</v>
      </c>
      <c r="D127" s="147" t="s">
        <v>156</v>
      </c>
      <c r="E127" s="148" t="s">
        <v>614</v>
      </c>
      <c r="F127" s="149" t="s">
        <v>3773</v>
      </c>
      <c r="G127" s="150" t="s">
        <v>427</v>
      </c>
      <c r="H127" s="151">
        <v>2</v>
      </c>
      <c r="I127" s="152"/>
      <c r="J127" s="153">
        <f t="shared" ref="J127:J156" si="20">ROUND(I127*H127,2)</f>
        <v>0</v>
      </c>
      <c r="K127" s="149" t="s">
        <v>21</v>
      </c>
      <c r="L127" s="37"/>
      <c r="M127" s="154" t="s">
        <v>21</v>
      </c>
      <c r="N127" s="155" t="s">
        <v>44</v>
      </c>
      <c r="P127" s="156">
        <f t="shared" ref="P127:P156" si="21">O127*H127</f>
        <v>0</v>
      </c>
      <c r="Q127" s="156">
        <v>0</v>
      </c>
      <c r="R127" s="156">
        <f t="shared" ref="R127:R156" si="22">Q127*H127</f>
        <v>0</v>
      </c>
      <c r="S127" s="156">
        <v>0</v>
      </c>
      <c r="T127" s="157">
        <f t="shared" ref="T127:T156" si="23">S127*H127</f>
        <v>0</v>
      </c>
      <c r="AR127" s="21" t="s">
        <v>160</v>
      </c>
      <c r="AT127" s="21" t="s">
        <v>156</v>
      </c>
      <c r="AU127" s="21" t="s">
        <v>81</v>
      </c>
      <c r="AY127" s="21" t="s">
        <v>155</v>
      </c>
      <c r="BE127" s="158">
        <f t="shared" ref="BE127:BE156" si="24">IF(N127="základní",J127,0)</f>
        <v>0</v>
      </c>
      <c r="BF127" s="158">
        <f t="shared" ref="BF127:BF156" si="25">IF(N127="snížená",J127,0)</f>
        <v>0</v>
      </c>
      <c r="BG127" s="158">
        <f t="shared" ref="BG127:BG156" si="26">IF(N127="zákl. přenesená",J127,0)</f>
        <v>0</v>
      </c>
      <c r="BH127" s="158">
        <f t="shared" ref="BH127:BH156" si="27">IF(N127="sníž. přenesená",J127,0)</f>
        <v>0</v>
      </c>
      <c r="BI127" s="158">
        <f t="shared" ref="BI127:BI156" si="28">IF(N127="nulová",J127,0)</f>
        <v>0</v>
      </c>
      <c r="BJ127" s="21" t="s">
        <v>81</v>
      </c>
      <c r="BK127" s="158">
        <f t="shared" ref="BK127:BK156" si="29">ROUND(I127*H127,2)</f>
        <v>0</v>
      </c>
      <c r="BL127" s="21" t="s">
        <v>160</v>
      </c>
      <c r="BM127" s="21" t="s">
        <v>401</v>
      </c>
    </row>
    <row r="128" spans="2:65" s="1" customFormat="1" ht="16.5" customHeight="1">
      <c r="B128" s="37"/>
      <c r="C128" s="147" t="s">
        <v>414</v>
      </c>
      <c r="D128" s="147" t="s">
        <v>156</v>
      </c>
      <c r="E128" s="148" t="s">
        <v>616</v>
      </c>
      <c r="F128" s="149" t="s">
        <v>3774</v>
      </c>
      <c r="G128" s="150" t="s">
        <v>427</v>
      </c>
      <c r="H128" s="151">
        <v>5</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160</v>
      </c>
      <c r="AT128" s="21" t="s">
        <v>156</v>
      </c>
      <c r="AU128" s="21" t="s">
        <v>81</v>
      </c>
      <c r="AY128" s="21" t="s">
        <v>155</v>
      </c>
      <c r="BE128" s="158">
        <f t="shared" si="24"/>
        <v>0</v>
      </c>
      <c r="BF128" s="158">
        <f t="shared" si="25"/>
        <v>0</v>
      </c>
      <c r="BG128" s="158">
        <f t="shared" si="26"/>
        <v>0</v>
      </c>
      <c r="BH128" s="158">
        <f t="shared" si="27"/>
        <v>0</v>
      </c>
      <c r="BI128" s="158">
        <f t="shared" si="28"/>
        <v>0</v>
      </c>
      <c r="BJ128" s="21" t="s">
        <v>81</v>
      </c>
      <c r="BK128" s="158">
        <f t="shared" si="29"/>
        <v>0</v>
      </c>
      <c r="BL128" s="21" t="s">
        <v>160</v>
      </c>
      <c r="BM128" s="21" t="s">
        <v>406</v>
      </c>
    </row>
    <row r="129" spans="2:65" s="1" customFormat="1" ht="16.5" customHeight="1">
      <c r="B129" s="37"/>
      <c r="C129" s="147" t="s">
        <v>227</v>
      </c>
      <c r="D129" s="147" t="s">
        <v>156</v>
      </c>
      <c r="E129" s="148" t="s">
        <v>618</v>
      </c>
      <c r="F129" s="149" t="s">
        <v>3775</v>
      </c>
      <c r="G129" s="150" t="s">
        <v>427</v>
      </c>
      <c r="H129" s="151">
        <v>2</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160</v>
      </c>
      <c r="AT129" s="21" t="s">
        <v>156</v>
      </c>
      <c r="AU129" s="21" t="s">
        <v>81</v>
      </c>
      <c r="AY129" s="21" t="s">
        <v>155</v>
      </c>
      <c r="BE129" s="158">
        <f t="shared" si="24"/>
        <v>0</v>
      </c>
      <c r="BF129" s="158">
        <f t="shared" si="25"/>
        <v>0</v>
      </c>
      <c r="BG129" s="158">
        <f t="shared" si="26"/>
        <v>0</v>
      </c>
      <c r="BH129" s="158">
        <f t="shared" si="27"/>
        <v>0</v>
      </c>
      <c r="BI129" s="158">
        <f t="shared" si="28"/>
        <v>0</v>
      </c>
      <c r="BJ129" s="21" t="s">
        <v>81</v>
      </c>
      <c r="BK129" s="158">
        <f t="shared" si="29"/>
        <v>0</v>
      </c>
      <c r="BL129" s="21" t="s">
        <v>160</v>
      </c>
      <c r="BM129" s="21" t="s">
        <v>410</v>
      </c>
    </row>
    <row r="130" spans="2:65" s="1" customFormat="1" ht="16.5" customHeight="1">
      <c r="B130" s="37"/>
      <c r="C130" s="147" t="s">
        <v>424</v>
      </c>
      <c r="D130" s="147" t="s">
        <v>156</v>
      </c>
      <c r="E130" s="148" t="s">
        <v>620</v>
      </c>
      <c r="F130" s="149" t="s">
        <v>3776</v>
      </c>
      <c r="G130" s="150" t="s">
        <v>427</v>
      </c>
      <c r="H130" s="151">
        <v>2</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160</v>
      </c>
      <c r="AT130" s="21" t="s">
        <v>156</v>
      </c>
      <c r="AU130" s="21" t="s">
        <v>81</v>
      </c>
      <c r="AY130" s="21" t="s">
        <v>155</v>
      </c>
      <c r="BE130" s="158">
        <f t="shared" si="24"/>
        <v>0</v>
      </c>
      <c r="BF130" s="158">
        <f t="shared" si="25"/>
        <v>0</v>
      </c>
      <c r="BG130" s="158">
        <f t="shared" si="26"/>
        <v>0</v>
      </c>
      <c r="BH130" s="158">
        <f t="shared" si="27"/>
        <v>0</v>
      </c>
      <c r="BI130" s="158">
        <f t="shared" si="28"/>
        <v>0</v>
      </c>
      <c r="BJ130" s="21" t="s">
        <v>81</v>
      </c>
      <c r="BK130" s="158">
        <f t="shared" si="29"/>
        <v>0</v>
      </c>
      <c r="BL130" s="21" t="s">
        <v>160</v>
      </c>
      <c r="BM130" s="21" t="s">
        <v>413</v>
      </c>
    </row>
    <row r="131" spans="2:65" s="1" customFormat="1" ht="16.5" customHeight="1">
      <c r="B131" s="37"/>
      <c r="C131" s="147" t="s">
        <v>230</v>
      </c>
      <c r="D131" s="147" t="s">
        <v>156</v>
      </c>
      <c r="E131" s="148" t="s">
        <v>622</v>
      </c>
      <c r="F131" s="149" t="s">
        <v>3777</v>
      </c>
      <c r="G131" s="150" t="s">
        <v>427</v>
      </c>
      <c r="H131" s="151">
        <v>1</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160</v>
      </c>
      <c r="AT131" s="21" t="s">
        <v>156</v>
      </c>
      <c r="AU131" s="21" t="s">
        <v>81</v>
      </c>
      <c r="AY131" s="21" t="s">
        <v>155</v>
      </c>
      <c r="BE131" s="158">
        <f t="shared" si="24"/>
        <v>0</v>
      </c>
      <c r="BF131" s="158">
        <f t="shared" si="25"/>
        <v>0</v>
      </c>
      <c r="BG131" s="158">
        <f t="shared" si="26"/>
        <v>0</v>
      </c>
      <c r="BH131" s="158">
        <f t="shared" si="27"/>
        <v>0</v>
      </c>
      <c r="BI131" s="158">
        <f t="shared" si="28"/>
        <v>0</v>
      </c>
      <c r="BJ131" s="21" t="s">
        <v>81</v>
      </c>
      <c r="BK131" s="158">
        <f t="shared" si="29"/>
        <v>0</v>
      </c>
      <c r="BL131" s="21" t="s">
        <v>160</v>
      </c>
      <c r="BM131" s="21" t="s">
        <v>417</v>
      </c>
    </row>
    <row r="132" spans="2:65" s="1" customFormat="1" ht="16.5" customHeight="1">
      <c r="B132" s="37"/>
      <c r="C132" s="147" t="s">
        <v>432</v>
      </c>
      <c r="D132" s="147" t="s">
        <v>156</v>
      </c>
      <c r="E132" s="148" t="s">
        <v>628</v>
      </c>
      <c r="F132" s="149" t="s">
        <v>3778</v>
      </c>
      <c r="G132" s="150" t="s">
        <v>427</v>
      </c>
      <c r="H132" s="151">
        <v>5</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160</v>
      </c>
      <c r="AT132" s="21" t="s">
        <v>156</v>
      </c>
      <c r="AU132" s="21" t="s">
        <v>81</v>
      </c>
      <c r="AY132" s="21" t="s">
        <v>155</v>
      </c>
      <c r="BE132" s="158">
        <f t="shared" si="24"/>
        <v>0</v>
      </c>
      <c r="BF132" s="158">
        <f t="shared" si="25"/>
        <v>0</v>
      </c>
      <c r="BG132" s="158">
        <f t="shared" si="26"/>
        <v>0</v>
      </c>
      <c r="BH132" s="158">
        <f t="shared" si="27"/>
        <v>0</v>
      </c>
      <c r="BI132" s="158">
        <f t="shared" si="28"/>
        <v>0</v>
      </c>
      <c r="BJ132" s="21" t="s">
        <v>81</v>
      </c>
      <c r="BK132" s="158">
        <f t="shared" si="29"/>
        <v>0</v>
      </c>
      <c r="BL132" s="21" t="s">
        <v>160</v>
      </c>
      <c r="BM132" s="21" t="s">
        <v>420</v>
      </c>
    </row>
    <row r="133" spans="2:65" s="1" customFormat="1" ht="16.5" customHeight="1">
      <c r="B133" s="37"/>
      <c r="C133" s="186" t="s">
        <v>234</v>
      </c>
      <c r="D133" s="186" t="s">
        <v>300</v>
      </c>
      <c r="E133" s="187" t="s">
        <v>630</v>
      </c>
      <c r="F133" s="188" t="s">
        <v>3778</v>
      </c>
      <c r="G133" s="189" t="s">
        <v>427</v>
      </c>
      <c r="H133" s="190">
        <v>5</v>
      </c>
      <c r="I133" s="191"/>
      <c r="J133" s="192">
        <f t="shared" si="20"/>
        <v>0</v>
      </c>
      <c r="K133" s="188" t="s">
        <v>21</v>
      </c>
      <c r="L133" s="193"/>
      <c r="M133" s="194" t="s">
        <v>21</v>
      </c>
      <c r="N133" s="195" t="s">
        <v>44</v>
      </c>
      <c r="P133" s="156">
        <f t="shared" si="21"/>
        <v>0</v>
      </c>
      <c r="Q133" s="156">
        <v>0</v>
      </c>
      <c r="R133" s="156">
        <f t="shared" si="22"/>
        <v>0</v>
      </c>
      <c r="S133" s="156">
        <v>0</v>
      </c>
      <c r="T133" s="157">
        <f t="shared" si="23"/>
        <v>0</v>
      </c>
      <c r="AR133" s="21" t="s">
        <v>554</v>
      </c>
      <c r="AT133" s="21" t="s">
        <v>300</v>
      </c>
      <c r="AU133" s="21" t="s">
        <v>81</v>
      </c>
      <c r="AY133" s="21" t="s">
        <v>155</v>
      </c>
      <c r="BE133" s="158">
        <f t="shared" si="24"/>
        <v>0</v>
      </c>
      <c r="BF133" s="158">
        <f t="shared" si="25"/>
        <v>0</v>
      </c>
      <c r="BG133" s="158">
        <f t="shared" si="26"/>
        <v>0</v>
      </c>
      <c r="BH133" s="158">
        <f t="shared" si="27"/>
        <v>0</v>
      </c>
      <c r="BI133" s="158">
        <f t="shared" si="28"/>
        <v>0</v>
      </c>
      <c r="BJ133" s="21" t="s">
        <v>81</v>
      </c>
      <c r="BK133" s="158">
        <f t="shared" si="29"/>
        <v>0</v>
      </c>
      <c r="BL133" s="21" t="s">
        <v>160</v>
      </c>
      <c r="BM133" s="21" t="s">
        <v>428</v>
      </c>
    </row>
    <row r="134" spans="2:65" s="1" customFormat="1" ht="16.5" customHeight="1">
      <c r="B134" s="37"/>
      <c r="C134" s="147" t="s">
        <v>436</v>
      </c>
      <c r="D134" s="147" t="s">
        <v>156</v>
      </c>
      <c r="E134" s="148" t="s">
        <v>634</v>
      </c>
      <c r="F134" s="149" t="s">
        <v>3779</v>
      </c>
      <c r="G134" s="150" t="s">
        <v>427</v>
      </c>
      <c r="H134" s="151">
        <v>2</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160</v>
      </c>
      <c r="AT134" s="21" t="s">
        <v>156</v>
      </c>
      <c r="AU134" s="21" t="s">
        <v>81</v>
      </c>
      <c r="AY134" s="21" t="s">
        <v>155</v>
      </c>
      <c r="BE134" s="158">
        <f t="shared" si="24"/>
        <v>0</v>
      </c>
      <c r="BF134" s="158">
        <f t="shared" si="25"/>
        <v>0</v>
      </c>
      <c r="BG134" s="158">
        <f t="shared" si="26"/>
        <v>0</v>
      </c>
      <c r="BH134" s="158">
        <f t="shared" si="27"/>
        <v>0</v>
      </c>
      <c r="BI134" s="158">
        <f t="shared" si="28"/>
        <v>0</v>
      </c>
      <c r="BJ134" s="21" t="s">
        <v>81</v>
      </c>
      <c r="BK134" s="158">
        <f t="shared" si="29"/>
        <v>0</v>
      </c>
      <c r="BL134" s="21" t="s">
        <v>160</v>
      </c>
      <c r="BM134" s="21" t="s">
        <v>631</v>
      </c>
    </row>
    <row r="135" spans="2:65" s="1" customFormat="1" ht="16.5" customHeight="1">
      <c r="B135" s="37"/>
      <c r="C135" s="186" t="s">
        <v>237</v>
      </c>
      <c r="D135" s="186" t="s">
        <v>300</v>
      </c>
      <c r="E135" s="187" t="s">
        <v>636</v>
      </c>
      <c r="F135" s="188" t="s">
        <v>3779</v>
      </c>
      <c r="G135" s="189" t="s">
        <v>427</v>
      </c>
      <c r="H135" s="190">
        <v>2</v>
      </c>
      <c r="I135" s="191"/>
      <c r="J135" s="192">
        <f t="shared" si="20"/>
        <v>0</v>
      </c>
      <c r="K135" s="188" t="s">
        <v>21</v>
      </c>
      <c r="L135" s="193"/>
      <c r="M135" s="194" t="s">
        <v>21</v>
      </c>
      <c r="N135" s="195" t="s">
        <v>44</v>
      </c>
      <c r="P135" s="156">
        <f t="shared" si="21"/>
        <v>0</v>
      </c>
      <c r="Q135" s="156">
        <v>0</v>
      </c>
      <c r="R135" s="156">
        <f t="shared" si="22"/>
        <v>0</v>
      </c>
      <c r="S135" s="156">
        <v>0</v>
      </c>
      <c r="T135" s="157">
        <f t="shared" si="23"/>
        <v>0</v>
      </c>
      <c r="AR135" s="21" t="s">
        <v>554</v>
      </c>
      <c r="AT135" s="21" t="s">
        <v>300</v>
      </c>
      <c r="AU135" s="21" t="s">
        <v>81</v>
      </c>
      <c r="AY135" s="21" t="s">
        <v>155</v>
      </c>
      <c r="BE135" s="158">
        <f t="shared" si="24"/>
        <v>0</v>
      </c>
      <c r="BF135" s="158">
        <f t="shared" si="25"/>
        <v>0</v>
      </c>
      <c r="BG135" s="158">
        <f t="shared" si="26"/>
        <v>0</v>
      </c>
      <c r="BH135" s="158">
        <f t="shared" si="27"/>
        <v>0</v>
      </c>
      <c r="BI135" s="158">
        <f t="shared" si="28"/>
        <v>0</v>
      </c>
      <c r="BJ135" s="21" t="s">
        <v>81</v>
      </c>
      <c r="BK135" s="158">
        <f t="shared" si="29"/>
        <v>0</v>
      </c>
      <c r="BL135" s="21" t="s">
        <v>160</v>
      </c>
      <c r="BM135" s="21" t="s">
        <v>431</v>
      </c>
    </row>
    <row r="136" spans="2:65" s="1" customFormat="1" ht="16.5" customHeight="1">
      <c r="B136" s="37"/>
      <c r="C136" s="147" t="s">
        <v>443</v>
      </c>
      <c r="D136" s="147" t="s">
        <v>156</v>
      </c>
      <c r="E136" s="148" t="s">
        <v>638</v>
      </c>
      <c r="F136" s="149" t="s">
        <v>3780</v>
      </c>
      <c r="G136" s="150" t="s">
        <v>427</v>
      </c>
      <c r="H136" s="151">
        <v>1</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160</v>
      </c>
      <c r="AT136" s="21" t="s">
        <v>156</v>
      </c>
      <c r="AU136" s="21" t="s">
        <v>81</v>
      </c>
      <c r="AY136" s="21" t="s">
        <v>155</v>
      </c>
      <c r="BE136" s="158">
        <f t="shared" si="24"/>
        <v>0</v>
      </c>
      <c r="BF136" s="158">
        <f t="shared" si="25"/>
        <v>0</v>
      </c>
      <c r="BG136" s="158">
        <f t="shared" si="26"/>
        <v>0</v>
      </c>
      <c r="BH136" s="158">
        <f t="shared" si="27"/>
        <v>0</v>
      </c>
      <c r="BI136" s="158">
        <f t="shared" si="28"/>
        <v>0</v>
      </c>
      <c r="BJ136" s="21" t="s">
        <v>81</v>
      </c>
      <c r="BK136" s="158">
        <f t="shared" si="29"/>
        <v>0</v>
      </c>
      <c r="BL136" s="21" t="s">
        <v>160</v>
      </c>
      <c r="BM136" s="21" t="s">
        <v>435</v>
      </c>
    </row>
    <row r="137" spans="2:65" s="1" customFormat="1" ht="16.5" customHeight="1">
      <c r="B137" s="37"/>
      <c r="C137" s="186" t="s">
        <v>241</v>
      </c>
      <c r="D137" s="186" t="s">
        <v>300</v>
      </c>
      <c r="E137" s="187" t="s">
        <v>641</v>
      </c>
      <c r="F137" s="188" t="s">
        <v>3780</v>
      </c>
      <c r="G137" s="189" t="s">
        <v>427</v>
      </c>
      <c r="H137" s="190">
        <v>1</v>
      </c>
      <c r="I137" s="191"/>
      <c r="J137" s="192">
        <f t="shared" si="20"/>
        <v>0</v>
      </c>
      <c r="K137" s="188" t="s">
        <v>21</v>
      </c>
      <c r="L137" s="193"/>
      <c r="M137" s="194" t="s">
        <v>21</v>
      </c>
      <c r="N137" s="195" t="s">
        <v>44</v>
      </c>
      <c r="P137" s="156">
        <f t="shared" si="21"/>
        <v>0</v>
      </c>
      <c r="Q137" s="156">
        <v>0</v>
      </c>
      <c r="R137" s="156">
        <f t="shared" si="22"/>
        <v>0</v>
      </c>
      <c r="S137" s="156">
        <v>0</v>
      </c>
      <c r="T137" s="157">
        <f t="shared" si="23"/>
        <v>0</v>
      </c>
      <c r="AR137" s="21" t="s">
        <v>554</v>
      </c>
      <c r="AT137" s="21" t="s">
        <v>300</v>
      </c>
      <c r="AU137" s="21" t="s">
        <v>81</v>
      </c>
      <c r="AY137" s="21" t="s">
        <v>155</v>
      </c>
      <c r="BE137" s="158">
        <f t="shared" si="24"/>
        <v>0</v>
      </c>
      <c r="BF137" s="158">
        <f t="shared" si="25"/>
        <v>0</v>
      </c>
      <c r="BG137" s="158">
        <f t="shared" si="26"/>
        <v>0</v>
      </c>
      <c r="BH137" s="158">
        <f t="shared" si="27"/>
        <v>0</v>
      </c>
      <c r="BI137" s="158">
        <f t="shared" si="28"/>
        <v>0</v>
      </c>
      <c r="BJ137" s="21" t="s">
        <v>81</v>
      </c>
      <c r="BK137" s="158">
        <f t="shared" si="29"/>
        <v>0</v>
      </c>
      <c r="BL137" s="21" t="s">
        <v>160</v>
      </c>
      <c r="BM137" s="21" t="s">
        <v>640</v>
      </c>
    </row>
    <row r="138" spans="2:65" s="1" customFormat="1" ht="16.5" customHeight="1">
      <c r="B138" s="37"/>
      <c r="C138" s="147" t="s">
        <v>9</v>
      </c>
      <c r="D138" s="147" t="s">
        <v>156</v>
      </c>
      <c r="E138" s="148" t="s">
        <v>643</v>
      </c>
      <c r="F138" s="149" t="s">
        <v>3781</v>
      </c>
      <c r="G138" s="150" t="s">
        <v>427</v>
      </c>
      <c r="H138" s="151">
        <v>1</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160</v>
      </c>
      <c r="AT138" s="21" t="s">
        <v>156</v>
      </c>
      <c r="AU138" s="21" t="s">
        <v>81</v>
      </c>
      <c r="AY138" s="21" t="s">
        <v>155</v>
      </c>
      <c r="BE138" s="158">
        <f t="shared" si="24"/>
        <v>0</v>
      </c>
      <c r="BF138" s="158">
        <f t="shared" si="25"/>
        <v>0</v>
      </c>
      <c r="BG138" s="158">
        <f t="shared" si="26"/>
        <v>0</v>
      </c>
      <c r="BH138" s="158">
        <f t="shared" si="27"/>
        <v>0</v>
      </c>
      <c r="BI138" s="158">
        <f t="shared" si="28"/>
        <v>0</v>
      </c>
      <c r="BJ138" s="21" t="s">
        <v>81</v>
      </c>
      <c r="BK138" s="158">
        <f t="shared" si="29"/>
        <v>0</v>
      </c>
      <c r="BL138" s="21" t="s">
        <v>160</v>
      </c>
      <c r="BM138" s="21" t="s">
        <v>439</v>
      </c>
    </row>
    <row r="139" spans="2:65" s="1" customFormat="1" ht="16.5" customHeight="1">
      <c r="B139" s="37"/>
      <c r="C139" s="186" t="s">
        <v>347</v>
      </c>
      <c r="D139" s="186" t="s">
        <v>300</v>
      </c>
      <c r="E139" s="187" t="s">
        <v>645</v>
      </c>
      <c r="F139" s="188" t="s">
        <v>3781</v>
      </c>
      <c r="G139" s="189" t="s">
        <v>427</v>
      </c>
      <c r="H139" s="190">
        <v>1</v>
      </c>
      <c r="I139" s="191"/>
      <c r="J139" s="192">
        <f t="shared" si="20"/>
        <v>0</v>
      </c>
      <c r="K139" s="188" t="s">
        <v>21</v>
      </c>
      <c r="L139" s="193"/>
      <c r="M139" s="194" t="s">
        <v>21</v>
      </c>
      <c r="N139" s="195" t="s">
        <v>44</v>
      </c>
      <c r="P139" s="156">
        <f t="shared" si="21"/>
        <v>0</v>
      </c>
      <c r="Q139" s="156">
        <v>0</v>
      </c>
      <c r="R139" s="156">
        <f t="shared" si="22"/>
        <v>0</v>
      </c>
      <c r="S139" s="156">
        <v>0</v>
      </c>
      <c r="T139" s="157">
        <f t="shared" si="23"/>
        <v>0</v>
      </c>
      <c r="AR139" s="21" t="s">
        <v>554</v>
      </c>
      <c r="AT139" s="21" t="s">
        <v>300</v>
      </c>
      <c r="AU139" s="21" t="s">
        <v>81</v>
      </c>
      <c r="AY139" s="21" t="s">
        <v>155</v>
      </c>
      <c r="BE139" s="158">
        <f t="shared" si="24"/>
        <v>0</v>
      </c>
      <c r="BF139" s="158">
        <f t="shared" si="25"/>
        <v>0</v>
      </c>
      <c r="BG139" s="158">
        <f t="shared" si="26"/>
        <v>0</v>
      </c>
      <c r="BH139" s="158">
        <f t="shared" si="27"/>
        <v>0</v>
      </c>
      <c r="BI139" s="158">
        <f t="shared" si="28"/>
        <v>0</v>
      </c>
      <c r="BJ139" s="21" t="s">
        <v>81</v>
      </c>
      <c r="BK139" s="158">
        <f t="shared" si="29"/>
        <v>0</v>
      </c>
      <c r="BL139" s="21" t="s">
        <v>160</v>
      </c>
      <c r="BM139" s="21" t="s">
        <v>442</v>
      </c>
    </row>
    <row r="140" spans="2:65" s="1" customFormat="1" ht="25.5" customHeight="1">
      <c r="B140" s="37"/>
      <c r="C140" s="147" t="s">
        <v>459</v>
      </c>
      <c r="D140" s="147" t="s">
        <v>156</v>
      </c>
      <c r="E140" s="148" t="s">
        <v>647</v>
      </c>
      <c r="F140" s="149" t="s">
        <v>3782</v>
      </c>
      <c r="G140" s="150" t="s">
        <v>427</v>
      </c>
      <c r="H140" s="151">
        <v>1</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160</v>
      </c>
      <c r="AT140" s="21" t="s">
        <v>156</v>
      </c>
      <c r="AU140" s="21" t="s">
        <v>81</v>
      </c>
      <c r="AY140" s="21" t="s">
        <v>155</v>
      </c>
      <c r="BE140" s="158">
        <f t="shared" si="24"/>
        <v>0</v>
      </c>
      <c r="BF140" s="158">
        <f t="shared" si="25"/>
        <v>0</v>
      </c>
      <c r="BG140" s="158">
        <f t="shared" si="26"/>
        <v>0</v>
      </c>
      <c r="BH140" s="158">
        <f t="shared" si="27"/>
        <v>0</v>
      </c>
      <c r="BI140" s="158">
        <f t="shared" si="28"/>
        <v>0</v>
      </c>
      <c r="BJ140" s="21" t="s">
        <v>81</v>
      </c>
      <c r="BK140" s="158">
        <f t="shared" si="29"/>
        <v>0</v>
      </c>
      <c r="BL140" s="21" t="s">
        <v>160</v>
      </c>
      <c r="BM140" s="21" t="s">
        <v>446</v>
      </c>
    </row>
    <row r="141" spans="2:65" s="1" customFormat="1" ht="25.5" customHeight="1">
      <c r="B141" s="37"/>
      <c r="C141" s="186" t="s">
        <v>351</v>
      </c>
      <c r="D141" s="186" t="s">
        <v>300</v>
      </c>
      <c r="E141" s="187" t="s">
        <v>649</v>
      </c>
      <c r="F141" s="188" t="s">
        <v>3782</v>
      </c>
      <c r="G141" s="189" t="s">
        <v>427</v>
      </c>
      <c r="H141" s="190">
        <v>1</v>
      </c>
      <c r="I141" s="191"/>
      <c r="J141" s="192">
        <f t="shared" si="20"/>
        <v>0</v>
      </c>
      <c r="K141" s="188" t="s">
        <v>21</v>
      </c>
      <c r="L141" s="193"/>
      <c r="M141" s="194" t="s">
        <v>21</v>
      </c>
      <c r="N141" s="195" t="s">
        <v>44</v>
      </c>
      <c r="P141" s="156">
        <f t="shared" si="21"/>
        <v>0</v>
      </c>
      <c r="Q141" s="156">
        <v>0</v>
      </c>
      <c r="R141" s="156">
        <f t="shared" si="22"/>
        <v>0</v>
      </c>
      <c r="S141" s="156">
        <v>0</v>
      </c>
      <c r="T141" s="157">
        <f t="shared" si="23"/>
        <v>0</v>
      </c>
      <c r="AR141" s="21" t="s">
        <v>554</v>
      </c>
      <c r="AT141" s="21" t="s">
        <v>300</v>
      </c>
      <c r="AU141" s="21" t="s">
        <v>81</v>
      </c>
      <c r="AY141" s="21" t="s">
        <v>155</v>
      </c>
      <c r="BE141" s="158">
        <f t="shared" si="24"/>
        <v>0</v>
      </c>
      <c r="BF141" s="158">
        <f t="shared" si="25"/>
        <v>0</v>
      </c>
      <c r="BG141" s="158">
        <f t="shared" si="26"/>
        <v>0</v>
      </c>
      <c r="BH141" s="158">
        <f t="shared" si="27"/>
        <v>0</v>
      </c>
      <c r="BI141" s="158">
        <f t="shared" si="28"/>
        <v>0</v>
      </c>
      <c r="BJ141" s="21" t="s">
        <v>81</v>
      </c>
      <c r="BK141" s="158">
        <f t="shared" si="29"/>
        <v>0</v>
      </c>
      <c r="BL141" s="21" t="s">
        <v>160</v>
      </c>
      <c r="BM141" s="21" t="s">
        <v>449</v>
      </c>
    </row>
    <row r="142" spans="2:65" s="1" customFormat="1" ht="16.5" customHeight="1">
      <c r="B142" s="37"/>
      <c r="C142" s="147" t="s">
        <v>472</v>
      </c>
      <c r="D142" s="147" t="s">
        <v>156</v>
      </c>
      <c r="E142" s="148" t="s">
        <v>651</v>
      </c>
      <c r="F142" s="149" t="s">
        <v>3783</v>
      </c>
      <c r="G142" s="150" t="s">
        <v>427</v>
      </c>
      <c r="H142" s="151">
        <v>1</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160</v>
      </c>
      <c r="AT142" s="21" t="s">
        <v>156</v>
      </c>
      <c r="AU142" s="21" t="s">
        <v>81</v>
      </c>
      <c r="AY142" s="21" t="s">
        <v>155</v>
      </c>
      <c r="BE142" s="158">
        <f t="shared" si="24"/>
        <v>0</v>
      </c>
      <c r="BF142" s="158">
        <f t="shared" si="25"/>
        <v>0</v>
      </c>
      <c r="BG142" s="158">
        <f t="shared" si="26"/>
        <v>0</v>
      </c>
      <c r="BH142" s="158">
        <f t="shared" si="27"/>
        <v>0</v>
      </c>
      <c r="BI142" s="158">
        <f t="shared" si="28"/>
        <v>0</v>
      </c>
      <c r="BJ142" s="21" t="s">
        <v>81</v>
      </c>
      <c r="BK142" s="158">
        <f t="shared" si="29"/>
        <v>0</v>
      </c>
      <c r="BL142" s="21" t="s">
        <v>160</v>
      </c>
      <c r="BM142" s="21" t="s">
        <v>454</v>
      </c>
    </row>
    <row r="143" spans="2:65" s="1" customFormat="1" ht="16.5" customHeight="1">
      <c r="B143" s="37"/>
      <c r="C143" s="147" t="s">
        <v>354</v>
      </c>
      <c r="D143" s="147" t="s">
        <v>156</v>
      </c>
      <c r="E143" s="148" t="s">
        <v>655</v>
      </c>
      <c r="F143" s="149" t="s">
        <v>3784</v>
      </c>
      <c r="G143" s="150" t="s">
        <v>427</v>
      </c>
      <c r="H143" s="151">
        <v>1</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160</v>
      </c>
      <c r="AT143" s="21" t="s">
        <v>156</v>
      </c>
      <c r="AU143" s="21" t="s">
        <v>81</v>
      </c>
      <c r="AY143" s="21" t="s">
        <v>155</v>
      </c>
      <c r="BE143" s="158">
        <f t="shared" si="24"/>
        <v>0</v>
      </c>
      <c r="BF143" s="158">
        <f t="shared" si="25"/>
        <v>0</v>
      </c>
      <c r="BG143" s="158">
        <f t="shared" si="26"/>
        <v>0</v>
      </c>
      <c r="BH143" s="158">
        <f t="shared" si="27"/>
        <v>0</v>
      </c>
      <c r="BI143" s="158">
        <f t="shared" si="28"/>
        <v>0</v>
      </c>
      <c r="BJ143" s="21" t="s">
        <v>81</v>
      </c>
      <c r="BK143" s="158">
        <f t="shared" si="29"/>
        <v>0</v>
      </c>
      <c r="BL143" s="21" t="s">
        <v>160</v>
      </c>
      <c r="BM143" s="21" t="s">
        <v>458</v>
      </c>
    </row>
    <row r="144" spans="2:65" s="1" customFormat="1" ht="16.5" customHeight="1">
      <c r="B144" s="37"/>
      <c r="C144" s="186" t="s">
        <v>486</v>
      </c>
      <c r="D144" s="186" t="s">
        <v>300</v>
      </c>
      <c r="E144" s="187" t="s">
        <v>657</v>
      </c>
      <c r="F144" s="188" t="s">
        <v>3784</v>
      </c>
      <c r="G144" s="189" t="s">
        <v>427</v>
      </c>
      <c r="H144" s="190">
        <v>1</v>
      </c>
      <c r="I144" s="191"/>
      <c r="J144" s="192">
        <f t="shared" si="20"/>
        <v>0</v>
      </c>
      <c r="K144" s="188" t="s">
        <v>21</v>
      </c>
      <c r="L144" s="193"/>
      <c r="M144" s="194" t="s">
        <v>21</v>
      </c>
      <c r="N144" s="195" t="s">
        <v>44</v>
      </c>
      <c r="P144" s="156">
        <f t="shared" si="21"/>
        <v>0</v>
      </c>
      <c r="Q144" s="156">
        <v>0</v>
      </c>
      <c r="R144" s="156">
        <f t="shared" si="22"/>
        <v>0</v>
      </c>
      <c r="S144" s="156">
        <v>0</v>
      </c>
      <c r="T144" s="157">
        <f t="shared" si="23"/>
        <v>0</v>
      </c>
      <c r="AR144" s="21" t="s">
        <v>554</v>
      </c>
      <c r="AT144" s="21" t="s">
        <v>300</v>
      </c>
      <c r="AU144" s="21" t="s">
        <v>81</v>
      </c>
      <c r="AY144" s="21" t="s">
        <v>155</v>
      </c>
      <c r="BE144" s="158">
        <f t="shared" si="24"/>
        <v>0</v>
      </c>
      <c r="BF144" s="158">
        <f t="shared" si="25"/>
        <v>0</v>
      </c>
      <c r="BG144" s="158">
        <f t="shared" si="26"/>
        <v>0</v>
      </c>
      <c r="BH144" s="158">
        <f t="shared" si="27"/>
        <v>0</v>
      </c>
      <c r="BI144" s="158">
        <f t="shared" si="28"/>
        <v>0</v>
      </c>
      <c r="BJ144" s="21" t="s">
        <v>81</v>
      </c>
      <c r="BK144" s="158">
        <f t="shared" si="29"/>
        <v>0</v>
      </c>
      <c r="BL144" s="21" t="s">
        <v>160</v>
      </c>
      <c r="BM144" s="21" t="s">
        <v>462</v>
      </c>
    </row>
    <row r="145" spans="2:65" s="1" customFormat="1" ht="16.5" customHeight="1">
      <c r="B145" s="37"/>
      <c r="C145" s="147" t="s">
        <v>359</v>
      </c>
      <c r="D145" s="147" t="s">
        <v>156</v>
      </c>
      <c r="E145" s="148" t="s">
        <v>659</v>
      </c>
      <c r="F145" s="149" t="s">
        <v>3785</v>
      </c>
      <c r="G145" s="150" t="s">
        <v>427</v>
      </c>
      <c r="H145" s="151">
        <v>1</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160</v>
      </c>
      <c r="AT145" s="21" t="s">
        <v>156</v>
      </c>
      <c r="AU145" s="21" t="s">
        <v>81</v>
      </c>
      <c r="AY145" s="21" t="s">
        <v>155</v>
      </c>
      <c r="BE145" s="158">
        <f t="shared" si="24"/>
        <v>0</v>
      </c>
      <c r="BF145" s="158">
        <f t="shared" si="25"/>
        <v>0</v>
      </c>
      <c r="BG145" s="158">
        <f t="shared" si="26"/>
        <v>0</v>
      </c>
      <c r="BH145" s="158">
        <f t="shared" si="27"/>
        <v>0</v>
      </c>
      <c r="BI145" s="158">
        <f t="shared" si="28"/>
        <v>0</v>
      </c>
      <c r="BJ145" s="21" t="s">
        <v>81</v>
      </c>
      <c r="BK145" s="158">
        <f t="shared" si="29"/>
        <v>0</v>
      </c>
      <c r="BL145" s="21" t="s">
        <v>160</v>
      </c>
      <c r="BM145" s="21" t="s">
        <v>468</v>
      </c>
    </row>
    <row r="146" spans="2:65" s="1" customFormat="1" ht="16.5" customHeight="1">
      <c r="B146" s="37"/>
      <c r="C146" s="186" t="s">
        <v>494</v>
      </c>
      <c r="D146" s="186" t="s">
        <v>300</v>
      </c>
      <c r="E146" s="187" t="s">
        <v>3786</v>
      </c>
      <c r="F146" s="188" t="s">
        <v>3785</v>
      </c>
      <c r="G146" s="189" t="s">
        <v>427</v>
      </c>
      <c r="H146" s="190">
        <v>1</v>
      </c>
      <c r="I146" s="191"/>
      <c r="J146" s="192">
        <f t="shared" si="20"/>
        <v>0</v>
      </c>
      <c r="K146" s="188" t="s">
        <v>21</v>
      </c>
      <c r="L146" s="193"/>
      <c r="M146" s="194" t="s">
        <v>21</v>
      </c>
      <c r="N146" s="195" t="s">
        <v>44</v>
      </c>
      <c r="P146" s="156">
        <f t="shared" si="21"/>
        <v>0</v>
      </c>
      <c r="Q146" s="156">
        <v>0</v>
      </c>
      <c r="R146" s="156">
        <f t="shared" si="22"/>
        <v>0</v>
      </c>
      <c r="S146" s="156">
        <v>0</v>
      </c>
      <c r="T146" s="157">
        <f t="shared" si="23"/>
        <v>0</v>
      </c>
      <c r="AR146" s="21" t="s">
        <v>554</v>
      </c>
      <c r="AT146" s="21" t="s">
        <v>300</v>
      </c>
      <c r="AU146" s="21" t="s">
        <v>81</v>
      </c>
      <c r="AY146" s="21" t="s">
        <v>155</v>
      </c>
      <c r="BE146" s="158">
        <f t="shared" si="24"/>
        <v>0</v>
      </c>
      <c r="BF146" s="158">
        <f t="shared" si="25"/>
        <v>0</v>
      </c>
      <c r="BG146" s="158">
        <f t="shared" si="26"/>
        <v>0</v>
      </c>
      <c r="BH146" s="158">
        <f t="shared" si="27"/>
        <v>0</v>
      </c>
      <c r="BI146" s="158">
        <f t="shared" si="28"/>
        <v>0</v>
      </c>
      <c r="BJ146" s="21" t="s">
        <v>81</v>
      </c>
      <c r="BK146" s="158">
        <f t="shared" si="29"/>
        <v>0</v>
      </c>
      <c r="BL146" s="21" t="s">
        <v>160</v>
      </c>
      <c r="BM146" s="21" t="s">
        <v>471</v>
      </c>
    </row>
    <row r="147" spans="2:65" s="1" customFormat="1" ht="16.5" customHeight="1">
      <c r="B147" s="37"/>
      <c r="C147" s="147" t="s">
        <v>366</v>
      </c>
      <c r="D147" s="147" t="s">
        <v>156</v>
      </c>
      <c r="E147" s="148" t="s">
        <v>663</v>
      </c>
      <c r="F147" s="149" t="s">
        <v>3787</v>
      </c>
      <c r="G147" s="150" t="s">
        <v>427</v>
      </c>
      <c r="H147" s="151">
        <v>1</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160</v>
      </c>
      <c r="AT147" s="21" t="s">
        <v>156</v>
      </c>
      <c r="AU147" s="21" t="s">
        <v>81</v>
      </c>
      <c r="AY147" s="21" t="s">
        <v>155</v>
      </c>
      <c r="BE147" s="158">
        <f t="shared" si="24"/>
        <v>0</v>
      </c>
      <c r="BF147" s="158">
        <f t="shared" si="25"/>
        <v>0</v>
      </c>
      <c r="BG147" s="158">
        <f t="shared" si="26"/>
        <v>0</v>
      </c>
      <c r="BH147" s="158">
        <f t="shared" si="27"/>
        <v>0</v>
      </c>
      <c r="BI147" s="158">
        <f t="shared" si="28"/>
        <v>0</v>
      </c>
      <c r="BJ147" s="21" t="s">
        <v>81</v>
      </c>
      <c r="BK147" s="158">
        <f t="shared" si="29"/>
        <v>0</v>
      </c>
      <c r="BL147" s="21" t="s">
        <v>160</v>
      </c>
      <c r="BM147" s="21" t="s">
        <v>475</v>
      </c>
    </row>
    <row r="148" spans="2:65" s="1" customFormat="1" ht="16.5" customHeight="1">
      <c r="B148" s="37"/>
      <c r="C148" s="186" t="s">
        <v>266</v>
      </c>
      <c r="D148" s="186" t="s">
        <v>300</v>
      </c>
      <c r="E148" s="187" t="s">
        <v>665</v>
      </c>
      <c r="F148" s="188" t="s">
        <v>3787</v>
      </c>
      <c r="G148" s="189" t="s">
        <v>427</v>
      </c>
      <c r="H148" s="190">
        <v>1</v>
      </c>
      <c r="I148" s="191"/>
      <c r="J148" s="192">
        <f t="shared" si="20"/>
        <v>0</v>
      </c>
      <c r="K148" s="188" t="s">
        <v>21</v>
      </c>
      <c r="L148" s="193"/>
      <c r="M148" s="194" t="s">
        <v>21</v>
      </c>
      <c r="N148" s="195" t="s">
        <v>44</v>
      </c>
      <c r="P148" s="156">
        <f t="shared" si="21"/>
        <v>0</v>
      </c>
      <c r="Q148" s="156">
        <v>0</v>
      </c>
      <c r="R148" s="156">
        <f t="shared" si="22"/>
        <v>0</v>
      </c>
      <c r="S148" s="156">
        <v>0</v>
      </c>
      <c r="T148" s="157">
        <f t="shared" si="23"/>
        <v>0</v>
      </c>
      <c r="AR148" s="21" t="s">
        <v>554</v>
      </c>
      <c r="AT148" s="21" t="s">
        <v>300</v>
      </c>
      <c r="AU148" s="21" t="s">
        <v>81</v>
      </c>
      <c r="AY148" s="21" t="s">
        <v>155</v>
      </c>
      <c r="BE148" s="158">
        <f t="shared" si="24"/>
        <v>0</v>
      </c>
      <c r="BF148" s="158">
        <f t="shared" si="25"/>
        <v>0</v>
      </c>
      <c r="BG148" s="158">
        <f t="shared" si="26"/>
        <v>0</v>
      </c>
      <c r="BH148" s="158">
        <f t="shared" si="27"/>
        <v>0</v>
      </c>
      <c r="BI148" s="158">
        <f t="shared" si="28"/>
        <v>0</v>
      </c>
      <c r="BJ148" s="21" t="s">
        <v>81</v>
      </c>
      <c r="BK148" s="158">
        <f t="shared" si="29"/>
        <v>0</v>
      </c>
      <c r="BL148" s="21" t="s">
        <v>160</v>
      </c>
      <c r="BM148" s="21" t="s">
        <v>484</v>
      </c>
    </row>
    <row r="149" spans="2:65" s="1" customFormat="1" ht="16.5" customHeight="1">
      <c r="B149" s="37"/>
      <c r="C149" s="147" t="s">
        <v>337</v>
      </c>
      <c r="D149" s="147" t="s">
        <v>156</v>
      </c>
      <c r="E149" s="148" t="s">
        <v>667</v>
      </c>
      <c r="F149" s="149" t="s">
        <v>3788</v>
      </c>
      <c r="G149" s="150" t="s">
        <v>427</v>
      </c>
      <c r="H149" s="151">
        <v>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160</v>
      </c>
      <c r="AT149" s="21" t="s">
        <v>156</v>
      </c>
      <c r="AU149" s="21" t="s">
        <v>81</v>
      </c>
      <c r="AY149" s="21" t="s">
        <v>155</v>
      </c>
      <c r="BE149" s="158">
        <f t="shared" si="24"/>
        <v>0</v>
      </c>
      <c r="BF149" s="158">
        <f t="shared" si="25"/>
        <v>0</v>
      </c>
      <c r="BG149" s="158">
        <f t="shared" si="26"/>
        <v>0</v>
      </c>
      <c r="BH149" s="158">
        <f t="shared" si="27"/>
        <v>0</v>
      </c>
      <c r="BI149" s="158">
        <f t="shared" si="28"/>
        <v>0</v>
      </c>
      <c r="BJ149" s="21" t="s">
        <v>81</v>
      </c>
      <c r="BK149" s="158">
        <f t="shared" si="29"/>
        <v>0</v>
      </c>
      <c r="BL149" s="21" t="s">
        <v>160</v>
      </c>
      <c r="BM149" s="21" t="s">
        <v>489</v>
      </c>
    </row>
    <row r="150" spans="2:65" s="1" customFormat="1" ht="16.5" customHeight="1">
      <c r="B150" s="37"/>
      <c r="C150" s="186" t="s">
        <v>509</v>
      </c>
      <c r="D150" s="186" t="s">
        <v>300</v>
      </c>
      <c r="E150" s="187" t="s">
        <v>669</v>
      </c>
      <c r="F150" s="188" t="s">
        <v>3788</v>
      </c>
      <c r="G150" s="189" t="s">
        <v>427</v>
      </c>
      <c r="H150" s="190">
        <v>1</v>
      </c>
      <c r="I150" s="191"/>
      <c r="J150" s="192">
        <f t="shared" si="20"/>
        <v>0</v>
      </c>
      <c r="K150" s="188" t="s">
        <v>21</v>
      </c>
      <c r="L150" s="193"/>
      <c r="M150" s="194" t="s">
        <v>21</v>
      </c>
      <c r="N150" s="195" t="s">
        <v>44</v>
      </c>
      <c r="P150" s="156">
        <f t="shared" si="21"/>
        <v>0</v>
      </c>
      <c r="Q150" s="156">
        <v>0</v>
      </c>
      <c r="R150" s="156">
        <f t="shared" si="22"/>
        <v>0</v>
      </c>
      <c r="S150" s="156">
        <v>0</v>
      </c>
      <c r="T150" s="157">
        <f t="shared" si="23"/>
        <v>0</v>
      </c>
      <c r="AR150" s="21" t="s">
        <v>554</v>
      </c>
      <c r="AT150" s="21" t="s">
        <v>300</v>
      </c>
      <c r="AU150" s="21" t="s">
        <v>81</v>
      </c>
      <c r="AY150" s="21" t="s">
        <v>155</v>
      </c>
      <c r="BE150" s="158">
        <f t="shared" si="24"/>
        <v>0</v>
      </c>
      <c r="BF150" s="158">
        <f t="shared" si="25"/>
        <v>0</v>
      </c>
      <c r="BG150" s="158">
        <f t="shared" si="26"/>
        <v>0</v>
      </c>
      <c r="BH150" s="158">
        <f t="shared" si="27"/>
        <v>0</v>
      </c>
      <c r="BI150" s="158">
        <f t="shared" si="28"/>
        <v>0</v>
      </c>
      <c r="BJ150" s="21" t="s">
        <v>81</v>
      </c>
      <c r="BK150" s="158">
        <f t="shared" si="29"/>
        <v>0</v>
      </c>
      <c r="BL150" s="21" t="s">
        <v>160</v>
      </c>
      <c r="BM150" s="21" t="s">
        <v>492</v>
      </c>
    </row>
    <row r="151" spans="2:65" s="1" customFormat="1" ht="16.5" customHeight="1">
      <c r="B151" s="37"/>
      <c r="C151" s="147" t="s">
        <v>160</v>
      </c>
      <c r="D151" s="147" t="s">
        <v>156</v>
      </c>
      <c r="E151" s="148" t="s">
        <v>671</v>
      </c>
      <c r="F151" s="149" t="s">
        <v>3789</v>
      </c>
      <c r="G151" s="150" t="s">
        <v>427</v>
      </c>
      <c r="H151" s="151">
        <v>2</v>
      </c>
      <c r="I151" s="152"/>
      <c r="J151" s="153">
        <f t="shared" si="20"/>
        <v>0</v>
      </c>
      <c r="K151" s="149" t="s">
        <v>21</v>
      </c>
      <c r="L151" s="37"/>
      <c r="M151" s="154" t="s">
        <v>21</v>
      </c>
      <c r="N151" s="155" t="s">
        <v>44</v>
      </c>
      <c r="P151" s="156">
        <f t="shared" si="21"/>
        <v>0</v>
      </c>
      <c r="Q151" s="156">
        <v>0</v>
      </c>
      <c r="R151" s="156">
        <f t="shared" si="22"/>
        <v>0</v>
      </c>
      <c r="S151" s="156">
        <v>0</v>
      </c>
      <c r="T151" s="157">
        <f t="shared" si="23"/>
        <v>0</v>
      </c>
      <c r="AR151" s="21" t="s">
        <v>160</v>
      </c>
      <c r="AT151" s="21" t="s">
        <v>156</v>
      </c>
      <c r="AU151" s="21" t="s">
        <v>81</v>
      </c>
      <c r="AY151" s="21" t="s">
        <v>155</v>
      </c>
      <c r="BE151" s="158">
        <f t="shared" si="24"/>
        <v>0</v>
      </c>
      <c r="BF151" s="158">
        <f t="shared" si="25"/>
        <v>0</v>
      </c>
      <c r="BG151" s="158">
        <f t="shared" si="26"/>
        <v>0</v>
      </c>
      <c r="BH151" s="158">
        <f t="shared" si="27"/>
        <v>0</v>
      </c>
      <c r="BI151" s="158">
        <f t="shared" si="28"/>
        <v>0</v>
      </c>
      <c r="BJ151" s="21" t="s">
        <v>81</v>
      </c>
      <c r="BK151" s="158">
        <f t="shared" si="29"/>
        <v>0</v>
      </c>
      <c r="BL151" s="21" t="s">
        <v>160</v>
      </c>
      <c r="BM151" s="21" t="s">
        <v>497</v>
      </c>
    </row>
    <row r="152" spans="2:65" s="1" customFormat="1" ht="16.5" customHeight="1">
      <c r="B152" s="37"/>
      <c r="C152" s="186" t="s">
        <v>517</v>
      </c>
      <c r="D152" s="186" t="s">
        <v>300</v>
      </c>
      <c r="E152" s="187" t="s">
        <v>674</v>
      </c>
      <c r="F152" s="188" t="s">
        <v>3789</v>
      </c>
      <c r="G152" s="189" t="s">
        <v>427</v>
      </c>
      <c r="H152" s="190">
        <v>2</v>
      </c>
      <c r="I152" s="191"/>
      <c r="J152" s="192">
        <f t="shared" si="20"/>
        <v>0</v>
      </c>
      <c r="K152" s="188" t="s">
        <v>21</v>
      </c>
      <c r="L152" s="193"/>
      <c r="M152" s="194" t="s">
        <v>21</v>
      </c>
      <c r="N152" s="195" t="s">
        <v>44</v>
      </c>
      <c r="P152" s="156">
        <f t="shared" si="21"/>
        <v>0</v>
      </c>
      <c r="Q152" s="156">
        <v>0</v>
      </c>
      <c r="R152" s="156">
        <f t="shared" si="22"/>
        <v>0</v>
      </c>
      <c r="S152" s="156">
        <v>0</v>
      </c>
      <c r="T152" s="157">
        <f t="shared" si="23"/>
        <v>0</v>
      </c>
      <c r="AR152" s="21" t="s">
        <v>554</v>
      </c>
      <c r="AT152" s="21" t="s">
        <v>300</v>
      </c>
      <c r="AU152" s="21" t="s">
        <v>81</v>
      </c>
      <c r="AY152" s="21" t="s">
        <v>155</v>
      </c>
      <c r="BE152" s="158">
        <f t="shared" si="24"/>
        <v>0</v>
      </c>
      <c r="BF152" s="158">
        <f t="shared" si="25"/>
        <v>0</v>
      </c>
      <c r="BG152" s="158">
        <f t="shared" si="26"/>
        <v>0</v>
      </c>
      <c r="BH152" s="158">
        <f t="shared" si="27"/>
        <v>0</v>
      </c>
      <c r="BI152" s="158">
        <f t="shared" si="28"/>
        <v>0</v>
      </c>
      <c r="BJ152" s="21" t="s">
        <v>81</v>
      </c>
      <c r="BK152" s="158">
        <f t="shared" si="29"/>
        <v>0</v>
      </c>
      <c r="BL152" s="21" t="s">
        <v>160</v>
      </c>
      <c r="BM152" s="21" t="s">
        <v>501</v>
      </c>
    </row>
    <row r="153" spans="2:65" s="1" customFormat="1" ht="16.5" customHeight="1">
      <c r="B153" s="37"/>
      <c r="C153" s="147" t="s">
        <v>376</v>
      </c>
      <c r="D153" s="147" t="s">
        <v>156</v>
      </c>
      <c r="E153" s="148" t="s">
        <v>677</v>
      </c>
      <c r="F153" s="149" t="s">
        <v>3790</v>
      </c>
      <c r="G153" s="150" t="s">
        <v>427</v>
      </c>
      <c r="H153" s="151">
        <v>1</v>
      </c>
      <c r="I153" s="152"/>
      <c r="J153" s="153">
        <f t="shared" si="20"/>
        <v>0</v>
      </c>
      <c r="K153" s="149" t="s">
        <v>21</v>
      </c>
      <c r="L153" s="37"/>
      <c r="M153" s="154" t="s">
        <v>21</v>
      </c>
      <c r="N153" s="155" t="s">
        <v>44</v>
      </c>
      <c r="P153" s="156">
        <f t="shared" si="21"/>
        <v>0</v>
      </c>
      <c r="Q153" s="156">
        <v>0</v>
      </c>
      <c r="R153" s="156">
        <f t="shared" si="22"/>
        <v>0</v>
      </c>
      <c r="S153" s="156">
        <v>0</v>
      </c>
      <c r="T153" s="157">
        <f t="shared" si="23"/>
        <v>0</v>
      </c>
      <c r="AR153" s="21" t="s">
        <v>160</v>
      </c>
      <c r="AT153" s="21" t="s">
        <v>156</v>
      </c>
      <c r="AU153" s="21" t="s">
        <v>81</v>
      </c>
      <c r="AY153" s="21" t="s">
        <v>155</v>
      </c>
      <c r="BE153" s="158">
        <f t="shared" si="24"/>
        <v>0</v>
      </c>
      <c r="BF153" s="158">
        <f t="shared" si="25"/>
        <v>0</v>
      </c>
      <c r="BG153" s="158">
        <f t="shared" si="26"/>
        <v>0</v>
      </c>
      <c r="BH153" s="158">
        <f t="shared" si="27"/>
        <v>0</v>
      </c>
      <c r="BI153" s="158">
        <f t="shared" si="28"/>
        <v>0</v>
      </c>
      <c r="BJ153" s="21" t="s">
        <v>81</v>
      </c>
      <c r="BK153" s="158">
        <f t="shared" si="29"/>
        <v>0</v>
      </c>
      <c r="BL153" s="21" t="s">
        <v>160</v>
      </c>
      <c r="BM153" s="21" t="s">
        <v>673</v>
      </c>
    </row>
    <row r="154" spans="2:65" s="1" customFormat="1" ht="16.5" customHeight="1">
      <c r="B154" s="37"/>
      <c r="C154" s="186" t="s">
        <v>1468</v>
      </c>
      <c r="D154" s="186" t="s">
        <v>300</v>
      </c>
      <c r="E154" s="187" t="s">
        <v>3791</v>
      </c>
      <c r="F154" s="188" t="s">
        <v>3790</v>
      </c>
      <c r="G154" s="189" t="s">
        <v>427</v>
      </c>
      <c r="H154" s="190">
        <v>1</v>
      </c>
      <c r="I154" s="191"/>
      <c r="J154" s="192">
        <f t="shared" si="20"/>
        <v>0</v>
      </c>
      <c r="K154" s="188" t="s">
        <v>21</v>
      </c>
      <c r="L154" s="193"/>
      <c r="M154" s="194" t="s">
        <v>21</v>
      </c>
      <c r="N154" s="195" t="s">
        <v>44</v>
      </c>
      <c r="P154" s="156">
        <f t="shared" si="21"/>
        <v>0</v>
      </c>
      <c r="Q154" s="156">
        <v>0</v>
      </c>
      <c r="R154" s="156">
        <f t="shared" si="22"/>
        <v>0</v>
      </c>
      <c r="S154" s="156">
        <v>0</v>
      </c>
      <c r="T154" s="157">
        <f t="shared" si="23"/>
        <v>0</v>
      </c>
      <c r="AR154" s="21" t="s">
        <v>554</v>
      </c>
      <c r="AT154" s="21" t="s">
        <v>300</v>
      </c>
      <c r="AU154" s="21" t="s">
        <v>81</v>
      </c>
      <c r="AY154" s="21" t="s">
        <v>155</v>
      </c>
      <c r="BE154" s="158">
        <f t="shared" si="24"/>
        <v>0</v>
      </c>
      <c r="BF154" s="158">
        <f t="shared" si="25"/>
        <v>0</v>
      </c>
      <c r="BG154" s="158">
        <f t="shared" si="26"/>
        <v>0</v>
      </c>
      <c r="BH154" s="158">
        <f t="shared" si="27"/>
        <v>0</v>
      </c>
      <c r="BI154" s="158">
        <f t="shared" si="28"/>
        <v>0</v>
      </c>
      <c r="BJ154" s="21" t="s">
        <v>81</v>
      </c>
      <c r="BK154" s="158">
        <f t="shared" si="29"/>
        <v>0</v>
      </c>
      <c r="BL154" s="21" t="s">
        <v>160</v>
      </c>
      <c r="BM154" s="21" t="s">
        <v>675</v>
      </c>
    </row>
    <row r="155" spans="2:65" s="1" customFormat="1" ht="16.5" customHeight="1">
      <c r="B155" s="37"/>
      <c r="C155" s="147" t="s">
        <v>379</v>
      </c>
      <c r="D155" s="147" t="s">
        <v>156</v>
      </c>
      <c r="E155" s="148" t="s">
        <v>3792</v>
      </c>
      <c r="F155" s="149" t="s">
        <v>3793</v>
      </c>
      <c r="G155" s="150" t="s">
        <v>427</v>
      </c>
      <c r="H155" s="151">
        <v>4</v>
      </c>
      <c r="I155" s="152"/>
      <c r="J155" s="153">
        <f t="shared" si="20"/>
        <v>0</v>
      </c>
      <c r="K155" s="149" t="s">
        <v>21</v>
      </c>
      <c r="L155" s="37"/>
      <c r="M155" s="154" t="s">
        <v>21</v>
      </c>
      <c r="N155" s="155" t="s">
        <v>44</v>
      </c>
      <c r="P155" s="156">
        <f t="shared" si="21"/>
        <v>0</v>
      </c>
      <c r="Q155" s="156">
        <v>0</v>
      </c>
      <c r="R155" s="156">
        <f t="shared" si="22"/>
        <v>0</v>
      </c>
      <c r="S155" s="156">
        <v>0</v>
      </c>
      <c r="T155" s="157">
        <f t="shared" si="23"/>
        <v>0</v>
      </c>
      <c r="AR155" s="21" t="s">
        <v>160</v>
      </c>
      <c r="AT155" s="21" t="s">
        <v>156</v>
      </c>
      <c r="AU155" s="21" t="s">
        <v>81</v>
      </c>
      <c r="AY155" s="21" t="s">
        <v>155</v>
      </c>
      <c r="BE155" s="158">
        <f t="shared" si="24"/>
        <v>0</v>
      </c>
      <c r="BF155" s="158">
        <f t="shared" si="25"/>
        <v>0</v>
      </c>
      <c r="BG155" s="158">
        <f t="shared" si="26"/>
        <v>0</v>
      </c>
      <c r="BH155" s="158">
        <f t="shared" si="27"/>
        <v>0</v>
      </c>
      <c r="BI155" s="158">
        <f t="shared" si="28"/>
        <v>0</v>
      </c>
      <c r="BJ155" s="21" t="s">
        <v>81</v>
      </c>
      <c r="BK155" s="158">
        <f t="shared" si="29"/>
        <v>0</v>
      </c>
      <c r="BL155" s="21" t="s">
        <v>160</v>
      </c>
      <c r="BM155" s="21" t="s">
        <v>679</v>
      </c>
    </row>
    <row r="156" spans="2:65" s="1" customFormat="1" ht="16.5" customHeight="1">
      <c r="B156" s="37"/>
      <c r="C156" s="186" t="s">
        <v>1471</v>
      </c>
      <c r="D156" s="186" t="s">
        <v>300</v>
      </c>
      <c r="E156" s="187" t="s">
        <v>686</v>
      </c>
      <c r="F156" s="188" t="s">
        <v>3793</v>
      </c>
      <c r="G156" s="189" t="s">
        <v>427</v>
      </c>
      <c r="H156" s="190">
        <v>4</v>
      </c>
      <c r="I156" s="191"/>
      <c r="J156" s="192">
        <f t="shared" si="20"/>
        <v>0</v>
      </c>
      <c r="K156" s="188" t="s">
        <v>21</v>
      </c>
      <c r="L156" s="193"/>
      <c r="M156" s="194" t="s">
        <v>21</v>
      </c>
      <c r="N156" s="195" t="s">
        <v>44</v>
      </c>
      <c r="P156" s="156">
        <f t="shared" si="21"/>
        <v>0</v>
      </c>
      <c r="Q156" s="156">
        <v>0</v>
      </c>
      <c r="R156" s="156">
        <f t="shared" si="22"/>
        <v>0</v>
      </c>
      <c r="S156" s="156">
        <v>0</v>
      </c>
      <c r="T156" s="157">
        <f t="shared" si="23"/>
        <v>0</v>
      </c>
      <c r="AR156" s="21" t="s">
        <v>554</v>
      </c>
      <c r="AT156" s="21" t="s">
        <v>300</v>
      </c>
      <c r="AU156" s="21" t="s">
        <v>81</v>
      </c>
      <c r="AY156" s="21" t="s">
        <v>155</v>
      </c>
      <c r="BE156" s="158">
        <f t="shared" si="24"/>
        <v>0</v>
      </c>
      <c r="BF156" s="158">
        <f t="shared" si="25"/>
        <v>0</v>
      </c>
      <c r="BG156" s="158">
        <f t="shared" si="26"/>
        <v>0</v>
      </c>
      <c r="BH156" s="158">
        <f t="shared" si="27"/>
        <v>0</v>
      </c>
      <c r="BI156" s="158">
        <f t="shared" si="28"/>
        <v>0</v>
      </c>
      <c r="BJ156" s="21" t="s">
        <v>81</v>
      </c>
      <c r="BK156" s="158">
        <f t="shared" si="29"/>
        <v>0</v>
      </c>
      <c r="BL156" s="21" t="s">
        <v>160</v>
      </c>
      <c r="BM156" s="21" t="s">
        <v>681</v>
      </c>
    </row>
    <row r="157" spans="2:65" s="9" customFormat="1" ht="29.85" customHeight="1">
      <c r="B157" s="137"/>
      <c r="D157" s="138" t="s">
        <v>72</v>
      </c>
      <c r="E157" s="169" t="s">
        <v>478</v>
      </c>
      <c r="F157" s="169" t="s">
        <v>3794</v>
      </c>
      <c r="I157" s="140"/>
      <c r="J157" s="170">
        <f>BK157</f>
        <v>0</v>
      </c>
      <c r="L157" s="137"/>
      <c r="M157" s="142"/>
      <c r="P157" s="143">
        <v>0</v>
      </c>
      <c r="R157" s="143">
        <v>0</v>
      </c>
      <c r="T157" s="144">
        <v>0</v>
      </c>
      <c r="AR157" s="138" t="s">
        <v>154</v>
      </c>
      <c r="AT157" s="145" t="s">
        <v>72</v>
      </c>
      <c r="AU157" s="145" t="s">
        <v>81</v>
      </c>
      <c r="AY157" s="138" t="s">
        <v>155</v>
      </c>
      <c r="BK157" s="146">
        <v>0</v>
      </c>
    </row>
    <row r="158" spans="2:65" s="9" customFormat="1" ht="24.95" customHeight="1">
      <c r="B158" s="137"/>
      <c r="D158" s="138" t="s">
        <v>72</v>
      </c>
      <c r="E158" s="139" t="s">
        <v>154</v>
      </c>
      <c r="F158" s="139" t="s">
        <v>3795</v>
      </c>
      <c r="I158" s="140"/>
      <c r="J158" s="141">
        <f>BK158</f>
        <v>0</v>
      </c>
      <c r="L158" s="137"/>
      <c r="M158" s="142"/>
      <c r="P158" s="143">
        <f>SUM(P159:P192)</f>
        <v>0</v>
      </c>
      <c r="R158" s="143">
        <f>SUM(R159:R192)</f>
        <v>0</v>
      </c>
      <c r="T158" s="144">
        <f>SUM(T159:T192)</f>
        <v>0</v>
      </c>
      <c r="AR158" s="138" t="s">
        <v>154</v>
      </c>
      <c r="AT158" s="145" t="s">
        <v>72</v>
      </c>
      <c r="AU158" s="145" t="s">
        <v>73</v>
      </c>
      <c r="AY158" s="138" t="s">
        <v>155</v>
      </c>
      <c r="BK158" s="146">
        <f>SUM(BK159:BK192)</f>
        <v>0</v>
      </c>
    </row>
    <row r="159" spans="2:65" s="1" customFormat="1" ht="16.5" customHeight="1">
      <c r="B159" s="37"/>
      <c r="C159" s="147" t="s">
        <v>383</v>
      </c>
      <c r="D159" s="147" t="s">
        <v>156</v>
      </c>
      <c r="E159" s="148" t="s">
        <v>689</v>
      </c>
      <c r="F159" s="149" t="s">
        <v>3796</v>
      </c>
      <c r="G159" s="150" t="s">
        <v>300</v>
      </c>
      <c r="H159" s="151">
        <v>16</v>
      </c>
      <c r="I159" s="152"/>
      <c r="J159" s="153">
        <f t="shared" ref="J159:J191" si="30">ROUND(I159*H159,2)</f>
        <v>0</v>
      </c>
      <c r="K159" s="149" t="s">
        <v>21</v>
      </c>
      <c r="L159" s="37"/>
      <c r="M159" s="154" t="s">
        <v>21</v>
      </c>
      <c r="N159" s="155" t="s">
        <v>44</v>
      </c>
      <c r="P159" s="156">
        <f t="shared" ref="P159:P191" si="31">O159*H159</f>
        <v>0</v>
      </c>
      <c r="Q159" s="156">
        <v>0</v>
      </c>
      <c r="R159" s="156">
        <f t="shared" ref="R159:R191" si="32">Q159*H159</f>
        <v>0</v>
      </c>
      <c r="S159" s="156">
        <v>0</v>
      </c>
      <c r="T159" s="157">
        <f t="shared" ref="T159:T191" si="33">S159*H159</f>
        <v>0</v>
      </c>
      <c r="AR159" s="21" t="s">
        <v>160</v>
      </c>
      <c r="AT159" s="21" t="s">
        <v>156</v>
      </c>
      <c r="AU159" s="21" t="s">
        <v>81</v>
      </c>
      <c r="AY159" s="21" t="s">
        <v>155</v>
      </c>
      <c r="BE159" s="158">
        <f t="shared" ref="BE159:BE191" si="34">IF(N159="základní",J159,0)</f>
        <v>0</v>
      </c>
      <c r="BF159" s="158">
        <f t="shared" ref="BF159:BF191" si="35">IF(N159="snížená",J159,0)</f>
        <v>0</v>
      </c>
      <c r="BG159" s="158">
        <f t="shared" ref="BG159:BG191" si="36">IF(N159="zákl. přenesená",J159,0)</f>
        <v>0</v>
      </c>
      <c r="BH159" s="158">
        <f t="shared" ref="BH159:BH191" si="37">IF(N159="sníž. přenesená",J159,0)</f>
        <v>0</v>
      </c>
      <c r="BI159" s="158">
        <f t="shared" ref="BI159:BI191" si="38">IF(N159="nulová",J159,0)</f>
        <v>0</v>
      </c>
      <c r="BJ159" s="21" t="s">
        <v>81</v>
      </c>
      <c r="BK159" s="158">
        <f t="shared" ref="BK159:BK191" si="39">ROUND(I159*H159,2)</f>
        <v>0</v>
      </c>
      <c r="BL159" s="21" t="s">
        <v>160</v>
      </c>
      <c r="BM159" s="21" t="s">
        <v>685</v>
      </c>
    </row>
    <row r="160" spans="2:65" s="1" customFormat="1" ht="16.5" customHeight="1">
      <c r="B160" s="37"/>
      <c r="C160" s="186" t="s">
        <v>1474</v>
      </c>
      <c r="D160" s="186" t="s">
        <v>300</v>
      </c>
      <c r="E160" s="187" t="s">
        <v>692</v>
      </c>
      <c r="F160" s="188" t="s">
        <v>3796</v>
      </c>
      <c r="G160" s="189" t="s">
        <v>300</v>
      </c>
      <c r="H160" s="190">
        <v>16</v>
      </c>
      <c r="I160" s="191"/>
      <c r="J160" s="192">
        <f t="shared" si="30"/>
        <v>0</v>
      </c>
      <c r="K160" s="188" t="s">
        <v>21</v>
      </c>
      <c r="L160" s="193"/>
      <c r="M160" s="194" t="s">
        <v>21</v>
      </c>
      <c r="N160" s="195" t="s">
        <v>44</v>
      </c>
      <c r="P160" s="156">
        <f t="shared" si="31"/>
        <v>0</v>
      </c>
      <c r="Q160" s="156">
        <v>0</v>
      </c>
      <c r="R160" s="156">
        <f t="shared" si="32"/>
        <v>0</v>
      </c>
      <c r="S160" s="156">
        <v>0</v>
      </c>
      <c r="T160" s="157">
        <f t="shared" si="33"/>
        <v>0</v>
      </c>
      <c r="AR160" s="21" t="s">
        <v>554</v>
      </c>
      <c r="AT160" s="21" t="s">
        <v>300</v>
      </c>
      <c r="AU160" s="21" t="s">
        <v>81</v>
      </c>
      <c r="AY160" s="21" t="s">
        <v>155</v>
      </c>
      <c r="BE160" s="158">
        <f t="shared" si="34"/>
        <v>0</v>
      </c>
      <c r="BF160" s="158">
        <f t="shared" si="35"/>
        <v>0</v>
      </c>
      <c r="BG160" s="158">
        <f t="shared" si="36"/>
        <v>0</v>
      </c>
      <c r="BH160" s="158">
        <f t="shared" si="37"/>
        <v>0</v>
      </c>
      <c r="BI160" s="158">
        <f t="shared" si="38"/>
        <v>0</v>
      </c>
      <c r="BJ160" s="21" t="s">
        <v>81</v>
      </c>
      <c r="BK160" s="158">
        <f t="shared" si="39"/>
        <v>0</v>
      </c>
      <c r="BL160" s="21" t="s">
        <v>160</v>
      </c>
      <c r="BM160" s="21" t="s">
        <v>687</v>
      </c>
    </row>
    <row r="161" spans="2:65" s="1" customFormat="1" ht="16.5" customHeight="1">
      <c r="B161" s="37"/>
      <c r="C161" s="147" t="s">
        <v>386</v>
      </c>
      <c r="D161" s="147" t="s">
        <v>156</v>
      </c>
      <c r="E161" s="148" t="s">
        <v>3797</v>
      </c>
      <c r="F161" s="149" t="s">
        <v>3798</v>
      </c>
      <c r="G161" s="150" t="s">
        <v>427</v>
      </c>
      <c r="H161" s="151">
        <v>60</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160</v>
      </c>
      <c r="AT161" s="21" t="s">
        <v>156</v>
      </c>
      <c r="AU161" s="21" t="s">
        <v>81</v>
      </c>
      <c r="AY161" s="21" t="s">
        <v>155</v>
      </c>
      <c r="BE161" s="158">
        <f t="shared" si="34"/>
        <v>0</v>
      </c>
      <c r="BF161" s="158">
        <f t="shared" si="35"/>
        <v>0</v>
      </c>
      <c r="BG161" s="158">
        <f t="shared" si="36"/>
        <v>0</v>
      </c>
      <c r="BH161" s="158">
        <f t="shared" si="37"/>
        <v>0</v>
      </c>
      <c r="BI161" s="158">
        <f t="shared" si="38"/>
        <v>0</v>
      </c>
      <c r="BJ161" s="21" t="s">
        <v>81</v>
      </c>
      <c r="BK161" s="158">
        <f t="shared" si="39"/>
        <v>0</v>
      </c>
      <c r="BL161" s="21" t="s">
        <v>160</v>
      </c>
      <c r="BM161" s="21" t="s">
        <v>691</v>
      </c>
    </row>
    <row r="162" spans="2:65" s="1" customFormat="1" ht="16.5" customHeight="1">
      <c r="B162" s="37"/>
      <c r="C162" s="186" t="s">
        <v>1477</v>
      </c>
      <c r="D162" s="186" t="s">
        <v>300</v>
      </c>
      <c r="E162" s="187" t="s">
        <v>3799</v>
      </c>
      <c r="F162" s="188" t="s">
        <v>3798</v>
      </c>
      <c r="G162" s="189" t="s">
        <v>427</v>
      </c>
      <c r="H162" s="190">
        <v>60</v>
      </c>
      <c r="I162" s="191"/>
      <c r="J162" s="192">
        <f t="shared" si="30"/>
        <v>0</v>
      </c>
      <c r="K162" s="188" t="s">
        <v>21</v>
      </c>
      <c r="L162" s="193"/>
      <c r="M162" s="194" t="s">
        <v>21</v>
      </c>
      <c r="N162" s="195" t="s">
        <v>44</v>
      </c>
      <c r="P162" s="156">
        <f t="shared" si="31"/>
        <v>0</v>
      </c>
      <c r="Q162" s="156">
        <v>0</v>
      </c>
      <c r="R162" s="156">
        <f t="shared" si="32"/>
        <v>0</v>
      </c>
      <c r="S162" s="156">
        <v>0</v>
      </c>
      <c r="T162" s="157">
        <f t="shared" si="33"/>
        <v>0</v>
      </c>
      <c r="AR162" s="21" t="s">
        <v>554</v>
      </c>
      <c r="AT162" s="21" t="s">
        <v>300</v>
      </c>
      <c r="AU162" s="21" t="s">
        <v>81</v>
      </c>
      <c r="AY162" s="21" t="s">
        <v>155</v>
      </c>
      <c r="BE162" s="158">
        <f t="shared" si="34"/>
        <v>0</v>
      </c>
      <c r="BF162" s="158">
        <f t="shared" si="35"/>
        <v>0</v>
      </c>
      <c r="BG162" s="158">
        <f t="shared" si="36"/>
        <v>0</v>
      </c>
      <c r="BH162" s="158">
        <f t="shared" si="37"/>
        <v>0</v>
      </c>
      <c r="BI162" s="158">
        <f t="shared" si="38"/>
        <v>0</v>
      </c>
      <c r="BJ162" s="21" t="s">
        <v>81</v>
      </c>
      <c r="BK162" s="158">
        <f t="shared" si="39"/>
        <v>0</v>
      </c>
      <c r="BL162" s="21" t="s">
        <v>160</v>
      </c>
      <c r="BM162" s="21" t="s">
        <v>693</v>
      </c>
    </row>
    <row r="163" spans="2:65" s="1" customFormat="1" ht="16.5" customHeight="1">
      <c r="B163" s="37"/>
      <c r="C163" s="147" t="s">
        <v>390</v>
      </c>
      <c r="D163" s="147" t="s">
        <v>156</v>
      </c>
      <c r="E163" s="148" t="s">
        <v>701</v>
      </c>
      <c r="F163" s="149" t="s">
        <v>3800</v>
      </c>
      <c r="G163" s="150" t="s">
        <v>300</v>
      </c>
      <c r="H163" s="151">
        <v>50</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160</v>
      </c>
      <c r="AT163" s="21" t="s">
        <v>156</v>
      </c>
      <c r="AU163" s="21" t="s">
        <v>81</v>
      </c>
      <c r="AY163" s="21" t="s">
        <v>155</v>
      </c>
      <c r="BE163" s="158">
        <f t="shared" si="34"/>
        <v>0</v>
      </c>
      <c r="BF163" s="158">
        <f t="shared" si="35"/>
        <v>0</v>
      </c>
      <c r="BG163" s="158">
        <f t="shared" si="36"/>
        <v>0</v>
      </c>
      <c r="BH163" s="158">
        <f t="shared" si="37"/>
        <v>0</v>
      </c>
      <c r="BI163" s="158">
        <f t="shared" si="38"/>
        <v>0</v>
      </c>
      <c r="BJ163" s="21" t="s">
        <v>81</v>
      </c>
      <c r="BK163" s="158">
        <f t="shared" si="39"/>
        <v>0</v>
      </c>
      <c r="BL163" s="21" t="s">
        <v>160</v>
      </c>
      <c r="BM163" s="21" t="s">
        <v>697</v>
      </c>
    </row>
    <row r="164" spans="2:65" s="1" customFormat="1" ht="16.5" customHeight="1">
      <c r="B164" s="37"/>
      <c r="C164" s="186" t="s">
        <v>1483</v>
      </c>
      <c r="D164" s="186" t="s">
        <v>300</v>
      </c>
      <c r="E164" s="187" t="s">
        <v>704</v>
      </c>
      <c r="F164" s="188" t="s">
        <v>3800</v>
      </c>
      <c r="G164" s="189" t="s">
        <v>300</v>
      </c>
      <c r="H164" s="190">
        <v>50</v>
      </c>
      <c r="I164" s="191"/>
      <c r="J164" s="192">
        <f t="shared" si="30"/>
        <v>0</v>
      </c>
      <c r="K164" s="188" t="s">
        <v>21</v>
      </c>
      <c r="L164" s="193"/>
      <c r="M164" s="194" t="s">
        <v>21</v>
      </c>
      <c r="N164" s="195" t="s">
        <v>44</v>
      </c>
      <c r="P164" s="156">
        <f t="shared" si="31"/>
        <v>0</v>
      </c>
      <c r="Q164" s="156">
        <v>0</v>
      </c>
      <c r="R164" s="156">
        <f t="shared" si="32"/>
        <v>0</v>
      </c>
      <c r="S164" s="156">
        <v>0</v>
      </c>
      <c r="T164" s="157">
        <f t="shared" si="33"/>
        <v>0</v>
      </c>
      <c r="AR164" s="21" t="s">
        <v>554</v>
      </c>
      <c r="AT164" s="21" t="s">
        <v>300</v>
      </c>
      <c r="AU164" s="21" t="s">
        <v>81</v>
      </c>
      <c r="AY164" s="21" t="s">
        <v>155</v>
      </c>
      <c r="BE164" s="158">
        <f t="shared" si="34"/>
        <v>0</v>
      </c>
      <c r="BF164" s="158">
        <f t="shared" si="35"/>
        <v>0</v>
      </c>
      <c r="BG164" s="158">
        <f t="shared" si="36"/>
        <v>0</v>
      </c>
      <c r="BH164" s="158">
        <f t="shared" si="37"/>
        <v>0</v>
      </c>
      <c r="BI164" s="158">
        <f t="shared" si="38"/>
        <v>0</v>
      </c>
      <c r="BJ164" s="21" t="s">
        <v>81</v>
      </c>
      <c r="BK164" s="158">
        <f t="shared" si="39"/>
        <v>0</v>
      </c>
      <c r="BL164" s="21" t="s">
        <v>160</v>
      </c>
      <c r="BM164" s="21" t="s">
        <v>699</v>
      </c>
    </row>
    <row r="165" spans="2:65" s="1" customFormat="1" ht="16.5" customHeight="1">
      <c r="B165" s="37"/>
      <c r="C165" s="147" t="s">
        <v>393</v>
      </c>
      <c r="D165" s="147" t="s">
        <v>156</v>
      </c>
      <c r="E165" s="148" t="s">
        <v>3801</v>
      </c>
      <c r="F165" s="149" t="s">
        <v>3802</v>
      </c>
      <c r="G165" s="150" t="s">
        <v>300</v>
      </c>
      <c r="H165" s="151">
        <v>25</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160</v>
      </c>
      <c r="AT165" s="21" t="s">
        <v>156</v>
      </c>
      <c r="AU165" s="21" t="s">
        <v>81</v>
      </c>
      <c r="AY165" s="21" t="s">
        <v>155</v>
      </c>
      <c r="BE165" s="158">
        <f t="shared" si="34"/>
        <v>0</v>
      </c>
      <c r="BF165" s="158">
        <f t="shared" si="35"/>
        <v>0</v>
      </c>
      <c r="BG165" s="158">
        <f t="shared" si="36"/>
        <v>0</v>
      </c>
      <c r="BH165" s="158">
        <f t="shared" si="37"/>
        <v>0</v>
      </c>
      <c r="BI165" s="158">
        <f t="shared" si="38"/>
        <v>0</v>
      </c>
      <c r="BJ165" s="21" t="s">
        <v>81</v>
      </c>
      <c r="BK165" s="158">
        <f t="shared" si="39"/>
        <v>0</v>
      </c>
      <c r="BL165" s="21" t="s">
        <v>160</v>
      </c>
      <c r="BM165" s="21" t="s">
        <v>703</v>
      </c>
    </row>
    <row r="166" spans="2:65" s="1" customFormat="1" ht="16.5" customHeight="1">
      <c r="B166" s="37"/>
      <c r="C166" s="186" t="s">
        <v>1487</v>
      </c>
      <c r="D166" s="186" t="s">
        <v>300</v>
      </c>
      <c r="E166" s="187" t="s">
        <v>710</v>
      </c>
      <c r="F166" s="188" t="s">
        <v>3802</v>
      </c>
      <c r="G166" s="189" t="s">
        <v>300</v>
      </c>
      <c r="H166" s="190">
        <v>25</v>
      </c>
      <c r="I166" s="191"/>
      <c r="J166" s="192">
        <f t="shared" si="30"/>
        <v>0</v>
      </c>
      <c r="K166" s="188" t="s">
        <v>21</v>
      </c>
      <c r="L166" s="193"/>
      <c r="M166" s="194" t="s">
        <v>21</v>
      </c>
      <c r="N166" s="195" t="s">
        <v>44</v>
      </c>
      <c r="P166" s="156">
        <f t="shared" si="31"/>
        <v>0</v>
      </c>
      <c r="Q166" s="156">
        <v>0</v>
      </c>
      <c r="R166" s="156">
        <f t="shared" si="32"/>
        <v>0</v>
      </c>
      <c r="S166" s="156">
        <v>0</v>
      </c>
      <c r="T166" s="157">
        <f t="shared" si="33"/>
        <v>0</v>
      </c>
      <c r="AR166" s="21" t="s">
        <v>554</v>
      </c>
      <c r="AT166" s="21" t="s">
        <v>300</v>
      </c>
      <c r="AU166" s="21" t="s">
        <v>81</v>
      </c>
      <c r="AY166" s="21" t="s">
        <v>155</v>
      </c>
      <c r="BE166" s="158">
        <f t="shared" si="34"/>
        <v>0</v>
      </c>
      <c r="BF166" s="158">
        <f t="shared" si="35"/>
        <v>0</v>
      </c>
      <c r="BG166" s="158">
        <f t="shared" si="36"/>
        <v>0</v>
      </c>
      <c r="BH166" s="158">
        <f t="shared" si="37"/>
        <v>0</v>
      </c>
      <c r="BI166" s="158">
        <f t="shared" si="38"/>
        <v>0</v>
      </c>
      <c r="BJ166" s="21" t="s">
        <v>81</v>
      </c>
      <c r="BK166" s="158">
        <f t="shared" si="39"/>
        <v>0</v>
      </c>
      <c r="BL166" s="21" t="s">
        <v>160</v>
      </c>
      <c r="BM166" s="21" t="s">
        <v>705</v>
      </c>
    </row>
    <row r="167" spans="2:65" s="1" customFormat="1" ht="16.5" customHeight="1">
      <c r="B167" s="37"/>
      <c r="C167" s="147" t="s">
        <v>397</v>
      </c>
      <c r="D167" s="147" t="s">
        <v>156</v>
      </c>
      <c r="E167" s="148" t="s">
        <v>713</v>
      </c>
      <c r="F167" s="149" t="s">
        <v>3803</v>
      </c>
      <c r="G167" s="150" t="s">
        <v>300</v>
      </c>
      <c r="H167" s="151">
        <v>150</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160</v>
      </c>
      <c r="AT167" s="21" t="s">
        <v>156</v>
      </c>
      <c r="AU167" s="21" t="s">
        <v>81</v>
      </c>
      <c r="AY167" s="21" t="s">
        <v>155</v>
      </c>
      <c r="BE167" s="158">
        <f t="shared" si="34"/>
        <v>0</v>
      </c>
      <c r="BF167" s="158">
        <f t="shared" si="35"/>
        <v>0</v>
      </c>
      <c r="BG167" s="158">
        <f t="shared" si="36"/>
        <v>0</v>
      </c>
      <c r="BH167" s="158">
        <f t="shared" si="37"/>
        <v>0</v>
      </c>
      <c r="BI167" s="158">
        <f t="shared" si="38"/>
        <v>0</v>
      </c>
      <c r="BJ167" s="21" t="s">
        <v>81</v>
      </c>
      <c r="BK167" s="158">
        <f t="shared" si="39"/>
        <v>0</v>
      </c>
      <c r="BL167" s="21" t="s">
        <v>160</v>
      </c>
      <c r="BM167" s="21" t="s">
        <v>709</v>
      </c>
    </row>
    <row r="168" spans="2:65" s="1" customFormat="1" ht="16.5" customHeight="1">
      <c r="B168" s="37"/>
      <c r="C168" s="186" t="s">
        <v>1491</v>
      </c>
      <c r="D168" s="186" t="s">
        <v>300</v>
      </c>
      <c r="E168" s="187" t="s">
        <v>3804</v>
      </c>
      <c r="F168" s="188" t="s">
        <v>3803</v>
      </c>
      <c r="G168" s="189" t="s">
        <v>300</v>
      </c>
      <c r="H168" s="190">
        <v>150</v>
      </c>
      <c r="I168" s="191"/>
      <c r="J168" s="192">
        <f t="shared" si="30"/>
        <v>0</v>
      </c>
      <c r="K168" s="188" t="s">
        <v>21</v>
      </c>
      <c r="L168" s="193"/>
      <c r="M168" s="194" t="s">
        <v>21</v>
      </c>
      <c r="N168" s="195" t="s">
        <v>44</v>
      </c>
      <c r="P168" s="156">
        <f t="shared" si="31"/>
        <v>0</v>
      </c>
      <c r="Q168" s="156">
        <v>0</v>
      </c>
      <c r="R168" s="156">
        <f t="shared" si="32"/>
        <v>0</v>
      </c>
      <c r="S168" s="156">
        <v>0</v>
      </c>
      <c r="T168" s="157">
        <f t="shared" si="33"/>
        <v>0</v>
      </c>
      <c r="AR168" s="21" t="s">
        <v>554</v>
      </c>
      <c r="AT168" s="21" t="s">
        <v>300</v>
      </c>
      <c r="AU168" s="21" t="s">
        <v>81</v>
      </c>
      <c r="AY168" s="21" t="s">
        <v>155</v>
      </c>
      <c r="BE168" s="158">
        <f t="shared" si="34"/>
        <v>0</v>
      </c>
      <c r="BF168" s="158">
        <f t="shared" si="35"/>
        <v>0</v>
      </c>
      <c r="BG168" s="158">
        <f t="shared" si="36"/>
        <v>0</v>
      </c>
      <c r="BH168" s="158">
        <f t="shared" si="37"/>
        <v>0</v>
      </c>
      <c r="BI168" s="158">
        <f t="shared" si="38"/>
        <v>0</v>
      </c>
      <c r="BJ168" s="21" t="s">
        <v>81</v>
      </c>
      <c r="BK168" s="158">
        <f t="shared" si="39"/>
        <v>0</v>
      </c>
      <c r="BL168" s="21" t="s">
        <v>160</v>
      </c>
      <c r="BM168" s="21" t="s">
        <v>711</v>
      </c>
    </row>
    <row r="169" spans="2:65" s="1" customFormat="1" ht="16.5" customHeight="1">
      <c r="B169" s="37"/>
      <c r="C169" s="147" t="s">
        <v>401</v>
      </c>
      <c r="D169" s="147" t="s">
        <v>156</v>
      </c>
      <c r="E169" s="148" t="s">
        <v>720</v>
      </c>
      <c r="F169" s="149" t="s">
        <v>3805</v>
      </c>
      <c r="G169" s="150" t="s">
        <v>300</v>
      </c>
      <c r="H169" s="151">
        <v>100</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160</v>
      </c>
      <c r="AT169" s="21" t="s">
        <v>156</v>
      </c>
      <c r="AU169" s="21" t="s">
        <v>81</v>
      </c>
      <c r="AY169" s="21" t="s">
        <v>155</v>
      </c>
      <c r="BE169" s="158">
        <f t="shared" si="34"/>
        <v>0</v>
      </c>
      <c r="BF169" s="158">
        <f t="shared" si="35"/>
        <v>0</v>
      </c>
      <c r="BG169" s="158">
        <f t="shared" si="36"/>
        <v>0</v>
      </c>
      <c r="BH169" s="158">
        <f t="shared" si="37"/>
        <v>0</v>
      </c>
      <c r="BI169" s="158">
        <f t="shared" si="38"/>
        <v>0</v>
      </c>
      <c r="BJ169" s="21" t="s">
        <v>81</v>
      </c>
      <c r="BK169" s="158">
        <f t="shared" si="39"/>
        <v>0</v>
      </c>
      <c r="BL169" s="21" t="s">
        <v>160</v>
      </c>
      <c r="BM169" s="21" t="s">
        <v>715</v>
      </c>
    </row>
    <row r="170" spans="2:65" s="1" customFormat="1" ht="16.5" customHeight="1">
      <c r="B170" s="37"/>
      <c r="C170" s="186" t="s">
        <v>1495</v>
      </c>
      <c r="D170" s="186" t="s">
        <v>300</v>
      </c>
      <c r="E170" s="187" t="s">
        <v>723</v>
      </c>
      <c r="F170" s="188" t="s">
        <v>3805</v>
      </c>
      <c r="G170" s="189" t="s">
        <v>300</v>
      </c>
      <c r="H170" s="190">
        <v>100</v>
      </c>
      <c r="I170" s="191"/>
      <c r="J170" s="192">
        <f t="shared" si="30"/>
        <v>0</v>
      </c>
      <c r="K170" s="188" t="s">
        <v>21</v>
      </c>
      <c r="L170" s="193"/>
      <c r="M170" s="194" t="s">
        <v>21</v>
      </c>
      <c r="N170" s="195" t="s">
        <v>44</v>
      </c>
      <c r="P170" s="156">
        <f t="shared" si="31"/>
        <v>0</v>
      </c>
      <c r="Q170" s="156">
        <v>0</v>
      </c>
      <c r="R170" s="156">
        <f t="shared" si="32"/>
        <v>0</v>
      </c>
      <c r="S170" s="156">
        <v>0</v>
      </c>
      <c r="T170" s="157">
        <f t="shared" si="33"/>
        <v>0</v>
      </c>
      <c r="AR170" s="21" t="s">
        <v>554</v>
      </c>
      <c r="AT170" s="21" t="s">
        <v>300</v>
      </c>
      <c r="AU170" s="21" t="s">
        <v>81</v>
      </c>
      <c r="AY170" s="21" t="s">
        <v>155</v>
      </c>
      <c r="BE170" s="158">
        <f t="shared" si="34"/>
        <v>0</v>
      </c>
      <c r="BF170" s="158">
        <f t="shared" si="35"/>
        <v>0</v>
      </c>
      <c r="BG170" s="158">
        <f t="shared" si="36"/>
        <v>0</v>
      </c>
      <c r="BH170" s="158">
        <f t="shared" si="37"/>
        <v>0</v>
      </c>
      <c r="BI170" s="158">
        <f t="shared" si="38"/>
        <v>0</v>
      </c>
      <c r="BJ170" s="21" t="s">
        <v>81</v>
      </c>
      <c r="BK170" s="158">
        <f t="shared" si="39"/>
        <v>0</v>
      </c>
      <c r="BL170" s="21" t="s">
        <v>160</v>
      </c>
      <c r="BM170" s="21" t="s">
        <v>722</v>
      </c>
    </row>
    <row r="171" spans="2:65" s="1" customFormat="1" ht="16.5" customHeight="1">
      <c r="B171" s="37"/>
      <c r="C171" s="147" t="s">
        <v>406</v>
      </c>
      <c r="D171" s="147" t="s">
        <v>156</v>
      </c>
      <c r="E171" s="148" t="s">
        <v>725</v>
      </c>
      <c r="F171" s="149" t="s">
        <v>3806</v>
      </c>
      <c r="G171" s="150" t="s">
        <v>300</v>
      </c>
      <c r="H171" s="151">
        <v>20</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160</v>
      </c>
      <c r="AT171" s="21" t="s">
        <v>156</v>
      </c>
      <c r="AU171" s="21" t="s">
        <v>81</v>
      </c>
      <c r="AY171" s="21" t="s">
        <v>155</v>
      </c>
      <c r="BE171" s="158">
        <f t="shared" si="34"/>
        <v>0</v>
      </c>
      <c r="BF171" s="158">
        <f t="shared" si="35"/>
        <v>0</v>
      </c>
      <c r="BG171" s="158">
        <f t="shared" si="36"/>
        <v>0</v>
      </c>
      <c r="BH171" s="158">
        <f t="shared" si="37"/>
        <v>0</v>
      </c>
      <c r="BI171" s="158">
        <f t="shared" si="38"/>
        <v>0</v>
      </c>
      <c r="BJ171" s="21" t="s">
        <v>81</v>
      </c>
      <c r="BK171" s="158">
        <f t="shared" si="39"/>
        <v>0</v>
      </c>
      <c r="BL171" s="21" t="s">
        <v>160</v>
      </c>
      <c r="BM171" s="21" t="s">
        <v>724</v>
      </c>
    </row>
    <row r="172" spans="2:65" s="1" customFormat="1" ht="16.5" customHeight="1">
      <c r="B172" s="37"/>
      <c r="C172" s="186" t="s">
        <v>1499</v>
      </c>
      <c r="D172" s="186" t="s">
        <v>300</v>
      </c>
      <c r="E172" s="187" t="s">
        <v>728</v>
      </c>
      <c r="F172" s="188" t="s">
        <v>3806</v>
      </c>
      <c r="G172" s="189" t="s">
        <v>300</v>
      </c>
      <c r="H172" s="190">
        <v>20</v>
      </c>
      <c r="I172" s="191"/>
      <c r="J172" s="192">
        <f t="shared" si="30"/>
        <v>0</v>
      </c>
      <c r="K172" s="188" t="s">
        <v>21</v>
      </c>
      <c r="L172" s="193"/>
      <c r="M172" s="194" t="s">
        <v>21</v>
      </c>
      <c r="N172" s="195" t="s">
        <v>44</v>
      </c>
      <c r="P172" s="156">
        <f t="shared" si="31"/>
        <v>0</v>
      </c>
      <c r="Q172" s="156">
        <v>0</v>
      </c>
      <c r="R172" s="156">
        <f t="shared" si="32"/>
        <v>0</v>
      </c>
      <c r="S172" s="156">
        <v>0</v>
      </c>
      <c r="T172" s="157">
        <f t="shared" si="33"/>
        <v>0</v>
      </c>
      <c r="AR172" s="21" t="s">
        <v>554</v>
      </c>
      <c r="AT172" s="21" t="s">
        <v>300</v>
      </c>
      <c r="AU172" s="21" t="s">
        <v>81</v>
      </c>
      <c r="AY172" s="21" t="s">
        <v>155</v>
      </c>
      <c r="BE172" s="158">
        <f t="shared" si="34"/>
        <v>0</v>
      </c>
      <c r="BF172" s="158">
        <f t="shared" si="35"/>
        <v>0</v>
      </c>
      <c r="BG172" s="158">
        <f t="shared" si="36"/>
        <v>0</v>
      </c>
      <c r="BH172" s="158">
        <f t="shared" si="37"/>
        <v>0</v>
      </c>
      <c r="BI172" s="158">
        <f t="shared" si="38"/>
        <v>0</v>
      </c>
      <c r="BJ172" s="21" t="s">
        <v>81</v>
      </c>
      <c r="BK172" s="158">
        <f t="shared" si="39"/>
        <v>0</v>
      </c>
      <c r="BL172" s="21" t="s">
        <v>160</v>
      </c>
      <c r="BM172" s="21" t="s">
        <v>727</v>
      </c>
    </row>
    <row r="173" spans="2:65" s="1" customFormat="1" ht="16.5" customHeight="1">
      <c r="B173" s="37"/>
      <c r="C173" s="147" t="s">
        <v>410</v>
      </c>
      <c r="D173" s="147" t="s">
        <v>156</v>
      </c>
      <c r="E173" s="148" t="s">
        <v>730</v>
      </c>
      <c r="F173" s="149" t="s">
        <v>3807</v>
      </c>
      <c r="G173" s="150" t="s">
        <v>300</v>
      </c>
      <c r="H173" s="151">
        <v>60</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160</v>
      </c>
      <c r="AT173" s="21" t="s">
        <v>156</v>
      </c>
      <c r="AU173" s="21" t="s">
        <v>81</v>
      </c>
      <c r="AY173" s="21" t="s">
        <v>155</v>
      </c>
      <c r="BE173" s="158">
        <f t="shared" si="34"/>
        <v>0</v>
      </c>
      <c r="BF173" s="158">
        <f t="shared" si="35"/>
        <v>0</v>
      </c>
      <c r="BG173" s="158">
        <f t="shared" si="36"/>
        <v>0</v>
      </c>
      <c r="BH173" s="158">
        <f t="shared" si="37"/>
        <v>0</v>
      </c>
      <c r="BI173" s="158">
        <f t="shared" si="38"/>
        <v>0</v>
      </c>
      <c r="BJ173" s="21" t="s">
        <v>81</v>
      </c>
      <c r="BK173" s="158">
        <f t="shared" si="39"/>
        <v>0</v>
      </c>
      <c r="BL173" s="21" t="s">
        <v>160</v>
      </c>
      <c r="BM173" s="21" t="s">
        <v>729</v>
      </c>
    </row>
    <row r="174" spans="2:65" s="1" customFormat="1" ht="16.5" customHeight="1">
      <c r="B174" s="37"/>
      <c r="C174" s="186" t="s">
        <v>1503</v>
      </c>
      <c r="D174" s="186" t="s">
        <v>300</v>
      </c>
      <c r="E174" s="187" t="s">
        <v>3808</v>
      </c>
      <c r="F174" s="188" t="s">
        <v>3807</v>
      </c>
      <c r="G174" s="189" t="s">
        <v>300</v>
      </c>
      <c r="H174" s="190">
        <v>60</v>
      </c>
      <c r="I174" s="191"/>
      <c r="J174" s="192">
        <f t="shared" si="30"/>
        <v>0</v>
      </c>
      <c r="K174" s="188" t="s">
        <v>21</v>
      </c>
      <c r="L174" s="193"/>
      <c r="M174" s="194" t="s">
        <v>21</v>
      </c>
      <c r="N174" s="195" t="s">
        <v>44</v>
      </c>
      <c r="P174" s="156">
        <f t="shared" si="31"/>
        <v>0</v>
      </c>
      <c r="Q174" s="156">
        <v>0</v>
      </c>
      <c r="R174" s="156">
        <f t="shared" si="32"/>
        <v>0</v>
      </c>
      <c r="S174" s="156">
        <v>0</v>
      </c>
      <c r="T174" s="157">
        <f t="shared" si="33"/>
        <v>0</v>
      </c>
      <c r="AR174" s="21" t="s">
        <v>554</v>
      </c>
      <c r="AT174" s="21" t="s">
        <v>300</v>
      </c>
      <c r="AU174" s="21" t="s">
        <v>81</v>
      </c>
      <c r="AY174" s="21" t="s">
        <v>155</v>
      </c>
      <c r="BE174" s="158">
        <f t="shared" si="34"/>
        <v>0</v>
      </c>
      <c r="BF174" s="158">
        <f t="shared" si="35"/>
        <v>0</v>
      </c>
      <c r="BG174" s="158">
        <f t="shared" si="36"/>
        <v>0</v>
      </c>
      <c r="BH174" s="158">
        <f t="shared" si="37"/>
        <v>0</v>
      </c>
      <c r="BI174" s="158">
        <f t="shared" si="38"/>
        <v>0</v>
      </c>
      <c r="BJ174" s="21" t="s">
        <v>81</v>
      </c>
      <c r="BK174" s="158">
        <f t="shared" si="39"/>
        <v>0</v>
      </c>
      <c r="BL174" s="21" t="s">
        <v>160</v>
      </c>
      <c r="BM174" s="21" t="s">
        <v>732</v>
      </c>
    </row>
    <row r="175" spans="2:65" s="1" customFormat="1" ht="16.5" customHeight="1">
      <c r="B175" s="37"/>
      <c r="C175" s="147" t="s">
        <v>413</v>
      </c>
      <c r="D175" s="147" t="s">
        <v>156</v>
      </c>
      <c r="E175" s="148" t="s">
        <v>735</v>
      </c>
      <c r="F175" s="149" t="s">
        <v>3809</v>
      </c>
      <c r="G175" s="150" t="s">
        <v>300</v>
      </c>
      <c r="H175" s="151">
        <v>160</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160</v>
      </c>
      <c r="AT175" s="21" t="s">
        <v>156</v>
      </c>
      <c r="AU175" s="21" t="s">
        <v>81</v>
      </c>
      <c r="AY175" s="21" t="s">
        <v>155</v>
      </c>
      <c r="BE175" s="158">
        <f t="shared" si="34"/>
        <v>0</v>
      </c>
      <c r="BF175" s="158">
        <f t="shared" si="35"/>
        <v>0</v>
      </c>
      <c r="BG175" s="158">
        <f t="shared" si="36"/>
        <v>0</v>
      </c>
      <c r="BH175" s="158">
        <f t="shared" si="37"/>
        <v>0</v>
      </c>
      <c r="BI175" s="158">
        <f t="shared" si="38"/>
        <v>0</v>
      </c>
      <c r="BJ175" s="21" t="s">
        <v>81</v>
      </c>
      <c r="BK175" s="158">
        <f t="shared" si="39"/>
        <v>0</v>
      </c>
      <c r="BL175" s="21" t="s">
        <v>160</v>
      </c>
      <c r="BM175" s="21" t="s">
        <v>734</v>
      </c>
    </row>
    <row r="176" spans="2:65" s="1" customFormat="1" ht="16.5" customHeight="1">
      <c r="B176" s="37"/>
      <c r="C176" s="186" t="s">
        <v>1507</v>
      </c>
      <c r="D176" s="186" t="s">
        <v>300</v>
      </c>
      <c r="E176" s="187" t="s">
        <v>3810</v>
      </c>
      <c r="F176" s="188" t="s">
        <v>3809</v>
      </c>
      <c r="G176" s="189" t="s">
        <v>300</v>
      </c>
      <c r="H176" s="190">
        <v>160</v>
      </c>
      <c r="I176" s="191"/>
      <c r="J176" s="192">
        <f t="shared" si="30"/>
        <v>0</v>
      </c>
      <c r="K176" s="188" t="s">
        <v>21</v>
      </c>
      <c r="L176" s="193"/>
      <c r="M176" s="194" t="s">
        <v>21</v>
      </c>
      <c r="N176" s="195" t="s">
        <v>44</v>
      </c>
      <c r="P176" s="156">
        <f t="shared" si="31"/>
        <v>0</v>
      </c>
      <c r="Q176" s="156">
        <v>0</v>
      </c>
      <c r="R176" s="156">
        <f t="shared" si="32"/>
        <v>0</v>
      </c>
      <c r="S176" s="156">
        <v>0</v>
      </c>
      <c r="T176" s="157">
        <f t="shared" si="33"/>
        <v>0</v>
      </c>
      <c r="AR176" s="21" t="s">
        <v>554</v>
      </c>
      <c r="AT176" s="21" t="s">
        <v>300</v>
      </c>
      <c r="AU176" s="21" t="s">
        <v>81</v>
      </c>
      <c r="AY176" s="21" t="s">
        <v>155</v>
      </c>
      <c r="BE176" s="158">
        <f t="shared" si="34"/>
        <v>0</v>
      </c>
      <c r="BF176" s="158">
        <f t="shared" si="35"/>
        <v>0</v>
      </c>
      <c r="BG176" s="158">
        <f t="shared" si="36"/>
        <v>0</v>
      </c>
      <c r="BH176" s="158">
        <f t="shared" si="37"/>
        <v>0</v>
      </c>
      <c r="BI176" s="158">
        <f t="shared" si="38"/>
        <v>0</v>
      </c>
      <c r="BJ176" s="21" t="s">
        <v>81</v>
      </c>
      <c r="BK176" s="158">
        <f t="shared" si="39"/>
        <v>0</v>
      </c>
      <c r="BL176" s="21" t="s">
        <v>160</v>
      </c>
      <c r="BM176" s="21" t="s">
        <v>737</v>
      </c>
    </row>
    <row r="177" spans="2:65" s="1" customFormat="1" ht="16.5" customHeight="1">
      <c r="B177" s="37"/>
      <c r="C177" s="147" t="s">
        <v>417</v>
      </c>
      <c r="D177" s="147" t="s">
        <v>156</v>
      </c>
      <c r="E177" s="148" t="s">
        <v>740</v>
      </c>
      <c r="F177" s="149" t="s">
        <v>3811</v>
      </c>
      <c r="G177" s="150" t="s">
        <v>300</v>
      </c>
      <c r="H177" s="151">
        <v>80</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160</v>
      </c>
      <c r="AT177" s="21" t="s">
        <v>156</v>
      </c>
      <c r="AU177" s="21" t="s">
        <v>81</v>
      </c>
      <c r="AY177" s="21" t="s">
        <v>155</v>
      </c>
      <c r="BE177" s="158">
        <f t="shared" si="34"/>
        <v>0</v>
      </c>
      <c r="BF177" s="158">
        <f t="shared" si="35"/>
        <v>0</v>
      </c>
      <c r="BG177" s="158">
        <f t="shared" si="36"/>
        <v>0</v>
      </c>
      <c r="BH177" s="158">
        <f t="shared" si="37"/>
        <v>0</v>
      </c>
      <c r="BI177" s="158">
        <f t="shared" si="38"/>
        <v>0</v>
      </c>
      <c r="BJ177" s="21" t="s">
        <v>81</v>
      </c>
      <c r="BK177" s="158">
        <f t="shared" si="39"/>
        <v>0</v>
      </c>
      <c r="BL177" s="21" t="s">
        <v>160</v>
      </c>
      <c r="BM177" s="21" t="s">
        <v>739</v>
      </c>
    </row>
    <row r="178" spans="2:65" s="1" customFormat="1" ht="16.5" customHeight="1">
      <c r="B178" s="37"/>
      <c r="C178" s="186" t="s">
        <v>1511</v>
      </c>
      <c r="D178" s="186" t="s">
        <v>300</v>
      </c>
      <c r="E178" s="187" t="s">
        <v>743</v>
      </c>
      <c r="F178" s="188" t="s">
        <v>3811</v>
      </c>
      <c r="G178" s="189" t="s">
        <v>300</v>
      </c>
      <c r="H178" s="190">
        <v>80</v>
      </c>
      <c r="I178" s="191"/>
      <c r="J178" s="192">
        <f t="shared" si="30"/>
        <v>0</v>
      </c>
      <c r="K178" s="188" t="s">
        <v>21</v>
      </c>
      <c r="L178" s="193"/>
      <c r="M178" s="194" t="s">
        <v>21</v>
      </c>
      <c r="N178" s="195" t="s">
        <v>44</v>
      </c>
      <c r="P178" s="156">
        <f t="shared" si="31"/>
        <v>0</v>
      </c>
      <c r="Q178" s="156">
        <v>0</v>
      </c>
      <c r="R178" s="156">
        <f t="shared" si="32"/>
        <v>0</v>
      </c>
      <c r="S178" s="156">
        <v>0</v>
      </c>
      <c r="T178" s="157">
        <f t="shared" si="33"/>
        <v>0</v>
      </c>
      <c r="AR178" s="21" t="s">
        <v>554</v>
      </c>
      <c r="AT178" s="21" t="s">
        <v>300</v>
      </c>
      <c r="AU178" s="21" t="s">
        <v>81</v>
      </c>
      <c r="AY178" s="21" t="s">
        <v>155</v>
      </c>
      <c r="BE178" s="158">
        <f t="shared" si="34"/>
        <v>0</v>
      </c>
      <c r="BF178" s="158">
        <f t="shared" si="35"/>
        <v>0</v>
      </c>
      <c r="BG178" s="158">
        <f t="shared" si="36"/>
        <v>0</v>
      </c>
      <c r="BH178" s="158">
        <f t="shared" si="37"/>
        <v>0</v>
      </c>
      <c r="BI178" s="158">
        <f t="shared" si="38"/>
        <v>0</v>
      </c>
      <c r="BJ178" s="21" t="s">
        <v>81</v>
      </c>
      <c r="BK178" s="158">
        <f t="shared" si="39"/>
        <v>0</v>
      </c>
      <c r="BL178" s="21" t="s">
        <v>160</v>
      </c>
      <c r="BM178" s="21" t="s">
        <v>742</v>
      </c>
    </row>
    <row r="179" spans="2:65" s="1" customFormat="1" ht="16.5" customHeight="1">
      <c r="B179" s="37"/>
      <c r="C179" s="147" t="s">
        <v>420</v>
      </c>
      <c r="D179" s="147" t="s">
        <v>156</v>
      </c>
      <c r="E179" s="148" t="s">
        <v>745</v>
      </c>
      <c r="F179" s="149" t="s">
        <v>3812</v>
      </c>
      <c r="G179" s="150" t="s">
        <v>300</v>
      </c>
      <c r="H179" s="151">
        <v>25</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160</v>
      </c>
      <c r="AT179" s="21" t="s">
        <v>156</v>
      </c>
      <c r="AU179" s="21" t="s">
        <v>81</v>
      </c>
      <c r="AY179" s="21" t="s">
        <v>155</v>
      </c>
      <c r="BE179" s="158">
        <f t="shared" si="34"/>
        <v>0</v>
      </c>
      <c r="BF179" s="158">
        <f t="shared" si="35"/>
        <v>0</v>
      </c>
      <c r="BG179" s="158">
        <f t="shared" si="36"/>
        <v>0</v>
      </c>
      <c r="BH179" s="158">
        <f t="shared" si="37"/>
        <v>0</v>
      </c>
      <c r="BI179" s="158">
        <f t="shared" si="38"/>
        <v>0</v>
      </c>
      <c r="BJ179" s="21" t="s">
        <v>81</v>
      </c>
      <c r="BK179" s="158">
        <f t="shared" si="39"/>
        <v>0</v>
      </c>
      <c r="BL179" s="21" t="s">
        <v>160</v>
      </c>
      <c r="BM179" s="21" t="s">
        <v>744</v>
      </c>
    </row>
    <row r="180" spans="2:65" s="1" customFormat="1" ht="16.5" customHeight="1">
      <c r="B180" s="37"/>
      <c r="C180" s="186" t="s">
        <v>1515</v>
      </c>
      <c r="D180" s="186" t="s">
        <v>300</v>
      </c>
      <c r="E180" s="187" t="s">
        <v>748</v>
      </c>
      <c r="F180" s="188" t="s">
        <v>3812</v>
      </c>
      <c r="G180" s="189" t="s">
        <v>300</v>
      </c>
      <c r="H180" s="190">
        <v>25</v>
      </c>
      <c r="I180" s="191"/>
      <c r="J180" s="192">
        <f t="shared" si="30"/>
        <v>0</v>
      </c>
      <c r="K180" s="188" t="s">
        <v>21</v>
      </c>
      <c r="L180" s="193"/>
      <c r="M180" s="194" t="s">
        <v>21</v>
      </c>
      <c r="N180" s="195" t="s">
        <v>44</v>
      </c>
      <c r="P180" s="156">
        <f t="shared" si="31"/>
        <v>0</v>
      </c>
      <c r="Q180" s="156">
        <v>0</v>
      </c>
      <c r="R180" s="156">
        <f t="shared" si="32"/>
        <v>0</v>
      </c>
      <c r="S180" s="156">
        <v>0</v>
      </c>
      <c r="T180" s="157">
        <f t="shared" si="33"/>
        <v>0</v>
      </c>
      <c r="AR180" s="21" t="s">
        <v>554</v>
      </c>
      <c r="AT180" s="21" t="s">
        <v>300</v>
      </c>
      <c r="AU180" s="21" t="s">
        <v>81</v>
      </c>
      <c r="AY180" s="21" t="s">
        <v>155</v>
      </c>
      <c r="BE180" s="158">
        <f t="shared" si="34"/>
        <v>0</v>
      </c>
      <c r="BF180" s="158">
        <f t="shared" si="35"/>
        <v>0</v>
      </c>
      <c r="BG180" s="158">
        <f t="shared" si="36"/>
        <v>0</v>
      </c>
      <c r="BH180" s="158">
        <f t="shared" si="37"/>
        <v>0</v>
      </c>
      <c r="BI180" s="158">
        <f t="shared" si="38"/>
        <v>0</v>
      </c>
      <c r="BJ180" s="21" t="s">
        <v>81</v>
      </c>
      <c r="BK180" s="158">
        <f t="shared" si="39"/>
        <v>0</v>
      </c>
      <c r="BL180" s="21" t="s">
        <v>160</v>
      </c>
      <c r="BM180" s="21" t="s">
        <v>747</v>
      </c>
    </row>
    <row r="181" spans="2:65" s="1" customFormat="1" ht="16.5" customHeight="1">
      <c r="B181" s="37"/>
      <c r="C181" s="147" t="s">
        <v>428</v>
      </c>
      <c r="D181" s="147" t="s">
        <v>156</v>
      </c>
      <c r="E181" s="148" t="s">
        <v>750</v>
      </c>
      <c r="F181" s="149" t="s">
        <v>3812</v>
      </c>
      <c r="G181" s="150" t="s">
        <v>300</v>
      </c>
      <c r="H181" s="151">
        <v>12</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160</v>
      </c>
      <c r="AT181" s="21" t="s">
        <v>156</v>
      </c>
      <c r="AU181" s="21" t="s">
        <v>81</v>
      </c>
      <c r="AY181" s="21" t="s">
        <v>155</v>
      </c>
      <c r="BE181" s="158">
        <f t="shared" si="34"/>
        <v>0</v>
      </c>
      <c r="BF181" s="158">
        <f t="shared" si="35"/>
        <v>0</v>
      </c>
      <c r="BG181" s="158">
        <f t="shared" si="36"/>
        <v>0</v>
      </c>
      <c r="BH181" s="158">
        <f t="shared" si="37"/>
        <v>0</v>
      </c>
      <c r="BI181" s="158">
        <f t="shared" si="38"/>
        <v>0</v>
      </c>
      <c r="BJ181" s="21" t="s">
        <v>81</v>
      </c>
      <c r="BK181" s="158">
        <f t="shared" si="39"/>
        <v>0</v>
      </c>
      <c r="BL181" s="21" t="s">
        <v>160</v>
      </c>
      <c r="BM181" s="21" t="s">
        <v>749</v>
      </c>
    </row>
    <row r="182" spans="2:65" s="1" customFormat="1" ht="16.5" customHeight="1">
      <c r="B182" s="37"/>
      <c r="C182" s="186" t="s">
        <v>1519</v>
      </c>
      <c r="D182" s="186" t="s">
        <v>300</v>
      </c>
      <c r="E182" s="187" t="s">
        <v>753</v>
      </c>
      <c r="F182" s="188" t="s">
        <v>3812</v>
      </c>
      <c r="G182" s="189" t="s">
        <v>300</v>
      </c>
      <c r="H182" s="190">
        <v>12</v>
      </c>
      <c r="I182" s="191"/>
      <c r="J182" s="192">
        <f t="shared" si="30"/>
        <v>0</v>
      </c>
      <c r="K182" s="188" t="s">
        <v>21</v>
      </c>
      <c r="L182" s="193"/>
      <c r="M182" s="194" t="s">
        <v>21</v>
      </c>
      <c r="N182" s="195" t="s">
        <v>44</v>
      </c>
      <c r="P182" s="156">
        <f t="shared" si="31"/>
        <v>0</v>
      </c>
      <c r="Q182" s="156">
        <v>0</v>
      </c>
      <c r="R182" s="156">
        <f t="shared" si="32"/>
        <v>0</v>
      </c>
      <c r="S182" s="156">
        <v>0</v>
      </c>
      <c r="T182" s="157">
        <f t="shared" si="33"/>
        <v>0</v>
      </c>
      <c r="AR182" s="21" t="s">
        <v>554</v>
      </c>
      <c r="AT182" s="21" t="s">
        <v>300</v>
      </c>
      <c r="AU182" s="21" t="s">
        <v>81</v>
      </c>
      <c r="AY182" s="21" t="s">
        <v>155</v>
      </c>
      <c r="BE182" s="158">
        <f t="shared" si="34"/>
        <v>0</v>
      </c>
      <c r="BF182" s="158">
        <f t="shared" si="35"/>
        <v>0</v>
      </c>
      <c r="BG182" s="158">
        <f t="shared" si="36"/>
        <v>0</v>
      </c>
      <c r="BH182" s="158">
        <f t="shared" si="37"/>
        <v>0</v>
      </c>
      <c r="BI182" s="158">
        <f t="shared" si="38"/>
        <v>0</v>
      </c>
      <c r="BJ182" s="21" t="s">
        <v>81</v>
      </c>
      <c r="BK182" s="158">
        <f t="shared" si="39"/>
        <v>0</v>
      </c>
      <c r="BL182" s="21" t="s">
        <v>160</v>
      </c>
      <c r="BM182" s="21" t="s">
        <v>752</v>
      </c>
    </row>
    <row r="183" spans="2:65" s="1" customFormat="1" ht="16.5" customHeight="1">
      <c r="B183" s="37"/>
      <c r="C183" s="147" t="s">
        <v>631</v>
      </c>
      <c r="D183" s="147" t="s">
        <v>156</v>
      </c>
      <c r="E183" s="148" t="s">
        <v>3813</v>
      </c>
      <c r="F183" s="149" t="s">
        <v>3814</v>
      </c>
      <c r="G183" s="150" t="s">
        <v>427</v>
      </c>
      <c r="H183" s="151">
        <v>20</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160</v>
      </c>
      <c r="AT183" s="21" t="s">
        <v>156</v>
      </c>
      <c r="AU183" s="21" t="s">
        <v>81</v>
      </c>
      <c r="AY183" s="21" t="s">
        <v>155</v>
      </c>
      <c r="BE183" s="158">
        <f t="shared" si="34"/>
        <v>0</v>
      </c>
      <c r="BF183" s="158">
        <f t="shared" si="35"/>
        <v>0</v>
      </c>
      <c r="BG183" s="158">
        <f t="shared" si="36"/>
        <v>0</v>
      </c>
      <c r="BH183" s="158">
        <f t="shared" si="37"/>
        <v>0</v>
      </c>
      <c r="BI183" s="158">
        <f t="shared" si="38"/>
        <v>0</v>
      </c>
      <c r="BJ183" s="21" t="s">
        <v>81</v>
      </c>
      <c r="BK183" s="158">
        <f t="shared" si="39"/>
        <v>0</v>
      </c>
      <c r="BL183" s="21" t="s">
        <v>160</v>
      </c>
      <c r="BM183" s="21" t="s">
        <v>754</v>
      </c>
    </row>
    <row r="184" spans="2:65" s="1" customFormat="1" ht="16.5" customHeight="1">
      <c r="B184" s="37"/>
      <c r="C184" s="186" t="s">
        <v>1522</v>
      </c>
      <c r="D184" s="186" t="s">
        <v>300</v>
      </c>
      <c r="E184" s="187" t="s">
        <v>758</v>
      </c>
      <c r="F184" s="188" t="s">
        <v>3814</v>
      </c>
      <c r="G184" s="189" t="s">
        <v>427</v>
      </c>
      <c r="H184" s="190">
        <v>20</v>
      </c>
      <c r="I184" s="191"/>
      <c r="J184" s="192">
        <f t="shared" si="30"/>
        <v>0</v>
      </c>
      <c r="K184" s="188" t="s">
        <v>21</v>
      </c>
      <c r="L184" s="193"/>
      <c r="M184" s="194" t="s">
        <v>21</v>
      </c>
      <c r="N184" s="195" t="s">
        <v>44</v>
      </c>
      <c r="P184" s="156">
        <f t="shared" si="31"/>
        <v>0</v>
      </c>
      <c r="Q184" s="156">
        <v>0</v>
      </c>
      <c r="R184" s="156">
        <f t="shared" si="32"/>
        <v>0</v>
      </c>
      <c r="S184" s="156">
        <v>0</v>
      </c>
      <c r="T184" s="157">
        <f t="shared" si="33"/>
        <v>0</v>
      </c>
      <c r="AR184" s="21" t="s">
        <v>554</v>
      </c>
      <c r="AT184" s="21" t="s">
        <v>300</v>
      </c>
      <c r="AU184" s="21" t="s">
        <v>81</v>
      </c>
      <c r="AY184" s="21" t="s">
        <v>155</v>
      </c>
      <c r="BE184" s="158">
        <f t="shared" si="34"/>
        <v>0</v>
      </c>
      <c r="BF184" s="158">
        <f t="shared" si="35"/>
        <v>0</v>
      </c>
      <c r="BG184" s="158">
        <f t="shared" si="36"/>
        <v>0</v>
      </c>
      <c r="BH184" s="158">
        <f t="shared" si="37"/>
        <v>0</v>
      </c>
      <c r="BI184" s="158">
        <f t="shared" si="38"/>
        <v>0</v>
      </c>
      <c r="BJ184" s="21" t="s">
        <v>81</v>
      </c>
      <c r="BK184" s="158">
        <f t="shared" si="39"/>
        <v>0</v>
      </c>
      <c r="BL184" s="21" t="s">
        <v>160</v>
      </c>
      <c r="BM184" s="21" t="s">
        <v>757</v>
      </c>
    </row>
    <row r="185" spans="2:65" s="1" customFormat="1" ht="16.5" customHeight="1">
      <c r="B185" s="37"/>
      <c r="C185" s="147" t="s">
        <v>431</v>
      </c>
      <c r="D185" s="147" t="s">
        <v>156</v>
      </c>
      <c r="E185" s="148" t="s">
        <v>760</v>
      </c>
      <c r="F185" s="149" t="s">
        <v>3815</v>
      </c>
      <c r="G185" s="150" t="s">
        <v>427</v>
      </c>
      <c r="H185" s="151">
        <v>4</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160</v>
      </c>
      <c r="AT185" s="21" t="s">
        <v>156</v>
      </c>
      <c r="AU185" s="21" t="s">
        <v>81</v>
      </c>
      <c r="AY185" s="21" t="s">
        <v>155</v>
      </c>
      <c r="BE185" s="158">
        <f t="shared" si="34"/>
        <v>0</v>
      </c>
      <c r="BF185" s="158">
        <f t="shared" si="35"/>
        <v>0</v>
      </c>
      <c r="BG185" s="158">
        <f t="shared" si="36"/>
        <v>0</v>
      </c>
      <c r="BH185" s="158">
        <f t="shared" si="37"/>
        <v>0</v>
      </c>
      <c r="BI185" s="158">
        <f t="shared" si="38"/>
        <v>0</v>
      </c>
      <c r="BJ185" s="21" t="s">
        <v>81</v>
      </c>
      <c r="BK185" s="158">
        <f t="shared" si="39"/>
        <v>0</v>
      </c>
      <c r="BL185" s="21" t="s">
        <v>160</v>
      </c>
      <c r="BM185" s="21" t="s">
        <v>759</v>
      </c>
    </row>
    <row r="186" spans="2:65" s="1" customFormat="1" ht="16.5" customHeight="1">
      <c r="B186" s="37"/>
      <c r="C186" s="186" t="s">
        <v>1525</v>
      </c>
      <c r="D186" s="186" t="s">
        <v>300</v>
      </c>
      <c r="E186" s="187" t="s">
        <v>763</v>
      </c>
      <c r="F186" s="188" t="s">
        <v>3815</v>
      </c>
      <c r="G186" s="189" t="s">
        <v>427</v>
      </c>
      <c r="H186" s="190">
        <v>4</v>
      </c>
      <c r="I186" s="191"/>
      <c r="J186" s="192">
        <f t="shared" si="30"/>
        <v>0</v>
      </c>
      <c r="K186" s="188" t="s">
        <v>21</v>
      </c>
      <c r="L186" s="193"/>
      <c r="M186" s="194" t="s">
        <v>21</v>
      </c>
      <c r="N186" s="195" t="s">
        <v>44</v>
      </c>
      <c r="P186" s="156">
        <f t="shared" si="31"/>
        <v>0</v>
      </c>
      <c r="Q186" s="156">
        <v>0</v>
      </c>
      <c r="R186" s="156">
        <f t="shared" si="32"/>
        <v>0</v>
      </c>
      <c r="S186" s="156">
        <v>0</v>
      </c>
      <c r="T186" s="157">
        <f t="shared" si="33"/>
        <v>0</v>
      </c>
      <c r="AR186" s="21" t="s">
        <v>554</v>
      </c>
      <c r="AT186" s="21" t="s">
        <v>300</v>
      </c>
      <c r="AU186" s="21" t="s">
        <v>81</v>
      </c>
      <c r="AY186" s="21" t="s">
        <v>155</v>
      </c>
      <c r="BE186" s="158">
        <f t="shared" si="34"/>
        <v>0</v>
      </c>
      <c r="BF186" s="158">
        <f t="shared" si="35"/>
        <v>0</v>
      </c>
      <c r="BG186" s="158">
        <f t="shared" si="36"/>
        <v>0</v>
      </c>
      <c r="BH186" s="158">
        <f t="shared" si="37"/>
        <v>0</v>
      </c>
      <c r="BI186" s="158">
        <f t="shared" si="38"/>
        <v>0</v>
      </c>
      <c r="BJ186" s="21" t="s">
        <v>81</v>
      </c>
      <c r="BK186" s="158">
        <f t="shared" si="39"/>
        <v>0</v>
      </c>
      <c r="BL186" s="21" t="s">
        <v>160</v>
      </c>
      <c r="BM186" s="21" t="s">
        <v>762</v>
      </c>
    </row>
    <row r="187" spans="2:65" s="1" customFormat="1" ht="16.5" customHeight="1">
      <c r="B187" s="37"/>
      <c r="C187" s="147" t="s">
        <v>435</v>
      </c>
      <c r="D187" s="147" t="s">
        <v>156</v>
      </c>
      <c r="E187" s="148" t="s">
        <v>3816</v>
      </c>
      <c r="F187" s="149" t="s">
        <v>3817</v>
      </c>
      <c r="G187" s="150" t="s">
        <v>1043</v>
      </c>
      <c r="H187" s="151">
        <v>1</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160</v>
      </c>
      <c r="AT187" s="21" t="s">
        <v>156</v>
      </c>
      <c r="AU187" s="21" t="s">
        <v>81</v>
      </c>
      <c r="AY187" s="21" t="s">
        <v>155</v>
      </c>
      <c r="BE187" s="158">
        <f t="shared" si="34"/>
        <v>0</v>
      </c>
      <c r="BF187" s="158">
        <f t="shared" si="35"/>
        <v>0</v>
      </c>
      <c r="BG187" s="158">
        <f t="shared" si="36"/>
        <v>0</v>
      </c>
      <c r="BH187" s="158">
        <f t="shared" si="37"/>
        <v>0</v>
      </c>
      <c r="BI187" s="158">
        <f t="shared" si="38"/>
        <v>0</v>
      </c>
      <c r="BJ187" s="21" t="s">
        <v>81</v>
      </c>
      <c r="BK187" s="158">
        <f t="shared" si="39"/>
        <v>0</v>
      </c>
      <c r="BL187" s="21" t="s">
        <v>160</v>
      </c>
      <c r="BM187" s="21" t="s">
        <v>764</v>
      </c>
    </row>
    <row r="188" spans="2:65" s="1" customFormat="1" ht="16.5" customHeight="1">
      <c r="B188" s="37"/>
      <c r="C188" s="186" t="s">
        <v>476</v>
      </c>
      <c r="D188" s="186" t="s">
        <v>300</v>
      </c>
      <c r="E188" s="187" t="s">
        <v>3818</v>
      </c>
      <c r="F188" s="188" t="s">
        <v>3817</v>
      </c>
      <c r="G188" s="189" t="s">
        <v>1043</v>
      </c>
      <c r="H188" s="190">
        <v>1</v>
      </c>
      <c r="I188" s="191"/>
      <c r="J188" s="192">
        <f t="shared" si="30"/>
        <v>0</v>
      </c>
      <c r="K188" s="188" t="s">
        <v>21</v>
      </c>
      <c r="L188" s="193"/>
      <c r="M188" s="194" t="s">
        <v>21</v>
      </c>
      <c r="N188" s="195" t="s">
        <v>44</v>
      </c>
      <c r="P188" s="156">
        <f t="shared" si="31"/>
        <v>0</v>
      </c>
      <c r="Q188" s="156">
        <v>0</v>
      </c>
      <c r="R188" s="156">
        <f t="shared" si="32"/>
        <v>0</v>
      </c>
      <c r="S188" s="156">
        <v>0</v>
      </c>
      <c r="T188" s="157">
        <f t="shared" si="33"/>
        <v>0</v>
      </c>
      <c r="AR188" s="21" t="s">
        <v>554</v>
      </c>
      <c r="AT188" s="21" t="s">
        <v>300</v>
      </c>
      <c r="AU188" s="21" t="s">
        <v>81</v>
      </c>
      <c r="AY188" s="21" t="s">
        <v>155</v>
      </c>
      <c r="BE188" s="158">
        <f t="shared" si="34"/>
        <v>0</v>
      </c>
      <c r="BF188" s="158">
        <f t="shared" si="35"/>
        <v>0</v>
      </c>
      <c r="BG188" s="158">
        <f t="shared" si="36"/>
        <v>0</v>
      </c>
      <c r="BH188" s="158">
        <f t="shared" si="37"/>
        <v>0</v>
      </c>
      <c r="BI188" s="158">
        <f t="shared" si="38"/>
        <v>0</v>
      </c>
      <c r="BJ188" s="21" t="s">
        <v>81</v>
      </c>
      <c r="BK188" s="158">
        <f t="shared" si="39"/>
        <v>0</v>
      </c>
      <c r="BL188" s="21" t="s">
        <v>160</v>
      </c>
      <c r="BM188" s="21" t="s">
        <v>767</v>
      </c>
    </row>
    <row r="189" spans="2:65" s="1" customFormat="1" ht="16.5" customHeight="1">
      <c r="B189" s="37"/>
      <c r="C189" s="147" t="s">
        <v>640</v>
      </c>
      <c r="D189" s="147" t="s">
        <v>156</v>
      </c>
      <c r="E189" s="148" t="s">
        <v>770</v>
      </c>
      <c r="F189" s="149" t="s">
        <v>3819</v>
      </c>
      <c r="G189" s="150" t="s">
        <v>1043</v>
      </c>
      <c r="H189" s="151">
        <v>1</v>
      </c>
      <c r="I189" s="152"/>
      <c r="J189" s="153">
        <f t="shared" si="30"/>
        <v>0</v>
      </c>
      <c r="K189" s="149" t="s">
        <v>21</v>
      </c>
      <c r="L189" s="37"/>
      <c r="M189" s="154" t="s">
        <v>21</v>
      </c>
      <c r="N189" s="155" t="s">
        <v>44</v>
      </c>
      <c r="P189" s="156">
        <f t="shared" si="31"/>
        <v>0</v>
      </c>
      <c r="Q189" s="156">
        <v>0</v>
      </c>
      <c r="R189" s="156">
        <f t="shared" si="32"/>
        <v>0</v>
      </c>
      <c r="S189" s="156">
        <v>0</v>
      </c>
      <c r="T189" s="157">
        <f t="shared" si="33"/>
        <v>0</v>
      </c>
      <c r="AR189" s="21" t="s">
        <v>160</v>
      </c>
      <c r="AT189" s="21" t="s">
        <v>156</v>
      </c>
      <c r="AU189" s="21" t="s">
        <v>81</v>
      </c>
      <c r="AY189" s="21" t="s">
        <v>155</v>
      </c>
      <c r="BE189" s="158">
        <f t="shared" si="34"/>
        <v>0</v>
      </c>
      <c r="BF189" s="158">
        <f t="shared" si="35"/>
        <v>0</v>
      </c>
      <c r="BG189" s="158">
        <f t="shared" si="36"/>
        <v>0</v>
      </c>
      <c r="BH189" s="158">
        <f t="shared" si="37"/>
        <v>0</v>
      </c>
      <c r="BI189" s="158">
        <f t="shared" si="38"/>
        <v>0</v>
      </c>
      <c r="BJ189" s="21" t="s">
        <v>81</v>
      </c>
      <c r="BK189" s="158">
        <f t="shared" si="39"/>
        <v>0</v>
      </c>
      <c r="BL189" s="21" t="s">
        <v>160</v>
      </c>
      <c r="BM189" s="21" t="s">
        <v>769</v>
      </c>
    </row>
    <row r="190" spans="2:65" s="1" customFormat="1" ht="16.5" customHeight="1">
      <c r="B190" s="37"/>
      <c r="C190" s="147" t="s">
        <v>1534</v>
      </c>
      <c r="D190" s="147" t="s">
        <v>156</v>
      </c>
      <c r="E190" s="148" t="s">
        <v>775</v>
      </c>
      <c r="F190" s="149" t="s">
        <v>3820</v>
      </c>
      <c r="G190" s="150" t="s">
        <v>895</v>
      </c>
      <c r="H190" s="151">
        <v>16</v>
      </c>
      <c r="I190" s="152"/>
      <c r="J190" s="153">
        <f t="shared" si="30"/>
        <v>0</v>
      </c>
      <c r="K190" s="149" t="s">
        <v>21</v>
      </c>
      <c r="L190" s="37"/>
      <c r="M190" s="154" t="s">
        <v>21</v>
      </c>
      <c r="N190" s="155" t="s">
        <v>44</v>
      </c>
      <c r="P190" s="156">
        <f t="shared" si="31"/>
        <v>0</v>
      </c>
      <c r="Q190" s="156">
        <v>0</v>
      </c>
      <c r="R190" s="156">
        <f t="shared" si="32"/>
        <v>0</v>
      </c>
      <c r="S190" s="156">
        <v>0</v>
      </c>
      <c r="T190" s="157">
        <f t="shared" si="33"/>
        <v>0</v>
      </c>
      <c r="AR190" s="21" t="s">
        <v>160</v>
      </c>
      <c r="AT190" s="21" t="s">
        <v>156</v>
      </c>
      <c r="AU190" s="21" t="s">
        <v>81</v>
      </c>
      <c r="AY190" s="21" t="s">
        <v>155</v>
      </c>
      <c r="BE190" s="158">
        <f t="shared" si="34"/>
        <v>0</v>
      </c>
      <c r="BF190" s="158">
        <f t="shared" si="35"/>
        <v>0</v>
      </c>
      <c r="BG190" s="158">
        <f t="shared" si="36"/>
        <v>0</v>
      </c>
      <c r="BH190" s="158">
        <f t="shared" si="37"/>
        <v>0</v>
      </c>
      <c r="BI190" s="158">
        <f t="shared" si="38"/>
        <v>0</v>
      </c>
      <c r="BJ190" s="21" t="s">
        <v>81</v>
      </c>
      <c r="BK190" s="158">
        <f t="shared" si="39"/>
        <v>0</v>
      </c>
      <c r="BL190" s="21" t="s">
        <v>160</v>
      </c>
      <c r="BM190" s="21" t="s">
        <v>772</v>
      </c>
    </row>
    <row r="191" spans="2:65" s="1" customFormat="1" ht="16.5" customHeight="1">
      <c r="B191" s="37"/>
      <c r="C191" s="147" t="s">
        <v>439</v>
      </c>
      <c r="D191" s="147" t="s">
        <v>156</v>
      </c>
      <c r="E191" s="148" t="s">
        <v>3821</v>
      </c>
      <c r="F191" s="149" t="s">
        <v>3822</v>
      </c>
      <c r="G191" s="150" t="s">
        <v>1043</v>
      </c>
      <c r="H191" s="151">
        <v>1</v>
      </c>
      <c r="I191" s="152"/>
      <c r="J191" s="153">
        <f t="shared" si="30"/>
        <v>0</v>
      </c>
      <c r="K191" s="149" t="s">
        <v>21</v>
      </c>
      <c r="L191" s="37"/>
      <c r="M191" s="154" t="s">
        <v>21</v>
      </c>
      <c r="N191" s="155" t="s">
        <v>44</v>
      </c>
      <c r="P191" s="156">
        <f t="shared" si="31"/>
        <v>0</v>
      </c>
      <c r="Q191" s="156">
        <v>0</v>
      </c>
      <c r="R191" s="156">
        <f t="shared" si="32"/>
        <v>0</v>
      </c>
      <c r="S191" s="156">
        <v>0</v>
      </c>
      <c r="T191" s="157">
        <f t="shared" si="33"/>
        <v>0</v>
      </c>
      <c r="AR191" s="21" t="s">
        <v>160</v>
      </c>
      <c r="AT191" s="21" t="s">
        <v>156</v>
      </c>
      <c r="AU191" s="21" t="s">
        <v>81</v>
      </c>
      <c r="AY191" s="21" t="s">
        <v>155</v>
      </c>
      <c r="BE191" s="158">
        <f t="shared" si="34"/>
        <v>0</v>
      </c>
      <c r="BF191" s="158">
        <f t="shared" si="35"/>
        <v>0</v>
      </c>
      <c r="BG191" s="158">
        <f t="shared" si="36"/>
        <v>0</v>
      </c>
      <c r="BH191" s="158">
        <f t="shared" si="37"/>
        <v>0</v>
      </c>
      <c r="BI191" s="158">
        <f t="shared" si="38"/>
        <v>0</v>
      </c>
      <c r="BJ191" s="21" t="s">
        <v>81</v>
      </c>
      <c r="BK191" s="158">
        <f t="shared" si="39"/>
        <v>0</v>
      </c>
      <c r="BL191" s="21" t="s">
        <v>160</v>
      </c>
      <c r="BM191" s="21" t="s">
        <v>774</v>
      </c>
    </row>
    <row r="192" spans="2:65" s="9" customFormat="1" ht="29.85" customHeight="1">
      <c r="B192" s="137"/>
      <c r="D192" s="138" t="s">
        <v>72</v>
      </c>
      <c r="E192" s="169" t="s">
        <v>567</v>
      </c>
      <c r="F192" s="169" t="s">
        <v>3823</v>
      </c>
      <c r="I192" s="140"/>
      <c r="J192" s="170">
        <f>BK192</f>
        <v>0</v>
      </c>
      <c r="L192" s="137"/>
      <c r="M192" s="159"/>
      <c r="N192" s="160"/>
      <c r="O192" s="160"/>
      <c r="P192" s="161">
        <v>0</v>
      </c>
      <c r="Q192" s="160"/>
      <c r="R192" s="161">
        <v>0</v>
      </c>
      <c r="S192" s="160"/>
      <c r="T192" s="162">
        <v>0</v>
      </c>
      <c r="AR192" s="138" t="s">
        <v>154</v>
      </c>
      <c r="AT192" s="145" t="s">
        <v>72</v>
      </c>
      <c r="AU192" s="145" t="s">
        <v>81</v>
      </c>
      <c r="AY192" s="138" t="s">
        <v>155</v>
      </c>
      <c r="BK192" s="146">
        <v>0</v>
      </c>
    </row>
    <row r="193" spans="2:12" s="1" customFormat="1" ht="6.95" customHeight="1">
      <c r="B193" s="50"/>
      <c r="C193" s="51"/>
      <c r="D193" s="51"/>
      <c r="E193" s="51"/>
      <c r="F193" s="51"/>
      <c r="G193" s="51"/>
      <c r="H193" s="51"/>
      <c r="I193" s="114"/>
      <c r="J193" s="51"/>
      <c r="K193" s="51"/>
      <c r="L193" s="37"/>
    </row>
  </sheetData>
  <sheetProtection algorithmName="SHA-512" hashValue="B1CLAupRHJnl7iNwNlnGbep6PMvE8aK2NMQ5BDtfpCJxibpXazSL32RyhF4lBFoDJdDjRP5V5AdmHfsRqOHI3w==" saltValue="S0Juov4pzOqeCZ6EU5zXB+CFChJy0bUvSO6KdlStHO40mnGtiCrxW685sokb6bASnOZMdU0aOob/EB6cv0jA7Q==" spinCount="100000" sheet="1" objects="1" scenarios="1" formatColumns="0" formatRows="0" autoFilter="0"/>
  <autoFilter ref="C82:K192" xr:uid="{00000000-0009-0000-0000-000009000000}"/>
  <mergeCells count="10">
    <mergeCell ref="J51:J52"/>
    <mergeCell ref="E73:H73"/>
    <mergeCell ref="E75:H75"/>
    <mergeCell ref="G1:H1"/>
    <mergeCell ref="L2:V2"/>
    <mergeCell ref="E7:H7"/>
    <mergeCell ref="E9:H9"/>
    <mergeCell ref="E24:H24"/>
    <mergeCell ref="E45:H45"/>
    <mergeCell ref="E47:H47"/>
  </mergeCells>
  <hyperlinks>
    <hyperlink ref="F1:G1" location="C2" display="1) Krycí list soupisu" xr:uid="{00000000-0004-0000-0900-000000000000}"/>
    <hyperlink ref="G1:H1" location="C54" display="2) Rekapitulace" xr:uid="{00000000-0004-0000-0900-000001000000}"/>
    <hyperlink ref="J1" location="C82" display="3) Soupis prací" xr:uid="{00000000-0004-0000-0900-000002000000}"/>
    <hyperlink ref="L1:V1" location="'Rekapitulace stavby'!C2" display="Rekapitulace stavby" xr:uid="{00000000-0004-0000-09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R17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110</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3824</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ROUND(J79,2)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ROUND(SUM(BE79:BE174), 2)</f>
        <v>0</v>
      </c>
      <c r="I30" s="106">
        <v>0.21</v>
      </c>
      <c r="J30" s="105">
        <f>ROUND(ROUND((SUM(BE79:BE174)), 2)*I30, 2)</f>
        <v>0</v>
      </c>
      <c r="K30" s="40"/>
    </row>
    <row r="31" spans="2:11" s="1" customFormat="1" ht="14.45" customHeight="1">
      <c r="B31" s="37"/>
      <c r="E31" s="43" t="s">
        <v>45</v>
      </c>
      <c r="F31" s="105">
        <f>ROUND(SUM(BF79:BF174), 2)</f>
        <v>0</v>
      </c>
      <c r="I31" s="106">
        <v>0.15</v>
      </c>
      <c r="J31" s="105">
        <f>ROUND(ROUND((SUM(BF79:BF174)), 2)*I31, 2)</f>
        <v>0</v>
      </c>
      <c r="K31" s="40"/>
    </row>
    <row r="32" spans="2:11" s="1" customFormat="1" ht="14.45" hidden="1" customHeight="1">
      <c r="B32" s="37"/>
      <c r="E32" s="43" t="s">
        <v>46</v>
      </c>
      <c r="F32" s="105">
        <f>ROUND(SUM(BG79:BG174), 2)</f>
        <v>0</v>
      </c>
      <c r="I32" s="106">
        <v>0.21</v>
      </c>
      <c r="J32" s="105">
        <v>0</v>
      </c>
      <c r="K32" s="40"/>
    </row>
    <row r="33" spans="2:11" s="1" customFormat="1" ht="14.45" hidden="1" customHeight="1">
      <c r="B33" s="37"/>
      <c r="E33" s="43" t="s">
        <v>47</v>
      </c>
      <c r="F33" s="105">
        <f>ROUND(SUM(BH79:BH174), 2)</f>
        <v>0</v>
      </c>
      <c r="I33" s="106">
        <v>0.15</v>
      </c>
      <c r="J33" s="105">
        <v>0</v>
      </c>
      <c r="K33" s="40"/>
    </row>
    <row r="34" spans="2:11" s="1" customFormat="1" ht="14.45" hidden="1" customHeight="1">
      <c r="B34" s="37"/>
      <c r="E34" s="43" t="s">
        <v>48</v>
      </c>
      <c r="F34" s="105">
        <f>ROUND(SUM(BI79:BI174),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03 - 10 - PŘELOŽKA VODY</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J79</f>
        <v>0</v>
      </c>
      <c r="K56" s="40"/>
      <c r="AU56" s="21" t="s">
        <v>136</v>
      </c>
    </row>
    <row r="57" spans="2:47" s="7" customFormat="1" ht="24.95" customHeight="1">
      <c r="B57" s="122"/>
      <c r="D57" s="123" t="s">
        <v>3825</v>
      </c>
      <c r="E57" s="124"/>
      <c r="F57" s="124"/>
      <c r="G57" s="124"/>
      <c r="H57" s="124"/>
      <c r="I57" s="125"/>
      <c r="J57" s="126">
        <f>J80</f>
        <v>0</v>
      </c>
      <c r="K57" s="127"/>
    </row>
    <row r="58" spans="2:47" s="10" customFormat="1" ht="19.899999999999999" customHeight="1">
      <c r="B58" s="163"/>
      <c r="D58" s="164" t="s">
        <v>3826</v>
      </c>
      <c r="E58" s="165"/>
      <c r="F58" s="165"/>
      <c r="G58" s="165"/>
      <c r="H58" s="165"/>
      <c r="I58" s="166"/>
      <c r="J58" s="167">
        <f>J81</f>
        <v>0</v>
      </c>
      <c r="K58" s="168"/>
    </row>
    <row r="59" spans="2:47" s="10" customFormat="1" ht="19.899999999999999" customHeight="1">
      <c r="B59" s="163"/>
      <c r="D59" s="164" t="s">
        <v>3827</v>
      </c>
      <c r="E59" s="165"/>
      <c r="F59" s="165"/>
      <c r="G59" s="165"/>
      <c r="H59" s="165"/>
      <c r="I59" s="166"/>
      <c r="J59" s="167">
        <f>J126</f>
        <v>0</v>
      </c>
      <c r="K59" s="168"/>
    </row>
    <row r="60" spans="2:47" s="1" customFormat="1" ht="21.75" customHeight="1">
      <c r="B60" s="37"/>
      <c r="I60" s="96"/>
      <c r="K60" s="40"/>
    </row>
    <row r="61" spans="2:47" s="1" customFormat="1" ht="6.95" customHeight="1">
      <c r="B61" s="50"/>
      <c r="C61" s="51"/>
      <c r="D61" s="51"/>
      <c r="E61" s="51"/>
      <c r="F61" s="51"/>
      <c r="G61" s="51"/>
      <c r="H61" s="51"/>
      <c r="I61" s="114"/>
      <c r="J61" s="51"/>
      <c r="K61" s="52"/>
    </row>
    <row r="65" spans="2:63" s="1" customFormat="1" ht="6.95" customHeight="1">
      <c r="B65" s="53"/>
      <c r="C65" s="54"/>
      <c r="D65" s="54"/>
      <c r="E65" s="54"/>
      <c r="F65" s="54"/>
      <c r="G65" s="54"/>
      <c r="H65" s="54"/>
      <c r="I65" s="115"/>
      <c r="J65" s="54"/>
      <c r="K65" s="54"/>
      <c r="L65" s="37"/>
    </row>
    <row r="66" spans="2:63" s="1" customFormat="1" ht="36.950000000000003" customHeight="1">
      <c r="B66" s="37"/>
      <c r="C66" s="26" t="s">
        <v>139</v>
      </c>
      <c r="I66" s="96"/>
      <c r="L66" s="37"/>
    </row>
    <row r="67" spans="2:63" s="1" customFormat="1" ht="6.95" customHeight="1">
      <c r="B67" s="37"/>
      <c r="I67" s="96"/>
      <c r="L67" s="37"/>
    </row>
    <row r="68" spans="2:63" s="1" customFormat="1" ht="14.45" customHeight="1">
      <c r="B68" s="37"/>
      <c r="C68" s="33" t="s">
        <v>18</v>
      </c>
      <c r="I68" s="96"/>
      <c r="L68" s="37"/>
    </row>
    <row r="69" spans="2:63" s="1" customFormat="1" ht="16.5" customHeight="1">
      <c r="B69" s="37"/>
      <c r="E69" s="318" t="str">
        <f>E7</f>
        <v>STAVEBNÍ ÚPRAVY HASIČSKÉ ZBROJNICE HEŘMANICE - SLEZSKÁ OSTRAVA</v>
      </c>
      <c r="F69" s="319"/>
      <c r="G69" s="319"/>
      <c r="H69" s="319"/>
      <c r="I69" s="96"/>
      <c r="L69" s="37"/>
    </row>
    <row r="70" spans="2:63" s="1" customFormat="1" ht="14.45" customHeight="1">
      <c r="B70" s="37"/>
      <c r="C70" s="33" t="s">
        <v>129</v>
      </c>
      <c r="I70" s="96"/>
      <c r="L70" s="37"/>
    </row>
    <row r="71" spans="2:63" s="1" customFormat="1" ht="17.25" customHeight="1">
      <c r="B71" s="37"/>
      <c r="E71" s="301" t="str">
        <f>E9</f>
        <v>SO 03 - 10 - PŘELOŽKA VODY</v>
      </c>
      <c r="F71" s="320"/>
      <c r="G71" s="320"/>
      <c r="H71" s="320"/>
      <c r="I71" s="96"/>
      <c r="L71" s="37"/>
    </row>
    <row r="72" spans="2:63" s="1" customFormat="1" ht="6.95" customHeight="1">
      <c r="B72" s="37"/>
      <c r="I72" s="96"/>
      <c r="L72" s="37"/>
    </row>
    <row r="73" spans="2:63" s="1" customFormat="1" ht="18" customHeight="1">
      <c r="B73" s="37"/>
      <c r="C73" s="33" t="s">
        <v>23</v>
      </c>
      <c r="F73" s="31" t="str">
        <f>F12</f>
        <v>SLEZSKÁ OSTRAVA</v>
      </c>
      <c r="I73" s="97" t="s">
        <v>25</v>
      </c>
      <c r="J73" s="59" t="str">
        <f>IF(J12="","",J12)</f>
        <v>10. 8. 2023</v>
      </c>
      <c r="L73" s="37"/>
    </row>
    <row r="74" spans="2:63" s="1" customFormat="1" ht="6.95" customHeight="1">
      <c r="B74" s="37"/>
      <c r="I74" s="96"/>
      <c r="L74" s="37"/>
    </row>
    <row r="75" spans="2:63" s="1" customFormat="1">
      <c r="B75" s="37"/>
      <c r="C75" s="33" t="s">
        <v>27</v>
      </c>
      <c r="F75" s="31" t="str">
        <f>E15</f>
        <v>SMO - SLEZSKÁ OSTRAVA</v>
      </c>
      <c r="I75" s="97" t="s">
        <v>33</v>
      </c>
      <c r="J75" s="31" t="str">
        <f>E21</f>
        <v>SPAN</v>
      </c>
      <c r="L75" s="37"/>
    </row>
    <row r="76" spans="2:63" s="1" customFormat="1" ht="14.45" customHeight="1">
      <c r="B76" s="37"/>
      <c r="C76" s="33" t="s">
        <v>31</v>
      </c>
      <c r="F76" s="31" t="str">
        <f>IF(E18="","",E18)</f>
        <v/>
      </c>
      <c r="I76" s="96"/>
      <c r="L76" s="37"/>
    </row>
    <row r="77" spans="2:63" s="1" customFormat="1" ht="10.35" customHeight="1">
      <c r="B77" s="37"/>
      <c r="I77" s="96"/>
      <c r="L77" s="37"/>
    </row>
    <row r="78" spans="2:63" s="8" customFormat="1" ht="29.25" customHeight="1">
      <c r="B78" s="128"/>
      <c r="C78" s="129" t="s">
        <v>140</v>
      </c>
      <c r="D78" s="130" t="s">
        <v>58</v>
      </c>
      <c r="E78" s="130" t="s">
        <v>54</v>
      </c>
      <c r="F78" s="130" t="s">
        <v>141</v>
      </c>
      <c r="G78" s="130" t="s">
        <v>142</v>
      </c>
      <c r="H78" s="130" t="s">
        <v>143</v>
      </c>
      <c r="I78" s="131" t="s">
        <v>144</v>
      </c>
      <c r="J78" s="130" t="s">
        <v>134</v>
      </c>
      <c r="K78" s="132" t="s">
        <v>145</v>
      </c>
      <c r="L78" s="128"/>
      <c r="M78" s="65" t="s">
        <v>146</v>
      </c>
      <c r="N78" s="66" t="s">
        <v>43</v>
      </c>
      <c r="O78" s="66" t="s">
        <v>147</v>
      </c>
      <c r="P78" s="66" t="s">
        <v>148</v>
      </c>
      <c r="Q78" s="66" t="s">
        <v>149</v>
      </c>
      <c r="R78" s="66" t="s">
        <v>150</v>
      </c>
      <c r="S78" s="66" t="s">
        <v>151</v>
      </c>
      <c r="T78" s="67" t="s">
        <v>152</v>
      </c>
    </row>
    <row r="79" spans="2:63" s="1" customFormat="1" ht="29.25" customHeight="1">
      <c r="B79" s="37"/>
      <c r="C79" s="69" t="s">
        <v>135</v>
      </c>
      <c r="I79" s="96"/>
      <c r="J79" s="133">
        <f>BK79</f>
        <v>0</v>
      </c>
      <c r="L79" s="37"/>
      <c r="M79" s="68"/>
      <c r="N79" s="60"/>
      <c r="O79" s="60"/>
      <c r="P79" s="134">
        <f>P80</f>
        <v>0</v>
      </c>
      <c r="Q79" s="60"/>
      <c r="R79" s="134">
        <f>R80</f>
        <v>0</v>
      </c>
      <c r="S79" s="60"/>
      <c r="T79" s="135">
        <f>T80</f>
        <v>0</v>
      </c>
      <c r="AT79" s="21" t="s">
        <v>72</v>
      </c>
      <c r="AU79" s="21" t="s">
        <v>136</v>
      </c>
      <c r="BK79" s="136">
        <f>BK80</f>
        <v>0</v>
      </c>
    </row>
    <row r="80" spans="2:63" s="9" customFormat="1" ht="37.35" customHeight="1">
      <c r="B80" s="137"/>
      <c r="D80" s="138" t="s">
        <v>72</v>
      </c>
      <c r="E80" s="139" t="s">
        <v>3828</v>
      </c>
      <c r="F80" s="139" t="s">
        <v>3829</v>
      </c>
      <c r="I80" s="140"/>
      <c r="J80" s="141">
        <f>BK80</f>
        <v>0</v>
      </c>
      <c r="L80" s="137"/>
      <c r="M80" s="142"/>
      <c r="P80" s="143">
        <f>P81+P126</f>
        <v>0</v>
      </c>
      <c r="R80" s="143">
        <f>R81+R126</f>
        <v>0</v>
      </c>
      <c r="T80" s="144">
        <f>T81+T126</f>
        <v>0</v>
      </c>
      <c r="AR80" s="138" t="s">
        <v>81</v>
      </c>
      <c r="AT80" s="145" t="s">
        <v>72</v>
      </c>
      <c r="AU80" s="145" t="s">
        <v>73</v>
      </c>
      <c r="AY80" s="138" t="s">
        <v>155</v>
      </c>
      <c r="BK80" s="146">
        <f>BK81+BK126</f>
        <v>0</v>
      </c>
    </row>
    <row r="81" spans="2:65" s="9" customFormat="1" ht="19.899999999999999" customHeight="1">
      <c r="B81" s="137"/>
      <c r="D81" s="138" t="s">
        <v>72</v>
      </c>
      <c r="E81" s="169" t="s">
        <v>81</v>
      </c>
      <c r="F81" s="169" t="s">
        <v>3830</v>
      </c>
      <c r="I81" s="140"/>
      <c r="J81" s="170">
        <f>BK81</f>
        <v>0</v>
      </c>
      <c r="L81" s="137"/>
      <c r="M81" s="142"/>
      <c r="P81" s="143">
        <f>SUM(P82:P125)</f>
        <v>0</v>
      </c>
      <c r="R81" s="143">
        <f>SUM(R82:R125)</f>
        <v>0</v>
      </c>
      <c r="T81" s="144">
        <f>SUM(T82:T125)</f>
        <v>0</v>
      </c>
      <c r="AR81" s="138" t="s">
        <v>81</v>
      </c>
      <c r="AT81" s="145" t="s">
        <v>72</v>
      </c>
      <c r="AU81" s="145" t="s">
        <v>81</v>
      </c>
      <c r="AY81" s="138" t="s">
        <v>155</v>
      </c>
      <c r="BK81" s="146">
        <f>SUM(BK82:BK125)</f>
        <v>0</v>
      </c>
    </row>
    <row r="82" spans="2:65" s="1" customFormat="1" ht="16.5" customHeight="1">
      <c r="B82" s="37"/>
      <c r="C82" s="147" t="s">
        <v>81</v>
      </c>
      <c r="D82" s="147" t="s">
        <v>156</v>
      </c>
      <c r="E82" s="148" t="s">
        <v>3831</v>
      </c>
      <c r="F82" s="149" t="s">
        <v>3832</v>
      </c>
      <c r="G82" s="150" t="s">
        <v>3833</v>
      </c>
      <c r="H82" s="151">
        <v>36</v>
      </c>
      <c r="I82" s="152"/>
      <c r="J82" s="153">
        <f>ROUND(I82*H82,2)</f>
        <v>0</v>
      </c>
      <c r="K82" s="149" t="s">
        <v>21</v>
      </c>
      <c r="L82" s="37"/>
      <c r="M82" s="154" t="s">
        <v>21</v>
      </c>
      <c r="N82" s="155" t="s">
        <v>44</v>
      </c>
      <c r="P82" s="156">
        <f>O82*H82</f>
        <v>0</v>
      </c>
      <c r="Q82" s="156">
        <v>0</v>
      </c>
      <c r="R82" s="156">
        <f>Q82*H82</f>
        <v>0</v>
      </c>
      <c r="S82" s="156">
        <v>0</v>
      </c>
      <c r="T82" s="157">
        <f>S82*H82</f>
        <v>0</v>
      </c>
      <c r="AR82" s="21" t="s">
        <v>163</v>
      </c>
      <c r="AT82" s="21" t="s">
        <v>156</v>
      </c>
      <c r="AU82" s="21" t="s">
        <v>83</v>
      </c>
      <c r="AY82" s="21" t="s">
        <v>155</v>
      </c>
      <c r="BE82" s="158">
        <f>IF(N82="základní",J82,0)</f>
        <v>0</v>
      </c>
      <c r="BF82" s="158">
        <f>IF(N82="snížená",J82,0)</f>
        <v>0</v>
      </c>
      <c r="BG82" s="158">
        <f>IF(N82="zákl. přenesená",J82,0)</f>
        <v>0</v>
      </c>
      <c r="BH82" s="158">
        <f>IF(N82="sníž. přenesená",J82,0)</f>
        <v>0</v>
      </c>
      <c r="BI82" s="158">
        <f>IF(N82="nulová",J82,0)</f>
        <v>0</v>
      </c>
      <c r="BJ82" s="21" t="s">
        <v>81</v>
      </c>
      <c r="BK82" s="158">
        <f>ROUND(I82*H82,2)</f>
        <v>0</v>
      </c>
      <c r="BL82" s="21" t="s">
        <v>163</v>
      </c>
      <c r="BM82" s="21" t="s">
        <v>83</v>
      </c>
    </row>
    <row r="83" spans="2:65" s="1" customFormat="1" ht="40.5">
      <c r="B83" s="37"/>
      <c r="D83" s="172" t="s">
        <v>632</v>
      </c>
      <c r="F83" s="199" t="s">
        <v>3834</v>
      </c>
      <c r="I83" s="96"/>
      <c r="L83" s="37"/>
      <c r="M83" s="200"/>
      <c r="T83" s="62"/>
      <c r="AT83" s="21" t="s">
        <v>632</v>
      </c>
      <c r="AU83" s="21" t="s">
        <v>83</v>
      </c>
    </row>
    <row r="84" spans="2:65" s="1" customFormat="1" ht="16.5" customHeight="1">
      <c r="B84" s="37"/>
      <c r="C84" s="147" t="s">
        <v>83</v>
      </c>
      <c r="D84" s="147" t="s">
        <v>156</v>
      </c>
      <c r="E84" s="148" t="s">
        <v>3835</v>
      </c>
      <c r="F84" s="149" t="s">
        <v>3836</v>
      </c>
      <c r="G84" s="150" t="s">
        <v>3837</v>
      </c>
      <c r="H84" s="151">
        <v>5.4</v>
      </c>
      <c r="I84" s="152"/>
      <c r="J84" s="153">
        <f>ROUND(I84*H84,2)</f>
        <v>0</v>
      </c>
      <c r="K84" s="149" t="s">
        <v>21</v>
      </c>
      <c r="L84" s="37"/>
      <c r="M84" s="154" t="s">
        <v>21</v>
      </c>
      <c r="N84" s="155" t="s">
        <v>44</v>
      </c>
      <c r="P84" s="156">
        <f>O84*H84</f>
        <v>0</v>
      </c>
      <c r="Q84" s="156">
        <v>0</v>
      </c>
      <c r="R84" s="156">
        <f>Q84*H84</f>
        <v>0</v>
      </c>
      <c r="S84" s="156">
        <v>0</v>
      </c>
      <c r="T84" s="157">
        <f>S84*H84</f>
        <v>0</v>
      </c>
      <c r="AR84" s="21" t="s">
        <v>163</v>
      </c>
      <c r="AT84" s="21" t="s">
        <v>156</v>
      </c>
      <c r="AU84" s="21" t="s">
        <v>83</v>
      </c>
      <c r="AY84" s="21" t="s">
        <v>155</v>
      </c>
      <c r="BE84" s="158">
        <f>IF(N84="základní",J84,0)</f>
        <v>0</v>
      </c>
      <c r="BF84" s="158">
        <f>IF(N84="snížená",J84,0)</f>
        <v>0</v>
      </c>
      <c r="BG84" s="158">
        <f>IF(N84="zákl. přenesená",J84,0)</f>
        <v>0</v>
      </c>
      <c r="BH84" s="158">
        <f>IF(N84="sníž. přenesená",J84,0)</f>
        <v>0</v>
      </c>
      <c r="BI84" s="158">
        <f>IF(N84="nulová",J84,0)</f>
        <v>0</v>
      </c>
      <c r="BJ84" s="21" t="s">
        <v>81</v>
      </c>
      <c r="BK84" s="158">
        <f>ROUND(I84*H84,2)</f>
        <v>0</v>
      </c>
      <c r="BL84" s="21" t="s">
        <v>163</v>
      </c>
      <c r="BM84" s="21" t="s">
        <v>169</v>
      </c>
    </row>
    <row r="85" spans="2:65" s="1" customFormat="1" ht="27">
      <c r="B85" s="37"/>
      <c r="D85" s="172" t="s">
        <v>632</v>
      </c>
      <c r="F85" s="199" t="s">
        <v>3838</v>
      </c>
      <c r="I85" s="96"/>
      <c r="L85" s="37"/>
      <c r="M85" s="200"/>
      <c r="T85" s="62"/>
      <c r="AT85" s="21" t="s">
        <v>632</v>
      </c>
      <c r="AU85" s="21" t="s">
        <v>83</v>
      </c>
    </row>
    <row r="86" spans="2:65" s="1" customFormat="1" ht="25.5" customHeight="1">
      <c r="B86" s="37"/>
      <c r="C86" s="147" t="s">
        <v>154</v>
      </c>
      <c r="D86" s="147" t="s">
        <v>156</v>
      </c>
      <c r="E86" s="148" t="s">
        <v>3839</v>
      </c>
      <c r="F86" s="149" t="s">
        <v>3840</v>
      </c>
      <c r="G86" s="150" t="s">
        <v>3837</v>
      </c>
      <c r="H86" s="151">
        <v>10.56</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83</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180</v>
      </c>
    </row>
    <row r="87" spans="2:65" s="1" customFormat="1" ht="27">
      <c r="B87" s="37"/>
      <c r="D87" s="172" t="s">
        <v>632</v>
      </c>
      <c r="F87" s="199" t="s">
        <v>3838</v>
      </c>
      <c r="I87" s="96"/>
      <c r="L87" s="37"/>
      <c r="M87" s="200"/>
      <c r="T87" s="62"/>
      <c r="AT87" s="21" t="s">
        <v>632</v>
      </c>
      <c r="AU87" s="21" t="s">
        <v>83</v>
      </c>
    </row>
    <row r="88" spans="2:65" s="1" customFormat="1" ht="25.5" customHeight="1">
      <c r="B88" s="37"/>
      <c r="C88" s="147" t="s">
        <v>163</v>
      </c>
      <c r="D88" s="147" t="s">
        <v>156</v>
      </c>
      <c r="E88" s="148" t="s">
        <v>3841</v>
      </c>
      <c r="F88" s="149" t="s">
        <v>3842</v>
      </c>
      <c r="G88" s="150" t="s">
        <v>3837</v>
      </c>
      <c r="H88" s="151">
        <v>71.28</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83</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190</v>
      </c>
    </row>
    <row r="89" spans="2:65" s="1" customFormat="1" ht="40.5">
      <c r="B89" s="37"/>
      <c r="D89" s="172" t="s">
        <v>632</v>
      </c>
      <c r="F89" s="199" t="s">
        <v>3843</v>
      </c>
      <c r="I89" s="96"/>
      <c r="L89" s="37"/>
      <c r="M89" s="200"/>
      <c r="T89" s="62"/>
      <c r="AT89" s="21" t="s">
        <v>632</v>
      </c>
      <c r="AU89" s="21" t="s">
        <v>83</v>
      </c>
    </row>
    <row r="90" spans="2:65" s="1" customFormat="1" ht="16.5" customHeight="1">
      <c r="B90" s="37"/>
      <c r="C90" s="147" t="s">
        <v>170</v>
      </c>
      <c r="D90" s="147" t="s">
        <v>156</v>
      </c>
      <c r="E90" s="148" t="s">
        <v>282</v>
      </c>
      <c r="F90" s="149" t="s">
        <v>3844</v>
      </c>
      <c r="G90" s="150" t="s">
        <v>1737</v>
      </c>
      <c r="H90" s="151">
        <v>204.6</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83</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204</v>
      </c>
    </row>
    <row r="91" spans="2:65" s="1" customFormat="1" ht="27">
      <c r="B91" s="37"/>
      <c r="D91" s="172" t="s">
        <v>632</v>
      </c>
      <c r="F91" s="199" t="s">
        <v>3838</v>
      </c>
      <c r="I91" s="96"/>
      <c r="L91" s="37"/>
      <c r="M91" s="200"/>
      <c r="T91" s="62"/>
      <c r="AT91" s="21" t="s">
        <v>632</v>
      </c>
      <c r="AU91" s="21" t="s">
        <v>83</v>
      </c>
    </row>
    <row r="92" spans="2:65" s="1" customFormat="1" ht="16.5" customHeight="1">
      <c r="B92" s="37"/>
      <c r="C92" s="147" t="s">
        <v>166</v>
      </c>
      <c r="D92" s="147" t="s">
        <v>156</v>
      </c>
      <c r="E92" s="148" t="s">
        <v>286</v>
      </c>
      <c r="F92" s="149" t="s">
        <v>3845</v>
      </c>
      <c r="G92" s="150" t="s">
        <v>1737</v>
      </c>
      <c r="H92" s="151">
        <v>204.6</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83</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217</v>
      </c>
    </row>
    <row r="93" spans="2:65" s="1" customFormat="1" ht="27">
      <c r="B93" s="37"/>
      <c r="D93" s="172" t="s">
        <v>632</v>
      </c>
      <c r="F93" s="199" t="s">
        <v>3838</v>
      </c>
      <c r="I93" s="96"/>
      <c r="L93" s="37"/>
      <c r="M93" s="200"/>
      <c r="T93" s="62"/>
      <c r="AT93" s="21" t="s">
        <v>632</v>
      </c>
      <c r="AU93" s="21" t="s">
        <v>83</v>
      </c>
    </row>
    <row r="94" spans="2:65" s="1" customFormat="1" ht="25.5" customHeight="1">
      <c r="B94" s="37"/>
      <c r="C94" s="147" t="s">
        <v>177</v>
      </c>
      <c r="D94" s="147" t="s">
        <v>156</v>
      </c>
      <c r="E94" s="148" t="s">
        <v>3846</v>
      </c>
      <c r="F94" s="149" t="s">
        <v>3847</v>
      </c>
      <c r="G94" s="150" t="s">
        <v>3837</v>
      </c>
      <c r="H94" s="151">
        <v>71.28</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83</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221</v>
      </c>
    </row>
    <row r="95" spans="2:65" s="1" customFormat="1" ht="27">
      <c r="B95" s="37"/>
      <c r="D95" s="172" t="s">
        <v>632</v>
      </c>
      <c r="F95" s="199" t="s">
        <v>3838</v>
      </c>
      <c r="I95" s="96"/>
      <c r="L95" s="37"/>
      <c r="M95" s="200"/>
      <c r="T95" s="62"/>
      <c r="AT95" s="21" t="s">
        <v>632</v>
      </c>
      <c r="AU95" s="21" t="s">
        <v>83</v>
      </c>
    </row>
    <row r="96" spans="2:65" s="1" customFormat="1" ht="25.5" customHeight="1">
      <c r="B96" s="37"/>
      <c r="C96" s="147" t="s">
        <v>169</v>
      </c>
      <c r="D96" s="147" t="s">
        <v>156</v>
      </c>
      <c r="E96" s="148" t="s">
        <v>3846</v>
      </c>
      <c r="F96" s="149" t="s">
        <v>3847</v>
      </c>
      <c r="G96" s="150" t="s">
        <v>3837</v>
      </c>
      <c r="H96" s="151">
        <v>10.56</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83</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224</v>
      </c>
    </row>
    <row r="97" spans="2:65" s="1" customFormat="1" ht="27">
      <c r="B97" s="37"/>
      <c r="D97" s="172" t="s">
        <v>632</v>
      </c>
      <c r="F97" s="199" t="s">
        <v>3838</v>
      </c>
      <c r="I97" s="96"/>
      <c r="L97" s="37"/>
      <c r="M97" s="200"/>
      <c r="T97" s="62"/>
      <c r="AT97" s="21" t="s">
        <v>632</v>
      </c>
      <c r="AU97" s="21" t="s">
        <v>83</v>
      </c>
    </row>
    <row r="98" spans="2:65" s="1" customFormat="1" ht="25.5" customHeight="1">
      <c r="B98" s="37"/>
      <c r="C98" s="147" t="s">
        <v>184</v>
      </c>
      <c r="D98" s="147" t="s">
        <v>156</v>
      </c>
      <c r="E98" s="148" t="s">
        <v>3848</v>
      </c>
      <c r="F98" s="149" t="s">
        <v>3849</v>
      </c>
      <c r="G98" s="150" t="s">
        <v>3837</v>
      </c>
      <c r="H98" s="151">
        <v>10.56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227</v>
      </c>
    </row>
    <row r="99" spans="2:65" s="1" customFormat="1" ht="27">
      <c r="B99" s="37"/>
      <c r="D99" s="172" t="s">
        <v>632</v>
      </c>
      <c r="F99" s="199" t="s">
        <v>3838</v>
      </c>
      <c r="I99" s="96"/>
      <c r="L99" s="37"/>
      <c r="M99" s="200"/>
      <c r="T99" s="62"/>
      <c r="AT99" s="21" t="s">
        <v>632</v>
      </c>
      <c r="AU99" s="21" t="s">
        <v>83</v>
      </c>
    </row>
    <row r="100" spans="2:65" s="1" customFormat="1" ht="25.5" customHeight="1">
      <c r="B100" s="37"/>
      <c r="C100" s="147" t="s">
        <v>173</v>
      </c>
      <c r="D100" s="147" t="s">
        <v>156</v>
      </c>
      <c r="E100" s="148" t="s">
        <v>3850</v>
      </c>
      <c r="F100" s="149" t="s">
        <v>3851</v>
      </c>
      <c r="G100" s="150" t="s">
        <v>3837</v>
      </c>
      <c r="H100" s="151">
        <v>10.56</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83</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230</v>
      </c>
    </row>
    <row r="101" spans="2:65" s="1" customFormat="1" ht="27">
      <c r="B101" s="37"/>
      <c r="D101" s="172" t="s">
        <v>632</v>
      </c>
      <c r="F101" s="199" t="s">
        <v>3838</v>
      </c>
      <c r="I101" s="96"/>
      <c r="L101" s="37"/>
      <c r="M101" s="200"/>
      <c r="T101" s="62"/>
      <c r="AT101" s="21" t="s">
        <v>632</v>
      </c>
      <c r="AU101" s="21" t="s">
        <v>83</v>
      </c>
    </row>
    <row r="102" spans="2:65" s="1" customFormat="1" ht="25.5" customHeight="1">
      <c r="B102" s="37"/>
      <c r="C102" s="147" t="s">
        <v>191</v>
      </c>
      <c r="D102" s="147" t="s">
        <v>156</v>
      </c>
      <c r="E102" s="148" t="s">
        <v>3852</v>
      </c>
      <c r="F102" s="149" t="s">
        <v>3853</v>
      </c>
      <c r="G102" s="150" t="s">
        <v>3837</v>
      </c>
      <c r="H102" s="151">
        <v>124.88</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83</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234</v>
      </c>
    </row>
    <row r="103" spans="2:65" s="1" customFormat="1" ht="27">
      <c r="B103" s="37"/>
      <c r="D103" s="172" t="s">
        <v>632</v>
      </c>
      <c r="F103" s="199" t="s">
        <v>3854</v>
      </c>
      <c r="I103" s="96"/>
      <c r="L103" s="37"/>
      <c r="M103" s="200"/>
      <c r="T103" s="62"/>
      <c r="AT103" s="21" t="s">
        <v>632</v>
      </c>
      <c r="AU103" s="21" t="s">
        <v>83</v>
      </c>
    </row>
    <row r="104" spans="2:65" s="1" customFormat="1" ht="25.5" customHeight="1">
      <c r="B104" s="37"/>
      <c r="C104" s="147" t="s">
        <v>176</v>
      </c>
      <c r="D104" s="147" t="s">
        <v>156</v>
      </c>
      <c r="E104" s="148" t="s">
        <v>3855</v>
      </c>
      <c r="F104" s="149" t="s">
        <v>3856</v>
      </c>
      <c r="G104" s="150" t="s">
        <v>3837</v>
      </c>
      <c r="H104" s="151">
        <v>24.8</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241</v>
      </c>
    </row>
    <row r="105" spans="2:65" s="1" customFormat="1" ht="27">
      <c r="B105" s="37"/>
      <c r="D105" s="172" t="s">
        <v>632</v>
      </c>
      <c r="F105" s="199" t="s">
        <v>3857</v>
      </c>
      <c r="I105" s="96"/>
      <c r="L105" s="37"/>
      <c r="M105" s="200"/>
      <c r="T105" s="62"/>
      <c r="AT105" s="21" t="s">
        <v>632</v>
      </c>
      <c r="AU105" s="21" t="s">
        <v>83</v>
      </c>
    </row>
    <row r="106" spans="2:65" s="1" customFormat="1" ht="25.5" customHeight="1">
      <c r="B106" s="37"/>
      <c r="C106" s="147" t="s">
        <v>198</v>
      </c>
      <c r="D106" s="147" t="s">
        <v>156</v>
      </c>
      <c r="E106" s="148" t="s">
        <v>3858</v>
      </c>
      <c r="F106" s="149" t="s">
        <v>3859</v>
      </c>
      <c r="G106" s="150" t="s">
        <v>3837</v>
      </c>
      <c r="H106" s="151">
        <v>248</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83</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359</v>
      </c>
    </row>
    <row r="107" spans="2:65" s="1" customFormat="1" ht="27">
      <c r="B107" s="37"/>
      <c r="D107" s="172" t="s">
        <v>632</v>
      </c>
      <c r="F107" s="199" t="s">
        <v>3838</v>
      </c>
      <c r="I107" s="96"/>
      <c r="L107" s="37"/>
      <c r="M107" s="200"/>
      <c r="T107" s="62"/>
      <c r="AT107" s="21" t="s">
        <v>632</v>
      </c>
      <c r="AU107" s="21" t="s">
        <v>83</v>
      </c>
    </row>
    <row r="108" spans="2:65" s="1" customFormat="1" ht="16.5" customHeight="1">
      <c r="B108" s="37"/>
      <c r="C108" s="147" t="s">
        <v>180</v>
      </c>
      <c r="D108" s="147" t="s">
        <v>156</v>
      </c>
      <c r="E108" s="148" t="s">
        <v>3860</v>
      </c>
      <c r="F108" s="149" t="s">
        <v>3861</v>
      </c>
      <c r="G108" s="150" t="s">
        <v>3837</v>
      </c>
      <c r="H108" s="151">
        <v>24.8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83</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337</v>
      </c>
    </row>
    <row r="109" spans="2:65" s="1" customFormat="1" ht="27">
      <c r="B109" s="37"/>
      <c r="D109" s="172" t="s">
        <v>632</v>
      </c>
      <c r="F109" s="199" t="s">
        <v>3838</v>
      </c>
      <c r="I109" s="96"/>
      <c r="L109" s="37"/>
      <c r="M109" s="200"/>
      <c r="T109" s="62"/>
      <c r="AT109" s="21" t="s">
        <v>632</v>
      </c>
      <c r="AU109" s="21" t="s">
        <v>83</v>
      </c>
    </row>
    <row r="110" spans="2:65" s="1" customFormat="1" ht="25.5" customHeight="1">
      <c r="B110" s="37"/>
      <c r="C110" s="147" t="s">
        <v>10</v>
      </c>
      <c r="D110" s="147" t="s">
        <v>156</v>
      </c>
      <c r="E110" s="148" t="s">
        <v>3862</v>
      </c>
      <c r="F110" s="149" t="s">
        <v>3863</v>
      </c>
      <c r="G110" s="150" t="s">
        <v>1951</v>
      </c>
      <c r="H110" s="151">
        <v>44.64</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160</v>
      </c>
    </row>
    <row r="111" spans="2:65" s="1" customFormat="1" ht="27">
      <c r="B111" s="37"/>
      <c r="D111" s="172" t="s">
        <v>632</v>
      </c>
      <c r="F111" s="199" t="s">
        <v>3838</v>
      </c>
      <c r="I111" s="96"/>
      <c r="L111" s="37"/>
      <c r="M111" s="200"/>
      <c r="T111" s="62"/>
      <c r="AT111" s="21" t="s">
        <v>632</v>
      </c>
      <c r="AU111" s="21" t="s">
        <v>83</v>
      </c>
    </row>
    <row r="112" spans="2:65" s="1" customFormat="1" ht="16.5" customHeight="1">
      <c r="B112" s="37"/>
      <c r="C112" s="147" t="s">
        <v>183</v>
      </c>
      <c r="D112" s="147" t="s">
        <v>156</v>
      </c>
      <c r="E112" s="148" t="s">
        <v>3864</v>
      </c>
      <c r="F112" s="149" t="s">
        <v>3865</v>
      </c>
      <c r="G112" s="150" t="s">
        <v>3837</v>
      </c>
      <c r="H112" s="151">
        <v>62.44</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83</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379</v>
      </c>
    </row>
    <row r="113" spans="2:65" s="1" customFormat="1" ht="27">
      <c r="B113" s="37"/>
      <c r="D113" s="172" t="s">
        <v>632</v>
      </c>
      <c r="F113" s="199" t="s">
        <v>3838</v>
      </c>
      <c r="I113" s="96"/>
      <c r="L113" s="37"/>
      <c r="M113" s="200"/>
      <c r="T113" s="62"/>
      <c r="AT113" s="21" t="s">
        <v>632</v>
      </c>
      <c r="AU113" s="21" t="s">
        <v>83</v>
      </c>
    </row>
    <row r="114" spans="2:65" s="1" customFormat="1" ht="25.5" customHeight="1">
      <c r="B114" s="37"/>
      <c r="C114" s="147" t="s">
        <v>211</v>
      </c>
      <c r="D114" s="147" t="s">
        <v>156</v>
      </c>
      <c r="E114" s="148" t="s">
        <v>3866</v>
      </c>
      <c r="F114" s="149" t="s">
        <v>3867</v>
      </c>
      <c r="G114" s="150" t="s">
        <v>3837</v>
      </c>
      <c r="H114" s="151">
        <v>8.5</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83</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401</v>
      </c>
    </row>
    <row r="115" spans="2:65" s="1" customFormat="1" ht="27">
      <c r="B115" s="37"/>
      <c r="D115" s="172" t="s">
        <v>632</v>
      </c>
      <c r="F115" s="199" t="s">
        <v>3838</v>
      </c>
      <c r="I115" s="96"/>
      <c r="L115" s="37"/>
      <c r="M115" s="200"/>
      <c r="T115" s="62"/>
      <c r="AT115" s="21" t="s">
        <v>632</v>
      </c>
      <c r="AU115" s="21" t="s">
        <v>83</v>
      </c>
    </row>
    <row r="116" spans="2:65" s="1" customFormat="1" ht="16.5" customHeight="1">
      <c r="B116" s="37"/>
      <c r="C116" s="147" t="s">
        <v>187</v>
      </c>
      <c r="D116" s="147" t="s">
        <v>156</v>
      </c>
      <c r="E116" s="148" t="s">
        <v>3868</v>
      </c>
      <c r="F116" s="149" t="s">
        <v>3869</v>
      </c>
      <c r="G116" s="150" t="s">
        <v>3837</v>
      </c>
      <c r="H116" s="151">
        <v>19.84</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406</v>
      </c>
    </row>
    <row r="117" spans="2:65" s="1" customFormat="1" ht="27">
      <c r="B117" s="37"/>
      <c r="D117" s="172" t="s">
        <v>632</v>
      </c>
      <c r="F117" s="199" t="s">
        <v>3870</v>
      </c>
      <c r="I117" s="96"/>
      <c r="L117" s="37"/>
      <c r="M117" s="200"/>
      <c r="T117" s="62"/>
      <c r="AT117" s="21" t="s">
        <v>632</v>
      </c>
      <c r="AU117" s="21" t="s">
        <v>83</v>
      </c>
    </row>
    <row r="118" spans="2:65" s="1" customFormat="1" ht="16.5" customHeight="1">
      <c r="B118" s="37"/>
      <c r="C118" s="186" t="s">
        <v>218</v>
      </c>
      <c r="D118" s="186" t="s">
        <v>300</v>
      </c>
      <c r="E118" s="187" t="s">
        <v>3871</v>
      </c>
      <c r="F118" s="188" t="s">
        <v>3872</v>
      </c>
      <c r="G118" s="189" t="s">
        <v>1951</v>
      </c>
      <c r="H118" s="190">
        <v>39.68</v>
      </c>
      <c r="I118" s="191"/>
      <c r="J118" s="192">
        <f>ROUND(I118*H118,2)</f>
        <v>0</v>
      </c>
      <c r="K118" s="188" t="s">
        <v>21</v>
      </c>
      <c r="L118" s="193"/>
      <c r="M118" s="194" t="s">
        <v>21</v>
      </c>
      <c r="N118" s="195" t="s">
        <v>44</v>
      </c>
      <c r="P118" s="156">
        <f>O118*H118</f>
        <v>0</v>
      </c>
      <c r="Q118" s="156">
        <v>0</v>
      </c>
      <c r="R118" s="156">
        <f>Q118*H118</f>
        <v>0</v>
      </c>
      <c r="S118" s="156">
        <v>0</v>
      </c>
      <c r="T118" s="157">
        <f>S118*H118</f>
        <v>0</v>
      </c>
      <c r="AR118" s="21" t="s">
        <v>169</v>
      </c>
      <c r="AT118" s="21" t="s">
        <v>300</v>
      </c>
      <c r="AU118" s="21" t="s">
        <v>83</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420</v>
      </c>
    </row>
    <row r="119" spans="2:65" s="1" customFormat="1" ht="27">
      <c r="B119" s="37"/>
      <c r="D119" s="172" t="s">
        <v>632</v>
      </c>
      <c r="F119" s="199" t="s">
        <v>3873</v>
      </c>
      <c r="I119" s="96"/>
      <c r="L119" s="37"/>
      <c r="M119" s="200"/>
      <c r="T119" s="62"/>
      <c r="AT119" s="21" t="s">
        <v>632</v>
      </c>
      <c r="AU119" s="21" t="s">
        <v>83</v>
      </c>
    </row>
    <row r="120" spans="2:65" s="1" customFormat="1" ht="16.5" customHeight="1">
      <c r="B120" s="37"/>
      <c r="C120" s="147" t="s">
        <v>190</v>
      </c>
      <c r="D120" s="147" t="s">
        <v>156</v>
      </c>
      <c r="E120" s="148" t="s">
        <v>3874</v>
      </c>
      <c r="F120" s="149" t="s">
        <v>3875</v>
      </c>
      <c r="G120" s="150" t="s">
        <v>1737</v>
      </c>
      <c r="H120" s="151">
        <v>49.6</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83</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631</v>
      </c>
    </row>
    <row r="121" spans="2:65" s="1" customFormat="1" ht="27">
      <c r="B121" s="37"/>
      <c r="D121" s="172" t="s">
        <v>632</v>
      </c>
      <c r="F121" s="199" t="s">
        <v>3838</v>
      </c>
      <c r="I121" s="96"/>
      <c r="L121" s="37"/>
      <c r="M121" s="200"/>
      <c r="T121" s="62"/>
      <c r="AT121" s="21" t="s">
        <v>632</v>
      </c>
      <c r="AU121" s="21" t="s">
        <v>83</v>
      </c>
    </row>
    <row r="122" spans="2:65" s="1" customFormat="1" ht="16.5" customHeight="1">
      <c r="B122" s="37"/>
      <c r="C122" s="147" t="s">
        <v>9</v>
      </c>
      <c r="D122" s="147" t="s">
        <v>156</v>
      </c>
      <c r="E122" s="148" t="s">
        <v>3876</v>
      </c>
      <c r="F122" s="149" t="s">
        <v>3877</v>
      </c>
      <c r="G122" s="150" t="s">
        <v>3837</v>
      </c>
      <c r="H122" s="151">
        <v>8.5</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439</v>
      </c>
    </row>
    <row r="123" spans="2:65" s="1" customFormat="1" ht="27">
      <c r="B123" s="37"/>
      <c r="D123" s="172" t="s">
        <v>632</v>
      </c>
      <c r="F123" s="199" t="s">
        <v>3838</v>
      </c>
      <c r="I123" s="96"/>
      <c r="L123" s="37"/>
      <c r="M123" s="200"/>
      <c r="T123" s="62"/>
      <c r="AT123" s="21" t="s">
        <v>632</v>
      </c>
      <c r="AU123" s="21" t="s">
        <v>83</v>
      </c>
    </row>
    <row r="124" spans="2:65" s="1" customFormat="1" ht="16.5" customHeight="1">
      <c r="B124" s="37"/>
      <c r="C124" s="147" t="s">
        <v>194</v>
      </c>
      <c r="D124" s="147" t="s">
        <v>156</v>
      </c>
      <c r="E124" s="148" t="s">
        <v>3878</v>
      </c>
      <c r="F124" s="149" t="s">
        <v>3879</v>
      </c>
      <c r="G124" s="150" t="s">
        <v>3837</v>
      </c>
      <c r="H124" s="151">
        <v>53.94</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83</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442</v>
      </c>
    </row>
    <row r="125" spans="2:65" s="1" customFormat="1" ht="27">
      <c r="B125" s="37"/>
      <c r="D125" s="172" t="s">
        <v>632</v>
      </c>
      <c r="F125" s="199" t="s">
        <v>3838</v>
      </c>
      <c r="I125" s="96"/>
      <c r="L125" s="37"/>
      <c r="M125" s="200"/>
      <c r="T125" s="62"/>
      <c r="AT125" s="21" t="s">
        <v>632</v>
      </c>
      <c r="AU125" s="21" t="s">
        <v>83</v>
      </c>
    </row>
    <row r="126" spans="2:65" s="9" customFormat="1" ht="29.85" customHeight="1">
      <c r="B126" s="137"/>
      <c r="D126" s="138" t="s">
        <v>72</v>
      </c>
      <c r="E126" s="169" t="s">
        <v>163</v>
      </c>
      <c r="F126" s="169" t="s">
        <v>3880</v>
      </c>
      <c r="I126" s="140"/>
      <c r="J126" s="170">
        <f>BK126</f>
        <v>0</v>
      </c>
      <c r="L126" s="137"/>
      <c r="M126" s="142"/>
      <c r="P126" s="143">
        <f>SUM(P127:P174)</f>
        <v>0</v>
      </c>
      <c r="R126" s="143">
        <f>SUM(R127:R174)</f>
        <v>0</v>
      </c>
      <c r="T126" s="144">
        <f>SUM(T127:T174)</f>
        <v>0</v>
      </c>
      <c r="AR126" s="138" t="s">
        <v>81</v>
      </c>
      <c r="AT126" s="145" t="s">
        <v>72</v>
      </c>
      <c r="AU126" s="145" t="s">
        <v>81</v>
      </c>
      <c r="AY126" s="138" t="s">
        <v>155</v>
      </c>
      <c r="BK126" s="146">
        <f>SUM(BK127:BK174)</f>
        <v>0</v>
      </c>
    </row>
    <row r="127" spans="2:65" s="1" customFormat="1" ht="16.5" customHeight="1">
      <c r="B127" s="37"/>
      <c r="C127" s="147" t="s">
        <v>231</v>
      </c>
      <c r="D127" s="147" t="s">
        <v>156</v>
      </c>
      <c r="E127" s="148" t="s">
        <v>3881</v>
      </c>
      <c r="F127" s="149" t="s">
        <v>3882</v>
      </c>
      <c r="G127" s="150" t="s">
        <v>3837</v>
      </c>
      <c r="H127" s="151">
        <v>4.96</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446</v>
      </c>
    </row>
    <row r="128" spans="2:65" s="1" customFormat="1" ht="27">
      <c r="B128" s="37"/>
      <c r="D128" s="172" t="s">
        <v>632</v>
      </c>
      <c r="F128" s="199" t="s">
        <v>3838</v>
      </c>
      <c r="I128" s="96"/>
      <c r="L128" s="37"/>
      <c r="M128" s="200"/>
      <c r="T128" s="62"/>
      <c r="AT128" s="21" t="s">
        <v>632</v>
      </c>
      <c r="AU128" s="21" t="s">
        <v>83</v>
      </c>
    </row>
    <row r="129" spans="2:65" s="1" customFormat="1" ht="16.5" customHeight="1">
      <c r="B129" s="37"/>
      <c r="C129" s="147" t="s">
        <v>73</v>
      </c>
      <c r="D129" s="147" t="s">
        <v>156</v>
      </c>
      <c r="E129" s="148" t="s">
        <v>170</v>
      </c>
      <c r="F129" s="149" t="s">
        <v>3883</v>
      </c>
      <c r="G129" s="150" t="s">
        <v>21</v>
      </c>
      <c r="H129" s="151">
        <v>1</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462</v>
      </c>
    </row>
    <row r="130" spans="2:65" s="1" customFormat="1" ht="27">
      <c r="B130" s="37"/>
      <c r="D130" s="172" t="s">
        <v>632</v>
      </c>
      <c r="F130" s="199" t="s">
        <v>3884</v>
      </c>
      <c r="I130" s="96"/>
      <c r="L130" s="37"/>
      <c r="M130" s="200"/>
      <c r="T130" s="62"/>
      <c r="AT130" s="21" t="s">
        <v>632</v>
      </c>
      <c r="AU130" s="21" t="s">
        <v>83</v>
      </c>
    </row>
    <row r="131" spans="2:65" s="1" customFormat="1" ht="25.5" customHeight="1">
      <c r="B131" s="37"/>
      <c r="C131" s="147" t="s">
        <v>197</v>
      </c>
      <c r="D131" s="147" t="s">
        <v>156</v>
      </c>
      <c r="E131" s="148" t="s">
        <v>3885</v>
      </c>
      <c r="F131" s="149" t="s">
        <v>3886</v>
      </c>
      <c r="G131" s="150" t="s">
        <v>1681</v>
      </c>
      <c r="H131" s="151">
        <v>17.5</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468</v>
      </c>
    </row>
    <row r="132" spans="2:65" s="1" customFormat="1" ht="40.5">
      <c r="B132" s="37"/>
      <c r="D132" s="172" t="s">
        <v>632</v>
      </c>
      <c r="F132" s="199" t="s">
        <v>3887</v>
      </c>
      <c r="I132" s="96"/>
      <c r="L132" s="37"/>
      <c r="M132" s="200"/>
      <c r="T132" s="62"/>
      <c r="AT132" s="21" t="s">
        <v>632</v>
      </c>
      <c r="AU132" s="21" t="s">
        <v>83</v>
      </c>
    </row>
    <row r="133" spans="2:65" s="1" customFormat="1" ht="25.5" customHeight="1">
      <c r="B133" s="37"/>
      <c r="C133" s="147" t="s">
        <v>238</v>
      </c>
      <c r="D133" s="147" t="s">
        <v>156</v>
      </c>
      <c r="E133" s="148" t="s">
        <v>3888</v>
      </c>
      <c r="F133" s="149" t="s">
        <v>3889</v>
      </c>
      <c r="G133" s="150" t="s">
        <v>1681</v>
      </c>
      <c r="H133" s="151">
        <v>7</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484</v>
      </c>
    </row>
    <row r="134" spans="2:65" s="1" customFormat="1" ht="40.5">
      <c r="B134" s="37"/>
      <c r="D134" s="172" t="s">
        <v>632</v>
      </c>
      <c r="F134" s="199" t="s">
        <v>3887</v>
      </c>
      <c r="I134" s="96"/>
      <c r="L134" s="37"/>
      <c r="M134" s="200"/>
      <c r="T134" s="62"/>
      <c r="AT134" s="21" t="s">
        <v>632</v>
      </c>
      <c r="AU134" s="21" t="s">
        <v>83</v>
      </c>
    </row>
    <row r="135" spans="2:65" s="1" customFormat="1" ht="16.5" customHeight="1">
      <c r="B135" s="37"/>
      <c r="C135" s="147" t="s">
        <v>73</v>
      </c>
      <c r="D135" s="147" t="s">
        <v>156</v>
      </c>
      <c r="E135" s="148" t="s">
        <v>166</v>
      </c>
      <c r="F135" s="149" t="s">
        <v>3890</v>
      </c>
      <c r="G135" s="150" t="s">
        <v>21</v>
      </c>
      <c r="H135" s="151">
        <v>1</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497</v>
      </c>
    </row>
    <row r="136" spans="2:65" s="1" customFormat="1" ht="27">
      <c r="B136" s="37"/>
      <c r="D136" s="172" t="s">
        <v>632</v>
      </c>
      <c r="F136" s="199" t="s">
        <v>3884</v>
      </c>
      <c r="I136" s="96"/>
      <c r="L136" s="37"/>
      <c r="M136" s="200"/>
      <c r="T136" s="62"/>
      <c r="AT136" s="21" t="s">
        <v>632</v>
      </c>
      <c r="AU136" s="21" t="s">
        <v>83</v>
      </c>
    </row>
    <row r="137" spans="2:65" s="1" customFormat="1" ht="25.5" customHeight="1">
      <c r="B137" s="37"/>
      <c r="C137" s="147" t="s">
        <v>201</v>
      </c>
      <c r="D137" s="147" t="s">
        <v>156</v>
      </c>
      <c r="E137" s="148" t="s">
        <v>3891</v>
      </c>
      <c r="F137" s="149" t="s">
        <v>3892</v>
      </c>
      <c r="G137" s="150" t="s">
        <v>1681</v>
      </c>
      <c r="H137" s="151">
        <v>8</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501</v>
      </c>
    </row>
    <row r="138" spans="2:65" s="1" customFormat="1" ht="67.5">
      <c r="B138" s="37"/>
      <c r="D138" s="172" t="s">
        <v>632</v>
      </c>
      <c r="F138" s="199" t="s">
        <v>3893</v>
      </c>
      <c r="I138" s="96"/>
      <c r="L138" s="37"/>
      <c r="M138" s="200"/>
      <c r="T138" s="62"/>
      <c r="AT138" s="21" t="s">
        <v>632</v>
      </c>
      <c r="AU138" s="21" t="s">
        <v>83</v>
      </c>
    </row>
    <row r="139" spans="2:65" s="1" customFormat="1" ht="16.5" customHeight="1">
      <c r="B139" s="37"/>
      <c r="C139" s="147" t="s">
        <v>73</v>
      </c>
      <c r="D139" s="147" t="s">
        <v>156</v>
      </c>
      <c r="E139" s="148" t="s">
        <v>169</v>
      </c>
      <c r="F139" s="149" t="s">
        <v>3894</v>
      </c>
      <c r="G139" s="150" t="s">
        <v>21</v>
      </c>
      <c r="H139" s="151">
        <v>1</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183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183</v>
      </c>
      <c r="BM139" s="21" t="s">
        <v>679</v>
      </c>
    </row>
    <row r="140" spans="2:65" s="1" customFormat="1" ht="27">
      <c r="B140" s="37"/>
      <c r="D140" s="172" t="s">
        <v>632</v>
      </c>
      <c r="F140" s="199" t="s">
        <v>3884</v>
      </c>
      <c r="I140" s="96"/>
      <c r="L140" s="37"/>
      <c r="M140" s="200"/>
      <c r="T140" s="62"/>
      <c r="AT140" s="21" t="s">
        <v>632</v>
      </c>
      <c r="AU140" s="21" t="s">
        <v>83</v>
      </c>
    </row>
    <row r="141" spans="2:65" s="1" customFormat="1" ht="25.5" customHeight="1">
      <c r="B141" s="37"/>
      <c r="C141" s="147" t="s">
        <v>356</v>
      </c>
      <c r="D141" s="147" t="s">
        <v>156</v>
      </c>
      <c r="E141" s="148" t="s">
        <v>3895</v>
      </c>
      <c r="F141" s="149" t="s">
        <v>3896</v>
      </c>
      <c r="G141" s="150" t="s">
        <v>1681</v>
      </c>
      <c r="H141" s="151">
        <v>62</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183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183</v>
      </c>
      <c r="BM141" s="21" t="s">
        <v>681</v>
      </c>
    </row>
    <row r="142" spans="2:65" s="1" customFormat="1" ht="40.5">
      <c r="B142" s="37"/>
      <c r="D142" s="172" t="s">
        <v>632</v>
      </c>
      <c r="F142" s="199" t="s">
        <v>3897</v>
      </c>
      <c r="I142" s="96"/>
      <c r="L142" s="37"/>
      <c r="M142" s="200"/>
      <c r="T142" s="62"/>
      <c r="AT142" s="21" t="s">
        <v>632</v>
      </c>
      <c r="AU142" s="21" t="s">
        <v>83</v>
      </c>
    </row>
    <row r="143" spans="2:65" s="1" customFormat="1" ht="16.5" customHeight="1">
      <c r="B143" s="37"/>
      <c r="C143" s="186" t="s">
        <v>204</v>
      </c>
      <c r="D143" s="186" t="s">
        <v>300</v>
      </c>
      <c r="E143" s="187" t="s">
        <v>3898</v>
      </c>
      <c r="F143" s="188" t="s">
        <v>3899</v>
      </c>
      <c r="G143" s="189" t="s">
        <v>1681</v>
      </c>
      <c r="H143" s="190">
        <v>74.400000000000006</v>
      </c>
      <c r="I143" s="191"/>
      <c r="J143" s="192">
        <f>ROUND(I143*H143,2)</f>
        <v>0</v>
      </c>
      <c r="K143" s="188" t="s">
        <v>21</v>
      </c>
      <c r="L143" s="193"/>
      <c r="M143" s="194" t="s">
        <v>21</v>
      </c>
      <c r="N143" s="195" t="s">
        <v>44</v>
      </c>
      <c r="P143" s="156">
        <f>O143*H143</f>
        <v>0</v>
      </c>
      <c r="Q143" s="156">
        <v>0</v>
      </c>
      <c r="R143" s="156">
        <f>Q143*H143</f>
        <v>0</v>
      </c>
      <c r="S143" s="156">
        <v>0</v>
      </c>
      <c r="T143" s="157">
        <f>S143*H143</f>
        <v>0</v>
      </c>
      <c r="AR143" s="21" t="s">
        <v>210</v>
      </c>
      <c r="AT143" s="21" t="s">
        <v>300</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183</v>
      </c>
      <c r="BM143" s="21" t="s">
        <v>691</v>
      </c>
    </row>
    <row r="144" spans="2:65" s="1" customFormat="1" ht="54">
      <c r="B144" s="37"/>
      <c r="D144" s="172" t="s">
        <v>632</v>
      </c>
      <c r="F144" s="199" t="s">
        <v>3900</v>
      </c>
      <c r="I144" s="96"/>
      <c r="L144" s="37"/>
      <c r="M144" s="200"/>
      <c r="T144" s="62"/>
      <c r="AT144" s="21" t="s">
        <v>632</v>
      </c>
      <c r="AU144" s="21" t="s">
        <v>83</v>
      </c>
    </row>
    <row r="145" spans="2:65" s="1" customFormat="1" ht="16.5" customHeight="1">
      <c r="B145" s="37"/>
      <c r="C145" s="147" t="s">
        <v>368</v>
      </c>
      <c r="D145" s="147" t="s">
        <v>156</v>
      </c>
      <c r="E145" s="148" t="s">
        <v>3901</v>
      </c>
      <c r="F145" s="149" t="s">
        <v>3902</v>
      </c>
      <c r="G145" s="150" t="s">
        <v>1681</v>
      </c>
      <c r="H145" s="151">
        <v>62</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183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183</v>
      </c>
      <c r="BM145" s="21" t="s">
        <v>697</v>
      </c>
    </row>
    <row r="146" spans="2:65" s="1" customFormat="1" ht="40.5">
      <c r="B146" s="37"/>
      <c r="D146" s="172" t="s">
        <v>632</v>
      </c>
      <c r="F146" s="199" t="s">
        <v>3903</v>
      </c>
      <c r="I146" s="96"/>
      <c r="L146" s="37"/>
      <c r="M146" s="200"/>
      <c r="T146" s="62"/>
      <c r="AT146" s="21" t="s">
        <v>632</v>
      </c>
      <c r="AU146" s="21" t="s">
        <v>83</v>
      </c>
    </row>
    <row r="147" spans="2:65" s="1" customFormat="1" ht="16.5" customHeight="1">
      <c r="B147" s="37"/>
      <c r="C147" s="147" t="s">
        <v>207</v>
      </c>
      <c r="D147" s="147" t="s">
        <v>156</v>
      </c>
      <c r="E147" s="148" t="s">
        <v>3904</v>
      </c>
      <c r="F147" s="149" t="s">
        <v>3905</v>
      </c>
      <c r="G147" s="150" t="s">
        <v>3906</v>
      </c>
      <c r="H147" s="151">
        <v>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183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183</v>
      </c>
      <c r="BM147" s="21" t="s">
        <v>699</v>
      </c>
    </row>
    <row r="148" spans="2:65" s="1" customFormat="1" ht="94.5">
      <c r="B148" s="37"/>
      <c r="D148" s="172" t="s">
        <v>632</v>
      </c>
      <c r="F148" s="199" t="s">
        <v>3907</v>
      </c>
      <c r="I148" s="96"/>
      <c r="L148" s="37"/>
      <c r="M148" s="200"/>
      <c r="T148" s="62"/>
      <c r="AT148" s="21" t="s">
        <v>632</v>
      </c>
      <c r="AU148" s="21" t="s">
        <v>83</v>
      </c>
    </row>
    <row r="149" spans="2:65" s="1" customFormat="1" ht="16.5" customHeight="1">
      <c r="B149" s="37"/>
      <c r="C149" s="147" t="s">
        <v>373</v>
      </c>
      <c r="D149" s="147" t="s">
        <v>156</v>
      </c>
      <c r="E149" s="148" t="s">
        <v>3908</v>
      </c>
      <c r="F149" s="149" t="s">
        <v>3909</v>
      </c>
      <c r="G149" s="150" t="s">
        <v>3906</v>
      </c>
      <c r="H149" s="151">
        <v>2</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183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183</v>
      </c>
      <c r="BM149" s="21" t="s">
        <v>709</v>
      </c>
    </row>
    <row r="150" spans="2:65" s="1" customFormat="1" ht="94.5">
      <c r="B150" s="37"/>
      <c r="D150" s="172" t="s">
        <v>632</v>
      </c>
      <c r="F150" s="199" t="s">
        <v>3910</v>
      </c>
      <c r="I150" s="96"/>
      <c r="L150" s="37"/>
      <c r="M150" s="200"/>
      <c r="T150" s="62"/>
      <c r="AT150" s="21" t="s">
        <v>632</v>
      </c>
      <c r="AU150" s="21" t="s">
        <v>83</v>
      </c>
    </row>
    <row r="151" spans="2:65" s="1" customFormat="1" ht="16.5" customHeight="1">
      <c r="B151" s="37"/>
      <c r="C151" s="147" t="s">
        <v>210</v>
      </c>
      <c r="D151" s="147" t="s">
        <v>156</v>
      </c>
      <c r="E151" s="148" t="s">
        <v>3911</v>
      </c>
      <c r="F151" s="149" t="s">
        <v>3912</v>
      </c>
      <c r="G151" s="150" t="s">
        <v>1681</v>
      </c>
      <c r="H151" s="151">
        <v>70</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183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183</v>
      </c>
      <c r="BM151" s="21" t="s">
        <v>722</v>
      </c>
    </row>
    <row r="152" spans="2:65" s="1" customFormat="1" ht="27">
      <c r="B152" s="37"/>
      <c r="D152" s="172" t="s">
        <v>632</v>
      </c>
      <c r="F152" s="199" t="s">
        <v>3838</v>
      </c>
      <c r="I152" s="96"/>
      <c r="L152" s="37"/>
      <c r="M152" s="200"/>
      <c r="T152" s="62"/>
      <c r="AT152" s="21" t="s">
        <v>632</v>
      </c>
      <c r="AU152" s="21" t="s">
        <v>83</v>
      </c>
    </row>
    <row r="153" spans="2:65" s="1" customFormat="1" ht="16.5" customHeight="1">
      <c r="B153" s="37"/>
      <c r="C153" s="147" t="s">
        <v>380</v>
      </c>
      <c r="D153" s="147" t="s">
        <v>156</v>
      </c>
      <c r="E153" s="148" t="s">
        <v>3913</v>
      </c>
      <c r="F153" s="149" t="s">
        <v>3914</v>
      </c>
      <c r="G153" s="150" t="s">
        <v>1681</v>
      </c>
      <c r="H153" s="151">
        <v>70</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183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183</v>
      </c>
      <c r="BM153" s="21" t="s">
        <v>729</v>
      </c>
    </row>
    <row r="154" spans="2:65" s="1" customFormat="1" ht="27">
      <c r="B154" s="37"/>
      <c r="D154" s="172" t="s">
        <v>632</v>
      </c>
      <c r="F154" s="199" t="s">
        <v>3838</v>
      </c>
      <c r="I154" s="96"/>
      <c r="L154" s="37"/>
      <c r="M154" s="200"/>
      <c r="T154" s="62"/>
      <c r="AT154" s="21" t="s">
        <v>632</v>
      </c>
      <c r="AU154" s="21" t="s">
        <v>83</v>
      </c>
    </row>
    <row r="155" spans="2:65" s="1" customFormat="1" ht="16.5" customHeight="1">
      <c r="B155" s="37"/>
      <c r="C155" s="147" t="s">
        <v>73</v>
      </c>
      <c r="D155" s="147" t="s">
        <v>156</v>
      </c>
      <c r="E155" s="148" t="s">
        <v>184</v>
      </c>
      <c r="F155" s="149" t="s">
        <v>3915</v>
      </c>
      <c r="G155" s="150" t="s">
        <v>21</v>
      </c>
      <c r="H155" s="151">
        <v>1</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183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183</v>
      </c>
      <c r="BM155" s="21" t="s">
        <v>737</v>
      </c>
    </row>
    <row r="156" spans="2:65" s="1" customFormat="1" ht="27">
      <c r="B156" s="37"/>
      <c r="D156" s="172" t="s">
        <v>632</v>
      </c>
      <c r="F156" s="199" t="s">
        <v>3884</v>
      </c>
      <c r="I156" s="96"/>
      <c r="L156" s="37"/>
      <c r="M156" s="200"/>
      <c r="T156" s="62"/>
      <c r="AT156" s="21" t="s">
        <v>632</v>
      </c>
      <c r="AU156" s="21" t="s">
        <v>83</v>
      </c>
    </row>
    <row r="157" spans="2:65" s="1" customFormat="1" ht="25.5" customHeight="1">
      <c r="B157" s="37"/>
      <c r="C157" s="147" t="s">
        <v>214</v>
      </c>
      <c r="D157" s="147" t="s">
        <v>156</v>
      </c>
      <c r="E157" s="148" t="s">
        <v>3916</v>
      </c>
      <c r="F157" s="149" t="s">
        <v>3917</v>
      </c>
      <c r="G157" s="150" t="s">
        <v>1681</v>
      </c>
      <c r="H157" s="151">
        <v>39.700000000000003</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183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183</v>
      </c>
      <c r="BM157" s="21" t="s">
        <v>739</v>
      </c>
    </row>
    <row r="158" spans="2:65" s="1" customFormat="1" ht="40.5">
      <c r="B158" s="37"/>
      <c r="D158" s="172" t="s">
        <v>632</v>
      </c>
      <c r="F158" s="199" t="s">
        <v>3918</v>
      </c>
      <c r="I158" s="96"/>
      <c r="L158" s="37"/>
      <c r="M158" s="200"/>
      <c r="T158" s="62"/>
      <c r="AT158" s="21" t="s">
        <v>632</v>
      </c>
      <c r="AU158" s="21" t="s">
        <v>83</v>
      </c>
    </row>
    <row r="159" spans="2:65" s="1" customFormat="1" ht="16.5" customHeight="1">
      <c r="B159" s="37"/>
      <c r="C159" s="147" t="s">
        <v>73</v>
      </c>
      <c r="D159" s="147" t="s">
        <v>156</v>
      </c>
      <c r="E159" s="148" t="s">
        <v>3919</v>
      </c>
      <c r="F159" s="149" t="s">
        <v>3920</v>
      </c>
      <c r="G159" s="150" t="s">
        <v>3921</v>
      </c>
      <c r="H159" s="151">
        <v>1</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183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183</v>
      </c>
      <c r="BM159" s="21" t="s">
        <v>747</v>
      </c>
    </row>
    <row r="160" spans="2:65" s="1" customFormat="1" ht="27">
      <c r="B160" s="37"/>
      <c r="D160" s="172" t="s">
        <v>632</v>
      </c>
      <c r="F160" s="199" t="s">
        <v>3884</v>
      </c>
      <c r="I160" s="96"/>
      <c r="L160" s="37"/>
      <c r="M160" s="200"/>
      <c r="T160" s="62"/>
      <c r="AT160" s="21" t="s">
        <v>632</v>
      </c>
      <c r="AU160" s="21" t="s">
        <v>83</v>
      </c>
    </row>
    <row r="161" spans="2:65" s="1" customFormat="1" ht="16.5" customHeight="1">
      <c r="B161" s="37"/>
      <c r="C161" s="147" t="s">
        <v>387</v>
      </c>
      <c r="D161" s="147" t="s">
        <v>156</v>
      </c>
      <c r="E161" s="148" t="s">
        <v>3922</v>
      </c>
      <c r="F161" s="149" t="s">
        <v>3923</v>
      </c>
      <c r="G161" s="150" t="s">
        <v>1951</v>
      </c>
      <c r="H161" s="151">
        <v>49.265000000000001</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183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183</v>
      </c>
      <c r="BM161" s="21" t="s">
        <v>749</v>
      </c>
    </row>
    <row r="162" spans="2:65" s="1" customFormat="1" ht="27">
      <c r="B162" s="37"/>
      <c r="D162" s="172" t="s">
        <v>632</v>
      </c>
      <c r="F162" s="199" t="s">
        <v>3838</v>
      </c>
      <c r="I162" s="96"/>
      <c r="L162" s="37"/>
      <c r="M162" s="200"/>
      <c r="T162" s="62"/>
      <c r="AT162" s="21" t="s">
        <v>632</v>
      </c>
      <c r="AU162" s="21" t="s">
        <v>83</v>
      </c>
    </row>
    <row r="163" spans="2:65" s="1" customFormat="1" ht="16.5" customHeight="1">
      <c r="B163" s="37"/>
      <c r="C163" s="147" t="s">
        <v>73</v>
      </c>
      <c r="D163" s="147" t="s">
        <v>156</v>
      </c>
      <c r="E163" s="148" t="s">
        <v>505</v>
      </c>
      <c r="F163" s="149" t="s">
        <v>506</v>
      </c>
      <c r="G163" s="150" t="s">
        <v>3921</v>
      </c>
      <c r="H163" s="151">
        <v>1</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183</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183</v>
      </c>
      <c r="BM163" s="21" t="s">
        <v>752</v>
      </c>
    </row>
    <row r="164" spans="2:65" s="1" customFormat="1" ht="27">
      <c r="B164" s="37"/>
      <c r="D164" s="172" t="s">
        <v>632</v>
      </c>
      <c r="F164" s="199" t="s">
        <v>3884</v>
      </c>
      <c r="I164" s="96"/>
      <c r="L164" s="37"/>
      <c r="M164" s="200"/>
      <c r="T164" s="62"/>
      <c r="AT164" s="21" t="s">
        <v>632</v>
      </c>
      <c r="AU164" s="21" t="s">
        <v>83</v>
      </c>
    </row>
    <row r="165" spans="2:65" s="1" customFormat="1" ht="16.5" customHeight="1">
      <c r="B165" s="37"/>
      <c r="C165" s="147" t="s">
        <v>73</v>
      </c>
      <c r="D165" s="147" t="s">
        <v>156</v>
      </c>
      <c r="E165" s="148" t="s">
        <v>2893</v>
      </c>
      <c r="F165" s="149" t="s">
        <v>3924</v>
      </c>
      <c r="G165" s="150" t="s">
        <v>3921</v>
      </c>
      <c r="H165" s="151">
        <v>1</v>
      </c>
      <c r="I165" s="152"/>
      <c r="J165" s="153">
        <f>ROUND(I165*H165,2)</f>
        <v>0</v>
      </c>
      <c r="K165" s="149" t="s">
        <v>21</v>
      </c>
      <c r="L165" s="37"/>
      <c r="M165" s="154" t="s">
        <v>21</v>
      </c>
      <c r="N165" s="155" t="s">
        <v>44</v>
      </c>
      <c r="P165" s="156">
        <f>O165*H165</f>
        <v>0</v>
      </c>
      <c r="Q165" s="156">
        <v>0</v>
      </c>
      <c r="R165" s="156">
        <f>Q165*H165</f>
        <v>0</v>
      </c>
      <c r="S165" s="156">
        <v>0</v>
      </c>
      <c r="T165" s="157">
        <f>S165*H165</f>
        <v>0</v>
      </c>
      <c r="AR165" s="21" t="s">
        <v>183</v>
      </c>
      <c r="AT165" s="21" t="s">
        <v>156</v>
      </c>
      <c r="AU165" s="21" t="s">
        <v>83</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183</v>
      </c>
      <c r="BM165" s="21" t="s">
        <v>754</v>
      </c>
    </row>
    <row r="166" spans="2:65" s="1" customFormat="1" ht="27">
      <c r="B166" s="37"/>
      <c r="D166" s="172" t="s">
        <v>632</v>
      </c>
      <c r="F166" s="199" t="s">
        <v>3884</v>
      </c>
      <c r="I166" s="96"/>
      <c r="L166" s="37"/>
      <c r="M166" s="200"/>
      <c r="T166" s="62"/>
      <c r="AT166" s="21" t="s">
        <v>632</v>
      </c>
      <c r="AU166" s="21" t="s">
        <v>83</v>
      </c>
    </row>
    <row r="167" spans="2:65" s="1" customFormat="1" ht="16.5" customHeight="1">
      <c r="B167" s="37"/>
      <c r="C167" s="147" t="s">
        <v>217</v>
      </c>
      <c r="D167" s="147" t="s">
        <v>156</v>
      </c>
      <c r="E167" s="148" t="s">
        <v>3925</v>
      </c>
      <c r="F167" s="149" t="s">
        <v>3926</v>
      </c>
      <c r="G167" s="150" t="s">
        <v>1681</v>
      </c>
      <c r="H167" s="151">
        <v>62</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183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183</v>
      </c>
      <c r="BM167" s="21" t="s">
        <v>757</v>
      </c>
    </row>
    <row r="168" spans="2:65" s="1" customFormat="1" ht="27">
      <c r="B168" s="37"/>
      <c r="D168" s="172" t="s">
        <v>632</v>
      </c>
      <c r="F168" s="199" t="s">
        <v>3838</v>
      </c>
      <c r="I168" s="96"/>
      <c r="L168" s="37"/>
      <c r="M168" s="200"/>
      <c r="T168" s="62"/>
      <c r="AT168" s="21" t="s">
        <v>632</v>
      </c>
      <c r="AU168" s="21" t="s">
        <v>83</v>
      </c>
    </row>
    <row r="169" spans="2:65" s="1" customFormat="1" ht="16.5" customHeight="1">
      <c r="B169" s="37"/>
      <c r="C169" s="147" t="s">
        <v>73</v>
      </c>
      <c r="D169" s="147" t="s">
        <v>156</v>
      </c>
      <c r="E169" s="148" t="s">
        <v>78</v>
      </c>
      <c r="F169" s="149" t="s">
        <v>78</v>
      </c>
      <c r="G169" s="150" t="s">
        <v>3921</v>
      </c>
      <c r="H169" s="151">
        <v>1</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163</v>
      </c>
      <c r="AT169" s="21" t="s">
        <v>156</v>
      </c>
      <c r="AU169" s="21" t="s">
        <v>83</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759</v>
      </c>
    </row>
    <row r="170" spans="2:65" s="1" customFormat="1" ht="27">
      <c r="B170" s="37"/>
      <c r="D170" s="172" t="s">
        <v>632</v>
      </c>
      <c r="F170" s="199" t="s">
        <v>3884</v>
      </c>
      <c r="I170" s="96"/>
      <c r="L170" s="37"/>
      <c r="M170" s="200"/>
      <c r="T170" s="62"/>
      <c r="AT170" s="21" t="s">
        <v>632</v>
      </c>
      <c r="AU170" s="21" t="s">
        <v>83</v>
      </c>
    </row>
    <row r="171" spans="2:65" s="1" customFormat="1" ht="16.5" customHeight="1">
      <c r="B171" s="37"/>
      <c r="C171" s="147" t="s">
        <v>73</v>
      </c>
      <c r="D171" s="147" t="s">
        <v>156</v>
      </c>
      <c r="E171" s="148" t="s">
        <v>3927</v>
      </c>
      <c r="F171" s="149" t="s">
        <v>3928</v>
      </c>
      <c r="G171" s="150" t="s">
        <v>3921</v>
      </c>
      <c r="H171" s="151">
        <v>1</v>
      </c>
      <c r="I171" s="152"/>
      <c r="J171" s="153">
        <f>ROUND(I171*H171,2)</f>
        <v>0</v>
      </c>
      <c r="K171" s="149" t="s">
        <v>21</v>
      </c>
      <c r="L171" s="37"/>
      <c r="M171" s="154" t="s">
        <v>21</v>
      </c>
      <c r="N171" s="155" t="s">
        <v>44</v>
      </c>
      <c r="P171" s="156">
        <f>O171*H171</f>
        <v>0</v>
      </c>
      <c r="Q171" s="156">
        <v>0</v>
      </c>
      <c r="R171" s="156">
        <f>Q171*H171</f>
        <v>0</v>
      </c>
      <c r="S171" s="156">
        <v>0</v>
      </c>
      <c r="T171" s="157">
        <f>S171*H171</f>
        <v>0</v>
      </c>
      <c r="AR171" s="21" t="s">
        <v>163</v>
      </c>
      <c r="AT171" s="21" t="s">
        <v>156</v>
      </c>
      <c r="AU171" s="21" t="s">
        <v>83</v>
      </c>
      <c r="AY171" s="21" t="s">
        <v>155</v>
      </c>
      <c r="BE171" s="158">
        <f>IF(N171="základní",J171,0)</f>
        <v>0</v>
      </c>
      <c r="BF171" s="158">
        <f>IF(N171="snížená",J171,0)</f>
        <v>0</v>
      </c>
      <c r="BG171" s="158">
        <f>IF(N171="zákl. přenesená",J171,0)</f>
        <v>0</v>
      </c>
      <c r="BH171" s="158">
        <f>IF(N171="sníž. přenesená",J171,0)</f>
        <v>0</v>
      </c>
      <c r="BI171" s="158">
        <f>IF(N171="nulová",J171,0)</f>
        <v>0</v>
      </c>
      <c r="BJ171" s="21" t="s">
        <v>81</v>
      </c>
      <c r="BK171" s="158">
        <f>ROUND(I171*H171,2)</f>
        <v>0</v>
      </c>
      <c r="BL171" s="21" t="s">
        <v>163</v>
      </c>
      <c r="BM171" s="21" t="s">
        <v>762</v>
      </c>
    </row>
    <row r="172" spans="2:65" s="1" customFormat="1" ht="27">
      <c r="B172" s="37"/>
      <c r="D172" s="172" t="s">
        <v>632</v>
      </c>
      <c r="F172" s="199" t="s">
        <v>3884</v>
      </c>
      <c r="I172" s="96"/>
      <c r="L172" s="37"/>
      <c r="M172" s="200"/>
      <c r="T172" s="62"/>
      <c r="AT172" s="21" t="s">
        <v>632</v>
      </c>
      <c r="AU172" s="21" t="s">
        <v>83</v>
      </c>
    </row>
    <row r="173" spans="2:65" s="1" customFormat="1" ht="16.5" customHeight="1">
      <c r="B173" s="37"/>
      <c r="C173" s="147" t="s">
        <v>394</v>
      </c>
      <c r="D173" s="147" t="s">
        <v>156</v>
      </c>
      <c r="E173" s="148" t="s">
        <v>3929</v>
      </c>
      <c r="F173" s="149" t="s">
        <v>3930</v>
      </c>
      <c r="G173" s="150" t="s">
        <v>3906</v>
      </c>
      <c r="H173" s="151">
        <v>1</v>
      </c>
      <c r="I173" s="152"/>
      <c r="J173" s="153">
        <f>ROUND(I173*H173,2)</f>
        <v>0</v>
      </c>
      <c r="K173" s="149" t="s">
        <v>21</v>
      </c>
      <c r="L173" s="37"/>
      <c r="M173" s="154" t="s">
        <v>21</v>
      </c>
      <c r="N173" s="155" t="s">
        <v>44</v>
      </c>
      <c r="P173" s="156">
        <f>O173*H173</f>
        <v>0</v>
      </c>
      <c r="Q173" s="156">
        <v>0</v>
      </c>
      <c r="R173" s="156">
        <f>Q173*H173</f>
        <v>0</v>
      </c>
      <c r="S173" s="156">
        <v>0</v>
      </c>
      <c r="T173" s="157">
        <f>S173*H173</f>
        <v>0</v>
      </c>
      <c r="AR173" s="21" t="s">
        <v>160</v>
      </c>
      <c r="AT173" s="21" t="s">
        <v>156</v>
      </c>
      <c r="AU173" s="21" t="s">
        <v>83</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160</v>
      </c>
      <c r="BM173" s="21" t="s">
        <v>764</v>
      </c>
    </row>
    <row r="174" spans="2:65" s="1" customFormat="1" ht="27">
      <c r="B174" s="37"/>
      <c r="D174" s="172" t="s">
        <v>632</v>
      </c>
      <c r="F174" s="199" t="s">
        <v>3838</v>
      </c>
      <c r="I174" s="96"/>
      <c r="L174" s="37"/>
      <c r="M174" s="205"/>
      <c r="N174" s="202"/>
      <c r="O174" s="202"/>
      <c r="P174" s="202"/>
      <c r="Q174" s="202"/>
      <c r="R174" s="202"/>
      <c r="S174" s="202"/>
      <c r="T174" s="206"/>
      <c r="AT174" s="21" t="s">
        <v>632</v>
      </c>
      <c r="AU174" s="21" t="s">
        <v>83</v>
      </c>
    </row>
    <row r="175" spans="2:65" s="1" customFormat="1" ht="6.95" customHeight="1">
      <c r="B175" s="50"/>
      <c r="C175" s="51"/>
      <c r="D175" s="51"/>
      <c r="E175" s="51"/>
      <c r="F175" s="51"/>
      <c r="G175" s="51"/>
      <c r="H175" s="51"/>
      <c r="I175" s="114"/>
      <c r="J175" s="51"/>
      <c r="K175" s="51"/>
      <c r="L175" s="37"/>
    </row>
  </sheetData>
  <sheetProtection algorithmName="SHA-512" hashValue="GxWQO7/3YvJijBUOX1G6gZ/8TZ5HVwKRmSzq73BbKEwx2wY1XUPZe65BN3lBSWK5jh/ClAN36SS9wNEzAcEjHg==" saltValue="PF1DEGJ9E58mDpQUo0mhd0W9FNgcoaVolVyhs6BH3lizM9fpgEF6fYmpx4As+zY/ktSAEYvjraHwvmfoF9LL3w==" spinCount="100000" sheet="1" objects="1" scenarios="1" formatColumns="0" formatRows="0" autoFilter="0"/>
  <autoFilter ref="C78:K174" xr:uid="{00000000-0009-0000-0000-00000A000000}"/>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xr:uid="{00000000-0004-0000-0A00-000000000000}"/>
    <hyperlink ref="G1:H1" location="C54" display="2) Rekapitulace" xr:uid="{00000000-0004-0000-0A00-000001000000}"/>
    <hyperlink ref="J1" location="C78" display="3) Soupis prací" xr:uid="{00000000-0004-0000-0A00-000002000000}"/>
    <hyperlink ref="L1:V1" location="'Rekapitulace stavby'!C2" display="Rekapitulace stavby" xr:uid="{00000000-0004-0000-0A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R16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113</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3931</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ROUND(SUM(BE78:BE164), 2)</f>
        <v>0</v>
      </c>
      <c r="I30" s="106">
        <v>0.21</v>
      </c>
      <c r="J30" s="105">
        <f>ROUND(ROUND((SUM(BE78:BE164)), 2)*I30, 2)</f>
        <v>0</v>
      </c>
      <c r="K30" s="40"/>
    </row>
    <row r="31" spans="2:11" s="1" customFormat="1" ht="14.45" customHeight="1">
      <c r="B31" s="37"/>
      <c r="E31" s="43" t="s">
        <v>45</v>
      </c>
      <c r="F31" s="105">
        <f>ROUND(SUM(BF78:BF164), 2)</f>
        <v>0</v>
      </c>
      <c r="I31" s="106">
        <v>0.15</v>
      </c>
      <c r="J31" s="105">
        <f>ROUND(ROUND((SUM(BF78:BF164)), 2)*I31, 2)</f>
        <v>0</v>
      </c>
      <c r="K31" s="40"/>
    </row>
    <row r="32" spans="2:11" s="1" customFormat="1" ht="14.45" hidden="1" customHeight="1">
      <c r="B32" s="37"/>
      <c r="E32" s="43" t="s">
        <v>46</v>
      </c>
      <c r="F32" s="105">
        <f>ROUND(SUM(BG78:BG164), 2)</f>
        <v>0</v>
      </c>
      <c r="I32" s="106">
        <v>0.21</v>
      </c>
      <c r="J32" s="105">
        <v>0</v>
      </c>
      <c r="K32" s="40"/>
    </row>
    <row r="33" spans="2:11" s="1" customFormat="1" ht="14.45" hidden="1" customHeight="1">
      <c r="B33" s="37"/>
      <c r="E33" s="43" t="s">
        <v>47</v>
      </c>
      <c r="F33" s="105">
        <f>ROUND(SUM(BH78:BH164), 2)</f>
        <v>0</v>
      </c>
      <c r="I33" s="106">
        <v>0.15</v>
      </c>
      <c r="J33" s="105">
        <v>0</v>
      </c>
      <c r="K33" s="40"/>
    </row>
    <row r="34" spans="2:11" s="1" customFormat="1" ht="14.45" hidden="1" customHeight="1">
      <c r="B34" s="37"/>
      <c r="E34" s="43" t="s">
        <v>48</v>
      </c>
      <c r="F34" s="105">
        <f>ROUND(SUM(BI78:BI164),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04 - 10 - PŘELOŽKA PLYNU STL</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3825</v>
      </c>
      <c r="E57" s="124"/>
      <c r="F57" s="124"/>
      <c r="G57" s="124"/>
      <c r="H57" s="124"/>
      <c r="I57" s="125"/>
      <c r="J57" s="126">
        <f>J79</f>
        <v>0</v>
      </c>
      <c r="K57" s="127"/>
    </row>
    <row r="58" spans="2:47" s="10" customFormat="1" ht="19.899999999999999" customHeight="1">
      <c r="B58" s="163"/>
      <c r="D58" s="164" t="s">
        <v>3826</v>
      </c>
      <c r="E58" s="165"/>
      <c r="F58" s="165"/>
      <c r="G58" s="165"/>
      <c r="H58" s="165"/>
      <c r="I58" s="166"/>
      <c r="J58" s="167">
        <f>J80</f>
        <v>0</v>
      </c>
      <c r="K58" s="168"/>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3" s="1" customFormat="1" ht="36.950000000000003" customHeight="1">
      <c r="B65" s="37"/>
      <c r="C65" s="26" t="s">
        <v>139</v>
      </c>
      <c r="I65" s="96"/>
      <c r="L65" s="37"/>
    </row>
    <row r="66" spans="2:63" s="1" customFormat="1" ht="6.95" customHeight="1">
      <c r="B66" s="37"/>
      <c r="I66" s="96"/>
      <c r="L66" s="37"/>
    </row>
    <row r="67" spans="2:63" s="1" customFormat="1" ht="14.45" customHeight="1">
      <c r="B67" s="37"/>
      <c r="C67" s="33" t="s">
        <v>18</v>
      </c>
      <c r="I67" s="96"/>
      <c r="L67" s="37"/>
    </row>
    <row r="68" spans="2:63" s="1" customFormat="1" ht="16.5" customHeight="1">
      <c r="B68" s="37"/>
      <c r="E68" s="318" t="str">
        <f>E7</f>
        <v>STAVEBNÍ ÚPRAVY HASIČSKÉ ZBROJNICE HEŘMANICE - SLEZSKÁ OSTRAVA</v>
      </c>
      <c r="F68" s="319"/>
      <c r="G68" s="319"/>
      <c r="H68" s="319"/>
      <c r="I68" s="96"/>
      <c r="L68" s="37"/>
    </row>
    <row r="69" spans="2:63" s="1" customFormat="1" ht="14.45" customHeight="1">
      <c r="B69" s="37"/>
      <c r="C69" s="33" t="s">
        <v>129</v>
      </c>
      <c r="I69" s="96"/>
      <c r="L69" s="37"/>
    </row>
    <row r="70" spans="2:63" s="1" customFormat="1" ht="17.25" customHeight="1">
      <c r="B70" s="37"/>
      <c r="E70" s="301" t="str">
        <f>E9</f>
        <v>SO 04 - 10 - PŘELOŽKA PLYNU STL</v>
      </c>
      <c r="F70" s="320"/>
      <c r="G70" s="320"/>
      <c r="H70" s="320"/>
      <c r="I70" s="96"/>
      <c r="L70" s="37"/>
    </row>
    <row r="71" spans="2:63" s="1" customFormat="1" ht="6.95" customHeight="1">
      <c r="B71" s="37"/>
      <c r="I71" s="96"/>
      <c r="L71" s="37"/>
    </row>
    <row r="72" spans="2:63" s="1" customFormat="1" ht="18" customHeight="1">
      <c r="B72" s="37"/>
      <c r="C72" s="33" t="s">
        <v>23</v>
      </c>
      <c r="F72" s="31" t="str">
        <f>F12</f>
        <v>SLEZSKÁ OSTRAVA</v>
      </c>
      <c r="I72" s="97" t="s">
        <v>25</v>
      </c>
      <c r="J72" s="59" t="str">
        <f>IF(J12="","",J12)</f>
        <v>10. 8. 2023</v>
      </c>
      <c r="L72" s="37"/>
    </row>
    <row r="73" spans="2:63" s="1" customFormat="1" ht="6.95" customHeight="1">
      <c r="B73" s="37"/>
      <c r="I73" s="96"/>
      <c r="L73" s="37"/>
    </row>
    <row r="74" spans="2:63" s="1" customFormat="1">
      <c r="B74" s="37"/>
      <c r="C74" s="33" t="s">
        <v>27</v>
      </c>
      <c r="F74" s="31" t="str">
        <f>E15</f>
        <v>SMO - SLEZSKÁ OSTRAVA</v>
      </c>
      <c r="I74" s="97" t="s">
        <v>33</v>
      </c>
      <c r="J74" s="31" t="str">
        <f>E21</f>
        <v>SPAN</v>
      </c>
      <c r="L74" s="37"/>
    </row>
    <row r="75" spans="2:63" s="1" customFormat="1" ht="14.45" customHeight="1">
      <c r="B75" s="37"/>
      <c r="C75" s="33" t="s">
        <v>31</v>
      </c>
      <c r="F75" s="31" t="str">
        <f>IF(E18="","",E18)</f>
        <v/>
      </c>
      <c r="I75" s="96"/>
      <c r="L75" s="37"/>
    </row>
    <row r="76" spans="2:63" s="1" customFormat="1" ht="10.35" customHeight="1">
      <c r="B76" s="37"/>
      <c r="I76" s="96"/>
      <c r="L76" s="37"/>
    </row>
    <row r="77" spans="2:63"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3" s="1" customFormat="1" ht="29.25" customHeight="1">
      <c r="B78" s="37"/>
      <c r="C78" s="69" t="s">
        <v>135</v>
      </c>
      <c r="I78" s="96"/>
      <c r="J78" s="133">
        <f>BK78</f>
        <v>0</v>
      </c>
      <c r="L78" s="37"/>
      <c r="M78" s="68"/>
      <c r="N78" s="60"/>
      <c r="O78" s="60"/>
      <c r="P78" s="134">
        <f>P79</f>
        <v>0</v>
      </c>
      <c r="Q78" s="60"/>
      <c r="R78" s="134">
        <f>R79</f>
        <v>0</v>
      </c>
      <c r="S78" s="60"/>
      <c r="T78" s="135">
        <f>T79</f>
        <v>0</v>
      </c>
      <c r="AT78" s="21" t="s">
        <v>72</v>
      </c>
      <c r="AU78" s="21" t="s">
        <v>136</v>
      </c>
      <c r="BK78" s="136">
        <f>BK79</f>
        <v>0</v>
      </c>
    </row>
    <row r="79" spans="2:63" s="9" customFormat="1" ht="37.35" customHeight="1">
      <c r="B79" s="137"/>
      <c r="D79" s="138" t="s">
        <v>72</v>
      </c>
      <c r="E79" s="139" t="s">
        <v>3828</v>
      </c>
      <c r="F79" s="139" t="s">
        <v>3829</v>
      </c>
      <c r="I79" s="140"/>
      <c r="J79" s="141">
        <f>BK79</f>
        <v>0</v>
      </c>
      <c r="L79" s="137"/>
      <c r="M79" s="142"/>
      <c r="P79" s="143">
        <f>P80</f>
        <v>0</v>
      </c>
      <c r="R79" s="143">
        <f>R80</f>
        <v>0</v>
      </c>
      <c r="T79" s="144">
        <f>T80</f>
        <v>0</v>
      </c>
      <c r="AR79" s="138" t="s">
        <v>81</v>
      </c>
      <c r="AT79" s="145" t="s">
        <v>72</v>
      </c>
      <c r="AU79" s="145" t="s">
        <v>73</v>
      </c>
      <c r="AY79" s="138" t="s">
        <v>155</v>
      </c>
      <c r="BK79" s="146">
        <f>BK80</f>
        <v>0</v>
      </c>
    </row>
    <row r="80" spans="2:63" s="9" customFormat="1" ht="19.899999999999999" customHeight="1">
      <c r="B80" s="137"/>
      <c r="D80" s="138" t="s">
        <v>72</v>
      </c>
      <c r="E80" s="169" t="s">
        <v>81</v>
      </c>
      <c r="F80" s="169" t="s">
        <v>3830</v>
      </c>
      <c r="I80" s="140"/>
      <c r="J80" s="170">
        <f>BK80</f>
        <v>0</v>
      </c>
      <c r="L80" s="137"/>
      <c r="M80" s="142"/>
      <c r="P80" s="143">
        <f>SUM(P81:P164)</f>
        <v>0</v>
      </c>
      <c r="R80" s="143">
        <f>SUM(R81:R164)</f>
        <v>0</v>
      </c>
      <c r="T80" s="144">
        <f>SUM(T81:T164)</f>
        <v>0</v>
      </c>
      <c r="AR80" s="138" t="s">
        <v>81</v>
      </c>
      <c r="AT80" s="145" t="s">
        <v>72</v>
      </c>
      <c r="AU80" s="145" t="s">
        <v>81</v>
      </c>
      <c r="AY80" s="138" t="s">
        <v>155</v>
      </c>
      <c r="BK80" s="146">
        <f>SUM(BK81:BK164)</f>
        <v>0</v>
      </c>
    </row>
    <row r="81" spans="2:65" s="1" customFormat="1" ht="16.5" customHeight="1">
      <c r="B81" s="37"/>
      <c r="C81" s="147" t="s">
        <v>81</v>
      </c>
      <c r="D81" s="147" t="s">
        <v>156</v>
      </c>
      <c r="E81" s="148" t="s">
        <v>3831</v>
      </c>
      <c r="F81" s="149" t="s">
        <v>3832</v>
      </c>
      <c r="G81" s="150" t="s">
        <v>3833</v>
      </c>
      <c r="H81" s="151">
        <v>36</v>
      </c>
      <c r="I81" s="152"/>
      <c r="J81" s="153">
        <f>ROUND(I81*H81,2)</f>
        <v>0</v>
      </c>
      <c r="K81" s="149" t="s">
        <v>21</v>
      </c>
      <c r="L81" s="37"/>
      <c r="M81" s="154" t="s">
        <v>21</v>
      </c>
      <c r="N81" s="155" t="s">
        <v>44</v>
      </c>
      <c r="P81" s="156">
        <f>O81*H81</f>
        <v>0</v>
      </c>
      <c r="Q81" s="156">
        <v>0</v>
      </c>
      <c r="R81" s="156">
        <f>Q81*H81</f>
        <v>0</v>
      </c>
      <c r="S81" s="156">
        <v>0</v>
      </c>
      <c r="T81" s="157">
        <f>S81*H81</f>
        <v>0</v>
      </c>
      <c r="AR81" s="21" t="s">
        <v>163</v>
      </c>
      <c r="AT81" s="21" t="s">
        <v>156</v>
      </c>
      <c r="AU81" s="21" t="s">
        <v>83</v>
      </c>
      <c r="AY81" s="21" t="s">
        <v>155</v>
      </c>
      <c r="BE81" s="158">
        <f>IF(N81="základní",J81,0)</f>
        <v>0</v>
      </c>
      <c r="BF81" s="158">
        <f>IF(N81="snížená",J81,0)</f>
        <v>0</v>
      </c>
      <c r="BG81" s="158">
        <f>IF(N81="zákl. přenesená",J81,0)</f>
        <v>0</v>
      </c>
      <c r="BH81" s="158">
        <f>IF(N81="sníž. přenesená",J81,0)</f>
        <v>0</v>
      </c>
      <c r="BI81" s="158">
        <f>IF(N81="nulová",J81,0)</f>
        <v>0</v>
      </c>
      <c r="BJ81" s="21" t="s">
        <v>81</v>
      </c>
      <c r="BK81" s="158">
        <f>ROUND(I81*H81,2)</f>
        <v>0</v>
      </c>
      <c r="BL81" s="21" t="s">
        <v>163</v>
      </c>
      <c r="BM81" s="21" t="s">
        <v>83</v>
      </c>
    </row>
    <row r="82" spans="2:65" s="1" customFormat="1" ht="40.5">
      <c r="B82" s="37"/>
      <c r="D82" s="172" t="s">
        <v>632</v>
      </c>
      <c r="F82" s="199" t="s">
        <v>3834</v>
      </c>
      <c r="I82" s="96"/>
      <c r="L82" s="37"/>
      <c r="M82" s="200"/>
      <c r="T82" s="62"/>
      <c r="AT82" s="21" t="s">
        <v>632</v>
      </c>
      <c r="AU82" s="21" t="s">
        <v>83</v>
      </c>
    </row>
    <row r="83" spans="2:65" s="1" customFormat="1" ht="16.5" customHeight="1">
      <c r="B83" s="37"/>
      <c r="C83" s="147" t="s">
        <v>83</v>
      </c>
      <c r="D83" s="147" t="s">
        <v>156</v>
      </c>
      <c r="E83" s="148" t="s">
        <v>3835</v>
      </c>
      <c r="F83" s="149" t="s">
        <v>3836</v>
      </c>
      <c r="G83" s="150" t="s">
        <v>3837</v>
      </c>
      <c r="H83" s="151">
        <v>5.4</v>
      </c>
      <c r="I83" s="152"/>
      <c r="J83" s="153">
        <f>ROUND(I83*H83,2)</f>
        <v>0</v>
      </c>
      <c r="K83" s="149" t="s">
        <v>21</v>
      </c>
      <c r="L83" s="37"/>
      <c r="M83" s="154" t="s">
        <v>21</v>
      </c>
      <c r="N83" s="155" t="s">
        <v>44</v>
      </c>
      <c r="P83" s="156">
        <f>O83*H83</f>
        <v>0</v>
      </c>
      <c r="Q83" s="156">
        <v>0</v>
      </c>
      <c r="R83" s="156">
        <f>Q83*H83</f>
        <v>0</v>
      </c>
      <c r="S83" s="156">
        <v>0</v>
      </c>
      <c r="T83" s="157">
        <f>S83*H83</f>
        <v>0</v>
      </c>
      <c r="AR83" s="21" t="s">
        <v>163</v>
      </c>
      <c r="AT83" s="21" t="s">
        <v>156</v>
      </c>
      <c r="AU83" s="21" t="s">
        <v>83</v>
      </c>
      <c r="AY83" s="21" t="s">
        <v>155</v>
      </c>
      <c r="BE83" s="158">
        <f>IF(N83="základní",J83,0)</f>
        <v>0</v>
      </c>
      <c r="BF83" s="158">
        <f>IF(N83="snížená",J83,0)</f>
        <v>0</v>
      </c>
      <c r="BG83" s="158">
        <f>IF(N83="zákl. přenesená",J83,0)</f>
        <v>0</v>
      </c>
      <c r="BH83" s="158">
        <f>IF(N83="sníž. přenesená",J83,0)</f>
        <v>0</v>
      </c>
      <c r="BI83" s="158">
        <f>IF(N83="nulová",J83,0)</f>
        <v>0</v>
      </c>
      <c r="BJ83" s="21" t="s">
        <v>81</v>
      </c>
      <c r="BK83" s="158">
        <f>ROUND(I83*H83,2)</f>
        <v>0</v>
      </c>
      <c r="BL83" s="21" t="s">
        <v>163</v>
      </c>
      <c r="BM83" s="21" t="s">
        <v>169</v>
      </c>
    </row>
    <row r="84" spans="2:65" s="1" customFormat="1" ht="27">
      <c r="B84" s="37"/>
      <c r="D84" s="172" t="s">
        <v>632</v>
      </c>
      <c r="F84" s="199" t="s">
        <v>3838</v>
      </c>
      <c r="I84" s="96"/>
      <c r="L84" s="37"/>
      <c r="M84" s="200"/>
      <c r="T84" s="62"/>
      <c r="AT84" s="21" t="s">
        <v>632</v>
      </c>
      <c r="AU84" s="21" t="s">
        <v>83</v>
      </c>
    </row>
    <row r="85" spans="2:65" s="1" customFormat="1" ht="25.5" customHeight="1">
      <c r="B85" s="37"/>
      <c r="C85" s="147" t="s">
        <v>154</v>
      </c>
      <c r="D85" s="147" t="s">
        <v>156</v>
      </c>
      <c r="E85" s="148" t="s">
        <v>3841</v>
      </c>
      <c r="F85" s="149" t="s">
        <v>3842</v>
      </c>
      <c r="G85" s="150" t="s">
        <v>3837</v>
      </c>
      <c r="H85" s="151">
        <v>25.92</v>
      </c>
      <c r="I85" s="152"/>
      <c r="J85" s="153">
        <f>ROUND(I85*H85,2)</f>
        <v>0</v>
      </c>
      <c r="K85" s="149" t="s">
        <v>21</v>
      </c>
      <c r="L85" s="37"/>
      <c r="M85" s="154" t="s">
        <v>21</v>
      </c>
      <c r="N85" s="155" t="s">
        <v>44</v>
      </c>
      <c r="P85" s="156">
        <f>O85*H85</f>
        <v>0</v>
      </c>
      <c r="Q85" s="156">
        <v>0</v>
      </c>
      <c r="R85" s="156">
        <f>Q85*H85</f>
        <v>0</v>
      </c>
      <c r="S85" s="156">
        <v>0</v>
      </c>
      <c r="T85" s="157">
        <f>S85*H85</f>
        <v>0</v>
      </c>
      <c r="AR85" s="21" t="s">
        <v>163</v>
      </c>
      <c r="AT85" s="21" t="s">
        <v>156</v>
      </c>
      <c r="AU85" s="21" t="s">
        <v>83</v>
      </c>
      <c r="AY85" s="21" t="s">
        <v>155</v>
      </c>
      <c r="BE85" s="158">
        <f>IF(N85="základní",J85,0)</f>
        <v>0</v>
      </c>
      <c r="BF85" s="158">
        <f>IF(N85="snížená",J85,0)</f>
        <v>0</v>
      </c>
      <c r="BG85" s="158">
        <f>IF(N85="zákl. přenesená",J85,0)</f>
        <v>0</v>
      </c>
      <c r="BH85" s="158">
        <f>IF(N85="sníž. přenesená",J85,0)</f>
        <v>0</v>
      </c>
      <c r="BI85" s="158">
        <f>IF(N85="nulová",J85,0)</f>
        <v>0</v>
      </c>
      <c r="BJ85" s="21" t="s">
        <v>81</v>
      </c>
      <c r="BK85" s="158">
        <f>ROUND(I85*H85,2)</f>
        <v>0</v>
      </c>
      <c r="BL85" s="21" t="s">
        <v>163</v>
      </c>
      <c r="BM85" s="21" t="s">
        <v>180</v>
      </c>
    </row>
    <row r="86" spans="2:65" s="1" customFormat="1" ht="40.5">
      <c r="B86" s="37"/>
      <c r="D86" s="172" t="s">
        <v>632</v>
      </c>
      <c r="F86" s="199" t="s">
        <v>3843</v>
      </c>
      <c r="I86" s="96"/>
      <c r="L86" s="37"/>
      <c r="M86" s="200"/>
      <c r="T86" s="62"/>
      <c r="AT86" s="21" t="s">
        <v>632</v>
      </c>
      <c r="AU86" s="21" t="s">
        <v>83</v>
      </c>
    </row>
    <row r="87" spans="2:65" s="1" customFormat="1" ht="16.5" customHeight="1">
      <c r="B87" s="37"/>
      <c r="C87" s="147" t="s">
        <v>163</v>
      </c>
      <c r="D87" s="147" t="s">
        <v>156</v>
      </c>
      <c r="E87" s="148" t="s">
        <v>282</v>
      </c>
      <c r="F87" s="149" t="s">
        <v>3844</v>
      </c>
      <c r="G87" s="150" t="s">
        <v>1737</v>
      </c>
      <c r="H87" s="151">
        <v>64.8</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190</v>
      </c>
    </row>
    <row r="88" spans="2:65" s="1" customFormat="1" ht="27">
      <c r="B88" s="37"/>
      <c r="D88" s="172" t="s">
        <v>632</v>
      </c>
      <c r="F88" s="199" t="s">
        <v>3838</v>
      </c>
      <c r="I88" s="96"/>
      <c r="L88" s="37"/>
      <c r="M88" s="200"/>
      <c r="T88" s="62"/>
      <c r="AT88" s="21" t="s">
        <v>632</v>
      </c>
      <c r="AU88" s="21" t="s">
        <v>83</v>
      </c>
    </row>
    <row r="89" spans="2:65" s="1" customFormat="1" ht="16.5" customHeight="1">
      <c r="B89" s="37"/>
      <c r="C89" s="147" t="s">
        <v>170</v>
      </c>
      <c r="D89" s="147" t="s">
        <v>156</v>
      </c>
      <c r="E89" s="148" t="s">
        <v>286</v>
      </c>
      <c r="F89" s="149" t="s">
        <v>3845</v>
      </c>
      <c r="G89" s="150" t="s">
        <v>1737</v>
      </c>
      <c r="H89" s="151">
        <v>64.8</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201</v>
      </c>
    </row>
    <row r="90" spans="2:65" s="1" customFormat="1" ht="27">
      <c r="B90" s="37"/>
      <c r="D90" s="172" t="s">
        <v>632</v>
      </c>
      <c r="F90" s="199" t="s">
        <v>3838</v>
      </c>
      <c r="I90" s="96"/>
      <c r="L90" s="37"/>
      <c r="M90" s="200"/>
      <c r="T90" s="62"/>
      <c r="AT90" s="21" t="s">
        <v>632</v>
      </c>
      <c r="AU90" s="21" t="s">
        <v>83</v>
      </c>
    </row>
    <row r="91" spans="2:65" s="1" customFormat="1" ht="25.5" customHeight="1">
      <c r="B91" s="37"/>
      <c r="C91" s="147" t="s">
        <v>166</v>
      </c>
      <c r="D91" s="147" t="s">
        <v>156</v>
      </c>
      <c r="E91" s="148" t="s">
        <v>3846</v>
      </c>
      <c r="F91" s="149" t="s">
        <v>3847</v>
      </c>
      <c r="G91" s="150" t="s">
        <v>3837</v>
      </c>
      <c r="H91" s="151">
        <v>25.92</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204</v>
      </c>
    </row>
    <row r="92" spans="2:65" s="1" customFormat="1" ht="27">
      <c r="B92" s="37"/>
      <c r="D92" s="172" t="s">
        <v>632</v>
      </c>
      <c r="F92" s="199" t="s">
        <v>3838</v>
      </c>
      <c r="I92" s="96"/>
      <c r="L92" s="37"/>
      <c r="M92" s="200"/>
      <c r="T92" s="62"/>
      <c r="AT92" s="21" t="s">
        <v>632</v>
      </c>
      <c r="AU92" s="21" t="s">
        <v>83</v>
      </c>
    </row>
    <row r="93" spans="2:65" s="1" customFormat="1" ht="25.5" customHeight="1">
      <c r="B93" s="37"/>
      <c r="C93" s="147" t="s">
        <v>177</v>
      </c>
      <c r="D93" s="147" t="s">
        <v>156</v>
      </c>
      <c r="E93" s="148" t="s">
        <v>3852</v>
      </c>
      <c r="F93" s="149" t="s">
        <v>3853</v>
      </c>
      <c r="G93" s="150" t="s">
        <v>3837</v>
      </c>
      <c r="H93" s="151">
        <v>40.478000000000002</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207</v>
      </c>
    </row>
    <row r="94" spans="2:65" s="1" customFormat="1" ht="27">
      <c r="B94" s="37"/>
      <c r="D94" s="172" t="s">
        <v>632</v>
      </c>
      <c r="F94" s="199" t="s">
        <v>3854</v>
      </c>
      <c r="I94" s="96"/>
      <c r="L94" s="37"/>
      <c r="M94" s="200"/>
      <c r="T94" s="62"/>
      <c r="AT94" s="21" t="s">
        <v>632</v>
      </c>
      <c r="AU94" s="21" t="s">
        <v>83</v>
      </c>
    </row>
    <row r="95" spans="2:65" s="1" customFormat="1" ht="25.5" customHeight="1">
      <c r="B95" s="37"/>
      <c r="C95" s="147" t="s">
        <v>169</v>
      </c>
      <c r="D95" s="147" t="s">
        <v>156</v>
      </c>
      <c r="E95" s="148" t="s">
        <v>3855</v>
      </c>
      <c r="F95" s="149" t="s">
        <v>3856</v>
      </c>
      <c r="G95" s="150" t="s">
        <v>3837</v>
      </c>
      <c r="H95" s="151">
        <v>11.081</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214</v>
      </c>
    </row>
    <row r="96" spans="2:65" s="1" customFormat="1" ht="27">
      <c r="B96" s="37"/>
      <c r="D96" s="172" t="s">
        <v>632</v>
      </c>
      <c r="F96" s="199" t="s">
        <v>3838</v>
      </c>
      <c r="I96" s="96"/>
      <c r="L96" s="37"/>
      <c r="M96" s="200"/>
      <c r="T96" s="62"/>
      <c r="AT96" s="21" t="s">
        <v>632</v>
      </c>
      <c r="AU96" s="21" t="s">
        <v>83</v>
      </c>
    </row>
    <row r="97" spans="2:65" s="1" customFormat="1" ht="25.5" customHeight="1">
      <c r="B97" s="37"/>
      <c r="C97" s="147" t="s">
        <v>184</v>
      </c>
      <c r="D97" s="147" t="s">
        <v>156</v>
      </c>
      <c r="E97" s="148" t="s">
        <v>3858</v>
      </c>
      <c r="F97" s="149" t="s">
        <v>3859</v>
      </c>
      <c r="G97" s="150" t="s">
        <v>3837</v>
      </c>
      <c r="H97" s="151">
        <v>110.81</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224</v>
      </c>
    </row>
    <row r="98" spans="2:65" s="1" customFormat="1" ht="27">
      <c r="B98" s="37"/>
      <c r="D98" s="172" t="s">
        <v>632</v>
      </c>
      <c r="F98" s="199" t="s">
        <v>3838</v>
      </c>
      <c r="I98" s="96"/>
      <c r="L98" s="37"/>
      <c r="M98" s="200"/>
      <c r="T98" s="62"/>
      <c r="AT98" s="21" t="s">
        <v>632</v>
      </c>
      <c r="AU98" s="21" t="s">
        <v>83</v>
      </c>
    </row>
    <row r="99" spans="2:65" s="1" customFormat="1" ht="16.5" customHeight="1">
      <c r="B99" s="37"/>
      <c r="C99" s="147" t="s">
        <v>173</v>
      </c>
      <c r="D99" s="147" t="s">
        <v>156</v>
      </c>
      <c r="E99" s="148" t="s">
        <v>3860</v>
      </c>
      <c r="F99" s="149" t="s">
        <v>3861</v>
      </c>
      <c r="G99" s="150" t="s">
        <v>3837</v>
      </c>
      <c r="H99" s="151">
        <v>11.081</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230</v>
      </c>
    </row>
    <row r="100" spans="2:65" s="1" customFormat="1" ht="27">
      <c r="B100" s="37"/>
      <c r="D100" s="172" t="s">
        <v>632</v>
      </c>
      <c r="F100" s="199" t="s">
        <v>3838</v>
      </c>
      <c r="I100" s="96"/>
      <c r="L100" s="37"/>
      <c r="M100" s="200"/>
      <c r="T100" s="62"/>
      <c r="AT100" s="21" t="s">
        <v>632</v>
      </c>
      <c r="AU100" s="21" t="s">
        <v>83</v>
      </c>
    </row>
    <row r="101" spans="2:65" s="1" customFormat="1" ht="25.5" customHeight="1">
      <c r="B101" s="37"/>
      <c r="C101" s="147" t="s">
        <v>191</v>
      </c>
      <c r="D101" s="147" t="s">
        <v>156</v>
      </c>
      <c r="E101" s="148" t="s">
        <v>3862</v>
      </c>
      <c r="F101" s="149" t="s">
        <v>3863</v>
      </c>
      <c r="G101" s="150" t="s">
        <v>1951</v>
      </c>
      <c r="H101" s="151">
        <v>19.946000000000002</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234</v>
      </c>
    </row>
    <row r="102" spans="2:65" s="1" customFormat="1" ht="27">
      <c r="B102" s="37"/>
      <c r="D102" s="172" t="s">
        <v>632</v>
      </c>
      <c r="F102" s="199" t="s">
        <v>3838</v>
      </c>
      <c r="I102" s="96"/>
      <c r="L102" s="37"/>
      <c r="M102" s="200"/>
      <c r="T102" s="62"/>
      <c r="AT102" s="21" t="s">
        <v>632</v>
      </c>
      <c r="AU102" s="21" t="s">
        <v>83</v>
      </c>
    </row>
    <row r="103" spans="2:65" s="1" customFormat="1" ht="16.5" customHeight="1">
      <c r="B103" s="37"/>
      <c r="C103" s="147" t="s">
        <v>176</v>
      </c>
      <c r="D103" s="147" t="s">
        <v>156</v>
      </c>
      <c r="E103" s="148" t="s">
        <v>3864</v>
      </c>
      <c r="F103" s="149" t="s">
        <v>3865</v>
      </c>
      <c r="G103" s="150" t="s">
        <v>3837</v>
      </c>
      <c r="H103" s="151">
        <v>20.239000000000001</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241</v>
      </c>
    </row>
    <row r="104" spans="2:65" s="1" customFormat="1" ht="27">
      <c r="B104" s="37"/>
      <c r="D104" s="172" t="s">
        <v>632</v>
      </c>
      <c r="F104" s="199" t="s">
        <v>3838</v>
      </c>
      <c r="I104" s="96"/>
      <c r="L104" s="37"/>
      <c r="M104" s="200"/>
      <c r="T104" s="62"/>
      <c r="AT104" s="21" t="s">
        <v>632</v>
      </c>
      <c r="AU104" s="21" t="s">
        <v>83</v>
      </c>
    </row>
    <row r="105" spans="2:65" s="1" customFormat="1" ht="16.5" customHeight="1">
      <c r="B105" s="37"/>
      <c r="C105" s="147" t="s">
        <v>198</v>
      </c>
      <c r="D105" s="147" t="s">
        <v>156</v>
      </c>
      <c r="E105" s="148" t="s">
        <v>3868</v>
      </c>
      <c r="F105" s="149" t="s">
        <v>3869</v>
      </c>
      <c r="G105" s="150" t="s">
        <v>3837</v>
      </c>
      <c r="H105" s="151">
        <v>7.8410000000000002</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337</v>
      </c>
    </row>
    <row r="106" spans="2:65" s="1" customFormat="1" ht="27">
      <c r="B106" s="37"/>
      <c r="D106" s="172" t="s">
        <v>632</v>
      </c>
      <c r="F106" s="199" t="s">
        <v>3870</v>
      </c>
      <c r="I106" s="96"/>
      <c r="L106" s="37"/>
      <c r="M106" s="200"/>
      <c r="T106" s="62"/>
      <c r="AT106" s="21" t="s">
        <v>632</v>
      </c>
      <c r="AU106" s="21" t="s">
        <v>83</v>
      </c>
    </row>
    <row r="107" spans="2:65" s="1" customFormat="1" ht="16.5" customHeight="1">
      <c r="B107" s="37"/>
      <c r="C107" s="147" t="s">
        <v>180</v>
      </c>
      <c r="D107" s="147" t="s">
        <v>156</v>
      </c>
      <c r="E107" s="148" t="s">
        <v>3871</v>
      </c>
      <c r="F107" s="149" t="s">
        <v>3872</v>
      </c>
      <c r="G107" s="150" t="s">
        <v>1951</v>
      </c>
      <c r="H107" s="151">
        <v>15.682</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379</v>
      </c>
    </row>
    <row r="108" spans="2:65" s="1" customFormat="1" ht="27">
      <c r="B108" s="37"/>
      <c r="D108" s="172" t="s">
        <v>632</v>
      </c>
      <c r="F108" s="199" t="s">
        <v>3873</v>
      </c>
      <c r="I108" s="96"/>
      <c r="L108" s="37"/>
      <c r="M108" s="200"/>
      <c r="T108" s="62"/>
      <c r="AT108" s="21" t="s">
        <v>632</v>
      </c>
      <c r="AU108" s="21" t="s">
        <v>83</v>
      </c>
    </row>
    <row r="109" spans="2:65" s="1" customFormat="1" ht="16.5" customHeight="1">
      <c r="B109" s="37"/>
      <c r="C109" s="147" t="s">
        <v>10</v>
      </c>
      <c r="D109" s="147" t="s">
        <v>156</v>
      </c>
      <c r="E109" s="148" t="s">
        <v>3874</v>
      </c>
      <c r="F109" s="149" t="s">
        <v>3875</v>
      </c>
      <c r="G109" s="150" t="s">
        <v>1737</v>
      </c>
      <c r="H109" s="151">
        <v>21.6</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386</v>
      </c>
    </row>
    <row r="110" spans="2:65" s="1" customFormat="1" ht="27">
      <c r="B110" s="37"/>
      <c r="D110" s="172" t="s">
        <v>632</v>
      </c>
      <c r="F110" s="199" t="s">
        <v>3838</v>
      </c>
      <c r="I110" s="96"/>
      <c r="L110" s="37"/>
      <c r="M110" s="200"/>
      <c r="T110" s="62"/>
      <c r="AT110" s="21" t="s">
        <v>632</v>
      </c>
      <c r="AU110" s="21" t="s">
        <v>83</v>
      </c>
    </row>
    <row r="111" spans="2:65" s="1" customFormat="1" ht="16.5" customHeight="1">
      <c r="B111" s="37"/>
      <c r="C111" s="147" t="s">
        <v>183</v>
      </c>
      <c r="D111" s="147" t="s">
        <v>156</v>
      </c>
      <c r="E111" s="148" t="s">
        <v>3932</v>
      </c>
      <c r="F111" s="149" t="s">
        <v>3933</v>
      </c>
      <c r="G111" s="150" t="s">
        <v>3837</v>
      </c>
      <c r="H111" s="151">
        <v>20.239000000000001</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397</v>
      </c>
    </row>
    <row r="112" spans="2:65" s="1" customFormat="1" ht="27">
      <c r="B112" s="37"/>
      <c r="D112" s="172" t="s">
        <v>632</v>
      </c>
      <c r="F112" s="199" t="s">
        <v>3838</v>
      </c>
      <c r="I112" s="96"/>
      <c r="L112" s="37"/>
      <c r="M112" s="200"/>
      <c r="T112" s="62"/>
      <c r="AT112" s="21" t="s">
        <v>632</v>
      </c>
      <c r="AU112" s="21" t="s">
        <v>83</v>
      </c>
    </row>
    <row r="113" spans="2:65" s="1" customFormat="1" ht="16.5" customHeight="1">
      <c r="B113" s="37"/>
      <c r="C113" s="147" t="s">
        <v>73</v>
      </c>
      <c r="D113" s="147" t="s">
        <v>156</v>
      </c>
      <c r="E113" s="148" t="s">
        <v>163</v>
      </c>
      <c r="F113" s="149" t="s">
        <v>3880</v>
      </c>
      <c r="G113" s="150" t="s">
        <v>21</v>
      </c>
      <c r="H113" s="151">
        <v>1</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401</v>
      </c>
    </row>
    <row r="114" spans="2:65" s="1" customFormat="1" ht="27">
      <c r="B114" s="37"/>
      <c r="D114" s="172" t="s">
        <v>632</v>
      </c>
      <c r="F114" s="199" t="s">
        <v>3884</v>
      </c>
      <c r="I114" s="96"/>
      <c r="L114" s="37"/>
      <c r="M114" s="200"/>
      <c r="T114" s="62"/>
      <c r="AT114" s="21" t="s">
        <v>632</v>
      </c>
      <c r="AU114" s="21" t="s">
        <v>83</v>
      </c>
    </row>
    <row r="115" spans="2:65" s="1" customFormat="1" ht="16.5" customHeight="1">
      <c r="B115" s="37"/>
      <c r="C115" s="147" t="s">
        <v>211</v>
      </c>
      <c r="D115" s="147" t="s">
        <v>156</v>
      </c>
      <c r="E115" s="148" t="s">
        <v>3881</v>
      </c>
      <c r="F115" s="149" t="s">
        <v>3882</v>
      </c>
      <c r="G115" s="150" t="s">
        <v>3837</v>
      </c>
      <c r="H115" s="151">
        <v>3.24</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406</v>
      </c>
    </row>
    <row r="116" spans="2:65" s="1" customFormat="1" ht="27">
      <c r="B116" s="37"/>
      <c r="D116" s="172" t="s">
        <v>632</v>
      </c>
      <c r="F116" s="199" t="s">
        <v>3838</v>
      </c>
      <c r="I116" s="96"/>
      <c r="L116" s="37"/>
      <c r="M116" s="200"/>
      <c r="T116" s="62"/>
      <c r="AT116" s="21" t="s">
        <v>632</v>
      </c>
      <c r="AU116" s="21" t="s">
        <v>83</v>
      </c>
    </row>
    <row r="117" spans="2:65" s="1" customFormat="1" ht="16.5" customHeight="1">
      <c r="B117" s="37"/>
      <c r="C117" s="147" t="s">
        <v>73</v>
      </c>
      <c r="D117" s="147" t="s">
        <v>156</v>
      </c>
      <c r="E117" s="148" t="s">
        <v>170</v>
      </c>
      <c r="F117" s="149" t="s">
        <v>3883</v>
      </c>
      <c r="G117" s="150" t="s">
        <v>21</v>
      </c>
      <c r="H117" s="151">
        <v>1</v>
      </c>
      <c r="I117" s="152"/>
      <c r="J117" s="153">
        <f>ROUND(I117*H117,2)</f>
        <v>0</v>
      </c>
      <c r="K117" s="149" t="s">
        <v>21</v>
      </c>
      <c r="L117" s="37"/>
      <c r="M117" s="154" t="s">
        <v>21</v>
      </c>
      <c r="N117" s="155" t="s">
        <v>44</v>
      </c>
      <c r="P117" s="156">
        <f>O117*H117</f>
        <v>0</v>
      </c>
      <c r="Q117" s="156">
        <v>0</v>
      </c>
      <c r="R117" s="156">
        <f>Q117*H117</f>
        <v>0</v>
      </c>
      <c r="S117" s="156">
        <v>0</v>
      </c>
      <c r="T117" s="157">
        <f>S117*H117</f>
        <v>0</v>
      </c>
      <c r="AR117" s="21" t="s">
        <v>163</v>
      </c>
      <c r="AT117" s="21" t="s">
        <v>156</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417</v>
      </c>
    </row>
    <row r="118" spans="2:65" s="1" customFormat="1" ht="27">
      <c r="B118" s="37"/>
      <c r="D118" s="172" t="s">
        <v>632</v>
      </c>
      <c r="F118" s="199" t="s">
        <v>3884</v>
      </c>
      <c r="I118" s="96"/>
      <c r="L118" s="37"/>
      <c r="M118" s="200"/>
      <c r="T118" s="62"/>
      <c r="AT118" s="21" t="s">
        <v>632</v>
      </c>
      <c r="AU118" s="21" t="s">
        <v>83</v>
      </c>
    </row>
    <row r="119" spans="2:65" s="1" customFormat="1" ht="25.5" customHeight="1">
      <c r="B119" s="37"/>
      <c r="C119" s="147" t="s">
        <v>187</v>
      </c>
      <c r="D119" s="147" t="s">
        <v>156</v>
      </c>
      <c r="E119" s="148" t="s">
        <v>3885</v>
      </c>
      <c r="F119" s="149" t="s">
        <v>3886</v>
      </c>
      <c r="G119" s="150" t="s">
        <v>1681</v>
      </c>
      <c r="H119" s="151">
        <v>15</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420</v>
      </c>
    </row>
    <row r="120" spans="2:65" s="1" customFormat="1" ht="40.5">
      <c r="B120" s="37"/>
      <c r="D120" s="172" t="s">
        <v>632</v>
      </c>
      <c r="F120" s="199" t="s">
        <v>3887</v>
      </c>
      <c r="I120" s="96"/>
      <c r="L120" s="37"/>
      <c r="M120" s="200"/>
      <c r="T120" s="62"/>
      <c r="AT120" s="21" t="s">
        <v>632</v>
      </c>
      <c r="AU120" s="21" t="s">
        <v>83</v>
      </c>
    </row>
    <row r="121" spans="2:65" s="1" customFormat="1" ht="25.5" customHeight="1">
      <c r="B121" s="37"/>
      <c r="C121" s="147" t="s">
        <v>218</v>
      </c>
      <c r="D121" s="147" t="s">
        <v>156</v>
      </c>
      <c r="E121" s="148" t="s">
        <v>3888</v>
      </c>
      <c r="F121" s="149" t="s">
        <v>3889</v>
      </c>
      <c r="G121" s="150" t="s">
        <v>1681</v>
      </c>
      <c r="H121" s="151">
        <v>12</v>
      </c>
      <c r="I121" s="152"/>
      <c r="J121" s="153">
        <f>ROUND(I121*H121,2)</f>
        <v>0</v>
      </c>
      <c r="K121" s="149" t="s">
        <v>21</v>
      </c>
      <c r="L121" s="37"/>
      <c r="M121" s="154" t="s">
        <v>21</v>
      </c>
      <c r="N121" s="155" t="s">
        <v>44</v>
      </c>
      <c r="P121" s="156">
        <f>O121*H121</f>
        <v>0</v>
      </c>
      <c r="Q121" s="156">
        <v>0</v>
      </c>
      <c r="R121" s="156">
        <f>Q121*H121</f>
        <v>0</v>
      </c>
      <c r="S121" s="156">
        <v>0</v>
      </c>
      <c r="T121" s="157">
        <f>S121*H121</f>
        <v>0</v>
      </c>
      <c r="AR121" s="21" t="s">
        <v>163</v>
      </c>
      <c r="AT121" s="21" t="s">
        <v>156</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431</v>
      </c>
    </row>
    <row r="122" spans="2:65" s="1" customFormat="1" ht="40.5">
      <c r="B122" s="37"/>
      <c r="D122" s="172" t="s">
        <v>632</v>
      </c>
      <c r="F122" s="199" t="s">
        <v>3887</v>
      </c>
      <c r="I122" s="96"/>
      <c r="L122" s="37"/>
      <c r="M122" s="200"/>
      <c r="T122" s="62"/>
      <c r="AT122" s="21" t="s">
        <v>632</v>
      </c>
      <c r="AU122" s="21" t="s">
        <v>83</v>
      </c>
    </row>
    <row r="123" spans="2:65" s="1" customFormat="1" ht="16.5" customHeight="1">
      <c r="B123" s="37"/>
      <c r="C123" s="147" t="s">
        <v>73</v>
      </c>
      <c r="D123" s="147" t="s">
        <v>156</v>
      </c>
      <c r="E123" s="148" t="s">
        <v>169</v>
      </c>
      <c r="F123" s="149" t="s">
        <v>3894</v>
      </c>
      <c r="G123" s="150" t="s">
        <v>21</v>
      </c>
      <c r="H123" s="151">
        <v>1</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439</v>
      </c>
    </row>
    <row r="124" spans="2:65" s="1" customFormat="1" ht="27">
      <c r="B124" s="37"/>
      <c r="D124" s="172" t="s">
        <v>632</v>
      </c>
      <c r="F124" s="199" t="s">
        <v>3884</v>
      </c>
      <c r="I124" s="96"/>
      <c r="L124" s="37"/>
      <c r="M124" s="200"/>
      <c r="T124" s="62"/>
      <c r="AT124" s="21" t="s">
        <v>632</v>
      </c>
      <c r="AU124" s="21" t="s">
        <v>83</v>
      </c>
    </row>
    <row r="125" spans="2:65" s="1" customFormat="1" ht="16.5" customHeight="1">
      <c r="B125" s="37"/>
      <c r="C125" s="147" t="s">
        <v>190</v>
      </c>
      <c r="D125" s="147" t="s">
        <v>156</v>
      </c>
      <c r="E125" s="148" t="s">
        <v>3934</v>
      </c>
      <c r="F125" s="149" t="s">
        <v>3935</v>
      </c>
      <c r="G125" s="150" t="s">
        <v>1655</v>
      </c>
      <c r="H125" s="151">
        <v>2</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183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183</v>
      </c>
      <c r="BM125" s="21" t="s">
        <v>442</v>
      </c>
    </row>
    <row r="126" spans="2:65" s="1" customFormat="1" ht="40.5">
      <c r="B126" s="37"/>
      <c r="D126" s="172" t="s">
        <v>632</v>
      </c>
      <c r="F126" s="199" t="s">
        <v>3936</v>
      </c>
      <c r="I126" s="96"/>
      <c r="L126" s="37"/>
      <c r="M126" s="200"/>
      <c r="T126" s="62"/>
      <c r="AT126" s="21" t="s">
        <v>632</v>
      </c>
      <c r="AU126" s="21" t="s">
        <v>83</v>
      </c>
    </row>
    <row r="127" spans="2:65" s="1" customFormat="1" ht="16.5" customHeight="1">
      <c r="B127" s="37"/>
      <c r="C127" s="147" t="s">
        <v>9</v>
      </c>
      <c r="D127" s="147" t="s">
        <v>156</v>
      </c>
      <c r="E127" s="148" t="s">
        <v>3937</v>
      </c>
      <c r="F127" s="149" t="s">
        <v>3938</v>
      </c>
      <c r="G127" s="150" t="s">
        <v>1681</v>
      </c>
      <c r="H127" s="151">
        <v>27</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183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183</v>
      </c>
      <c r="BM127" s="21" t="s">
        <v>446</v>
      </c>
    </row>
    <row r="128" spans="2:65" s="1" customFormat="1" ht="40.5">
      <c r="B128" s="37"/>
      <c r="D128" s="172" t="s">
        <v>632</v>
      </c>
      <c r="F128" s="199" t="s">
        <v>3939</v>
      </c>
      <c r="I128" s="96"/>
      <c r="L128" s="37"/>
      <c r="M128" s="200"/>
      <c r="T128" s="62"/>
      <c r="AT128" s="21" t="s">
        <v>632</v>
      </c>
      <c r="AU128" s="21" t="s">
        <v>83</v>
      </c>
    </row>
    <row r="129" spans="2:65" s="1" customFormat="1" ht="25.5" customHeight="1">
      <c r="B129" s="37"/>
      <c r="C129" s="147" t="s">
        <v>194</v>
      </c>
      <c r="D129" s="147" t="s">
        <v>156</v>
      </c>
      <c r="E129" s="148" t="s">
        <v>3940</v>
      </c>
      <c r="F129" s="149" t="s">
        <v>3941</v>
      </c>
      <c r="G129" s="150" t="s">
        <v>1681</v>
      </c>
      <c r="H129" s="151">
        <v>27</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183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183</v>
      </c>
      <c r="BM129" s="21" t="s">
        <v>449</v>
      </c>
    </row>
    <row r="130" spans="2:65" s="1" customFormat="1" ht="40.5">
      <c r="B130" s="37"/>
      <c r="D130" s="172" t="s">
        <v>632</v>
      </c>
      <c r="F130" s="199" t="s">
        <v>3897</v>
      </c>
      <c r="I130" s="96"/>
      <c r="L130" s="37"/>
      <c r="M130" s="200"/>
      <c r="T130" s="62"/>
      <c r="AT130" s="21" t="s">
        <v>632</v>
      </c>
      <c r="AU130" s="21" t="s">
        <v>83</v>
      </c>
    </row>
    <row r="131" spans="2:65" s="1" customFormat="1" ht="16.5" customHeight="1">
      <c r="B131" s="37"/>
      <c r="C131" s="186" t="s">
        <v>231</v>
      </c>
      <c r="D131" s="186" t="s">
        <v>300</v>
      </c>
      <c r="E131" s="187" t="s">
        <v>3942</v>
      </c>
      <c r="F131" s="188" t="s">
        <v>3943</v>
      </c>
      <c r="G131" s="189" t="s">
        <v>1681</v>
      </c>
      <c r="H131" s="190">
        <v>32.4</v>
      </c>
      <c r="I131" s="191"/>
      <c r="J131" s="192">
        <f>ROUND(I131*H131,2)</f>
        <v>0</v>
      </c>
      <c r="K131" s="188" t="s">
        <v>21</v>
      </c>
      <c r="L131" s="193"/>
      <c r="M131" s="194" t="s">
        <v>21</v>
      </c>
      <c r="N131" s="195" t="s">
        <v>44</v>
      </c>
      <c r="P131" s="156">
        <f>O131*H131</f>
        <v>0</v>
      </c>
      <c r="Q131" s="156">
        <v>0</v>
      </c>
      <c r="R131" s="156">
        <f>Q131*H131</f>
        <v>0</v>
      </c>
      <c r="S131" s="156">
        <v>0</v>
      </c>
      <c r="T131" s="157">
        <f>S131*H131</f>
        <v>0</v>
      </c>
      <c r="AR131" s="21" t="s">
        <v>210</v>
      </c>
      <c r="AT131" s="21" t="s">
        <v>300</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183</v>
      </c>
      <c r="BM131" s="21" t="s">
        <v>462</v>
      </c>
    </row>
    <row r="132" spans="2:65" s="1" customFormat="1" ht="54">
      <c r="B132" s="37"/>
      <c r="D132" s="172" t="s">
        <v>632</v>
      </c>
      <c r="F132" s="199" t="s">
        <v>3900</v>
      </c>
      <c r="I132" s="96"/>
      <c r="L132" s="37"/>
      <c r="M132" s="200"/>
      <c r="T132" s="62"/>
      <c r="AT132" s="21" t="s">
        <v>632</v>
      </c>
      <c r="AU132" s="21" t="s">
        <v>83</v>
      </c>
    </row>
    <row r="133" spans="2:65" s="1" customFormat="1" ht="16.5" customHeight="1">
      <c r="B133" s="37"/>
      <c r="C133" s="147" t="s">
        <v>197</v>
      </c>
      <c r="D133" s="147" t="s">
        <v>156</v>
      </c>
      <c r="E133" s="148" t="s">
        <v>3901</v>
      </c>
      <c r="F133" s="149" t="s">
        <v>3944</v>
      </c>
      <c r="G133" s="150" t="s">
        <v>1681</v>
      </c>
      <c r="H133" s="151">
        <v>27</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183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183</v>
      </c>
      <c r="BM133" s="21" t="s">
        <v>471</v>
      </c>
    </row>
    <row r="134" spans="2:65" s="1" customFormat="1" ht="40.5">
      <c r="B134" s="37"/>
      <c r="D134" s="172" t="s">
        <v>632</v>
      </c>
      <c r="F134" s="199" t="s">
        <v>3903</v>
      </c>
      <c r="I134" s="96"/>
      <c r="L134" s="37"/>
      <c r="M134" s="200"/>
      <c r="T134" s="62"/>
      <c r="AT134" s="21" t="s">
        <v>632</v>
      </c>
      <c r="AU134" s="21" t="s">
        <v>83</v>
      </c>
    </row>
    <row r="135" spans="2:65" s="1" customFormat="1" ht="16.5" customHeight="1">
      <c r="B135" s="37"/>
      <c r="C135" s="147" t="s">
        <v>238</v>
      </c>
      <c r="D135" s="147" t="s">
        <v>156</v>
      </c>
      <c r="E135" s="148" t="s">
        <v>3904</v>
      </c>
      <c r="F135" s="149" t="s">
        <v>3945</v>
      </c>
      <c r="G135" s="150" t="s">
        <v>1655</v>
      </c>
      <c r="H135" s="151">
        <v>1</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183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183</v>
      </c>
      <c r="BM135" s="21" t="s">
        <v>475</v>
      </c>
    </row>
    <row r="136" spans="2:65" s="1" customFormat="1" ht="67.5">
      <c r="B136" s="37"/>
      <c r="D136" s="172" t="s">
        <v>632</v>
      </c>
      <c r="F136" s="199" t="s">
        <v>3946</v>
      </c>
      <c r="I136" s="96"/>
      <c r="L136" s="37"/>
      <c r="M136" s="200"/>
      <c r="T136" s="62"/>
      <c r="AT136" s="21" t="s">
        <v>632</v>
      </c>
      <c r="AU136" s="21" t="s">
        <v>83</v>
      </c>
    </row>
    <row r="137" spans="2:65" s="1" customFormat="1" ht="16.5" customHeight="1">
      <c r="B137" s="37"/>
      <c r="C137" s="147" t="s">
        <v>201</v>
      </c>
      <c r="D137" s="147" t="s">
        <v>156</v>
      </c>
      <c r="E137" s="148" t="s">
        <v>3908</v>
      </c>
      <c r="F137" s="149" t="s">
        <v>3947</v>
      </c>
      <c r="G137" s="150" t="s">
        <v>1681</v>
      </c>
      <c r="H137" s="151">
        <v>2.8</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183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183</v>
      </c>
      <c r="BM137" s="21" t="s">
        <v>492</v>
      </c>
    </row>
    <row r="138" spans="2:65" s="1" customFormat="1" ht="67.5">
      <c r="B138" s="37"/>
      <c r="D138" s="172" t="s">
        <v>632</v>
      </c>
      <c r="F138" s="199" t="s">
        <v>3946</v>
      </c>
      <c r="I138" s="96"/>
      <c r="L138" s="37"/>
      <c r="M138" s="200"/>
      <c r="T138" s="62"/>
      <c r="AT138" s="21" t="s">
        <v>632</v>
      </c>
      <c r="AU138" s="21" t="s">
        <v>83</v>
      </c>
    </row>
    <row r="139" spans="2:65" s="1" customFormat="1" ht="16.5" customHeight="1">
      <c r="B139" s="37"/>
      <c r="C139" s="147" t="s">
        <v>356</v>
      </c>
      <c r="D139" s="147" t="s">
        <v>156</v>
      </c>
      <c r="E139" s="148" t="s">
        <v>3948</v>
      </c>
      <c r="F139" s="149" t="s">
        <v>3949</v>
      </c>
      <c r="G139" s="150" t="s">
        <v>1655</v>
      </c>
      <c r="H139" s="151">
        <v>1</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183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183</v>
      </c>
      <c r="BM139" s="21" t="s">
        <v>673</v>
      </c>
    </row>
    <row r="140" spans="2:65" s="1" customFormat="1" ht="108">
      <c r="B140" s="37"/>
      <c r="D140" s="172" t="s">
        <v>632</v>
      </c>
      <c r="F140" s="199" t="s">
        <v>3950</v>
      </c>
      <c r="I140" s="96"/>
      <c r="L140" s="37"/>
      <c r="M140" s="200"/>
      <c r="T140" s="62"/>
      <c r="AT140" s="21" t="s">
        <v>632</v>
      </c>
      <c r="AU140" s="21" t="s">
        <v>83</v>
      </c>
    </row>
    <row r="141" spans="2:65" s="1" customFormat="1" ht="16.5" customHeight="1">
      <c r="B141" s="37"/>
      <c r="C141" s="147" t="s">
        <v>204</v>
      </c>
      <c r="D141" s="147" t="s">
        <v>156</v>
      </c>
      <c r="E141" s="148" t="s">
        <v>3911</v>
      </c>
      <c r="F141" s="149" t="s">
        <v>3912</v>
      </c>
      <c r="G141" s="150" t="s">
        <v>1681</v>
      </c>
      <c r="H141" s="151">
        <v>29.7</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183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183</v>
      </c>
      <c r="BM141" s="21" t="s">
        <v>681</v>
      </c>
    </row>
    <row r="142" spans="2:65" s="1" customFormat="1" ht="27">
      <c r="B142" s="37"/>
      <c r="D142" s="172" t="s">
        <v>632</v>
      </c>
      <c r="F142" s="199" t="s">
        <v>3838</v>
      </c>
      <c r="I142" s="96"/>
      <c r="L142" s="37"/>
      <c r="M142" s="200"/>
      <c r="T142" s="62"/>
      <c r="AT142" s="21" t="s">
        <v>632</v>
      </c>
      <c r="AU142" s="21" t="s">
        <v>83</v>
      </c>
    </row>
    <row r="143" spans="2:65" s="1" customFormat="1" ht="16.5" customHeight="1">
      <c r="B143" s="37"/>
      <c r="C143" s="147" t="s">
        <v>368</v>
      </c>
      <c r="D143" s="147" t="s">
        <v>156</v>
      </c>
      <c r="E143" s="148" t="s">
        <v>3913</v>
      </c>
      <c r="F143" s="149" t="s">
        <v>3914</v>
      </c>
      <c r="G143" s="150" t="s">
        <v>1681</v>
      </c>
      <c r="H143" s="151">
        <v>29.7</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183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183</v>
      </c>
      <c r="BM143" s="21" t="s">
        <v>691</v>
      </c>
    </row>
    <row r="144" spans="2:65" s="1" customFormat="1" ht="27">
      <c r="B144" s="37"/>
      <c r="D144" s="172" t="s">
        <v>632</v>
      </c>
      <c r="F144" s="199" t="s">
        <v>3838</v>
      </c>
      <c r="I144" s="96"/>
      <c r="L144" s="37"/>
      <c r="M144" s="200"/>
      <c r="T144" s="62"/>
      <c r="AT144" s="21" t="s">
        <v>632</v>
      </c>
      <c r="AU144" s="21" t="s">
        <v>83</v>
      </c>
    </row>
    <row r="145" spans="2:65" s="1" customFormat="1" ht="16.5" customHeight="1">
      <c r="B145" s="37"/>
      <c r="C145" s="147" t="s">
        <v>73</v>
      </c>
      <c r="D145" s="147" t="s">
        <v>156</v>
      </c>
      <c r="E145" s="148" t="s">
        <v>184</v>
      </c>
      <c r="F145" s="149" t="s">
        <v>3915</v>
      </c>
      <c r="G145" s="150" t="s">
        <v>21</v>
      </c>
      <c r="H145" s="151">
        <v>1</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183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183</v>
      </c>
      <c r="BM145" s="21" t="s">
        <v>699</v>
      </c>
    </row>
    <row r="146" spans="2:65" s="1" customFormat="1" ht="27">
      <c r="B146" s="37"/>
      <c r="D146" s="172" t="s">
        <v>632</v>
      </c>
      <c r="F146" s="199" t="s">
        <v>3884</v>
      </c>
      <c r="I146" s="96"/>
      <c r="L146" s="37"/>
      <c r="M146" s="200"/>
      <c r="T146" s="62"/>
      <c r="AT146" s="21" t="s">
        <v>632</v>
      </c>
      <c r="AU146" s="21" t="s">
        <v>83</v>
      </c>
    </row>
    <row r="147" spans="2:65" s="1" customFormat="1" ht="25.5" customHeight="1">
      <c r="B147" s="37"/>
      <c r="C147" s="147" t="s">
        <v>207</v>
      </c>
      <c r="D147" s="147" t="s">
        <v>156</v>
      </c>
      <c r="E147" s="148" t="s">
        <v>3916</v>
      </c>
      <c r="F147" s="149" t="s">
        <v>3951</v>
      </c>
      <c r="G147" s="150" t="s">
        <v>1681</v>
      </c>
      <c r="H147" s="151">
        <v>22.2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183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183</v>
      </c>
      <c r="BM147" s="21" t="s">
        <v>703</v>
      </c>
    </row>
    <row r="148" spans="2:65" s="1" customFormat="1" ht="40.5">
      <c r="B148" s="37"/>
      <c r="D148" s="172" t="s">
        <v>632</v>
      </c>
      <c r="F148" s="199" t="s">
        <v>3918</v>
      </c>
      <c r="I148" s="96"/>
      <c r="L148" s="37"/>
      <c r="M148" s="200"/>
      <c r="T148" s="62"/>
      <c r="AT148" s="21" t="s">
        <v>632</v>
      </c>
      <c r="AU148" s="21" t="s">
        <v>83</v>
      </c>
    </row>
    <row r="149" spans="2:65" s="1" customFormat="1" ht="16.5" customHeight="1">
      <c r="B149" s="37"/>
      <c r="C149" s="147" t="s">
        <v>73</v>
      </c>
      <c r="D149" s="147" t="s">
        <v>156</v>
      </c>
      <c r="E149" s="148" t="s">
        <v>3919</v>
      </c>
      <c r="F149" s="149" t="s">
        <v>3920</v>
      </c>
      <c r="G149" s="150" t="s">
        <v>3921</v>
      </c>
      <c r="H149" s="151">
        <v>1</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183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183</v>
      </c>
      <c r="BM149" s="21" t="s">
        <v>705</v>
      </c>
    </row>
    <row r="150" spans="2:65" s="1" customFormat="1" ht="27">
      <c r="B150" s="37"/>
      <c r="D150" s="172" t="s">
        <v>632</v>
      </c>
      <c r="F150" s="199" t="s">
        <v>3884</v>
      </c>
      <c r="I150" s="96"/>
      <c r="L150" s="37"/>
      <c r="M150" s="200"/>
      <c r="T150" s="62"/>
      <c r="AT150" s="21" t="s">
        <v>632</v>
      </c>
      <c r="AU150" s="21" t="s">
        <v>83</v>
      </c>
    </row>
    <row r="151" spans="2:65" s="1" customFormat="1" ht="16.5" customHeight="1">
      <c r="B151" s="37"/>
      <c r="C151" s="147" t="s">
        <v>373</v>
      </c>
      <c r="D151" s="147" t="s">
        <v>156</v>
      </c>
      <c r="E151" s="148" t="s">
        <v>3922</v>
      </c>
      <c r="F151" s="149" t="s">
        <v>3923</v>
      </c>
      <c r="G151" s="150" t="s">
        <v>1951</v>
      </c>
      <c r="H151" s="151">
        <v>21.904</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183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183</v>
      </c>
      <c r="BM151" s="21" t="s">
        <v>709</v>
      </c>
    </row>
    <row r="152" spans="2:65" s="1" customFormat="1" ht="27">
      <c r="B152" s="37"/>
      <c r="D152" s="172" t="s">
        <v>632</v>
      </c>
      <c r="F152" s="199" t="s">
        <v>3838</v>
      </c>
      <c r="I152" s="96"/>
      <c r="L152" s="37"/>
      <c r="M152" s="200"/>
      <c r="T152" s="62"/>
      <c r="AT152" s="21" t="s">
        <v>632</v>
      </c>
      <c r="AU152" s="21" t="s">
        <v>83</v>
      </c>
    </row>
    <row r="153" spans="2:65" s="1" customFormat="1" ht="16.5" customHeight="1">
      <c r="B153" s="37"/>
      <c r="C153" s="147" t="s">
        <v>73</v>
      </c>
      <c r="D153" s="147" t="s">
        <v>156</v>
      </c>
      <c r="E153" s="148" t="s">
        <v>300</v>
      </c>
      <c r="F153" s="149" t="s">
        <v>3952</v>
      </c>
      <c r="G153" s="150" t="s">
        <v>3921</v>
      </c>
      <c r="H153" s="151">
        <v>1</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183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183</v>
      </c>
      <c r="BM153" s="21" t="s">
        <v>711</v>
      </c>
    </row>
    <row r="154" spans="2:65" s="1" customFormat="1" ht="27">
      <c r="B154" s="37"/>
      <c r="D154" s="172" t="s">
        <v>632</v>
      </c>
      <c r="F154" s="199" t="s">
        <v>3884</v>
      </c>
      <c r="I154" s="96"/>
      <c r="L154" s="37"/>
      <c r="M154" s="200"/>
      <c r="T154" s="62"/>
      <c r="AT154" s="21" t="s">
        <v>632</v>
      </c>
      <c r="AU154" s="21" t="s">
        <v>83</v>
      </c>
    </row>
    <row r="155" spans="2:65" s="1" customFormat="1" ht="16.5" customHeight="1">
      <c r="B155" s="37"/>
      <c r="C155" s="147" t="s">
        <v>73</v>
      </c>
      <c r="D155" s="147" t="s">
        <v>156</v>
      </c>
      <c r="E155" s="148" t="s">
        <v>3953</v>
      </c>
      <c r="F155" s="149" t="s">
        <v>3954</v>
      </c>
      <c r="G155" s="150" t="s">
        <v>3921</v>
      </c>
      <c r="H155" s="151">
        <v>1</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183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183</v>
      </c>
      <c r="BM155" s="21" t="s">
        <v>715</v>
      </c>
    </row>
    <row r="156" spans="2:65" s="1" customFormat="1" ht="27">
      <c r="B156" s="37"/>
      <c r="D156" s="172" t="s">
        <v>632</v>
      </c>
      <c r="F156" s="199" t="s">
        <v>3884</v>
      </c>
      <c r="I156" s="96"/>
      <c r="L156" s="37"/>
      <c r="M156" s="200"/>
      <c r="T156" s="62"/>
      <c r="AT156" s="21" t="s">
        <v>632</v>
      </c>
      <c r="AU156" s="21" t="s">
        <v>83</v>
      </c>
    </row>
    <row r="157" spans="2:65" s="1" customFormat="1" ht="25.5" customHeight="1">
      <c r="B157" s="37"/>
      <c r="C157" s="147" t="s">
        <v>210</v>
      </c>
      <c r="D157" s="147" t="s">
        <v>156</v>
      </c>
      <c r="E157" s="148" t="s">
        <v>3955</v>
      </c>
      <c r="F157" s="149" t="s">
        <v>3956</v>
      </c>
      <c r="G157" s="150" t="s">
        <v>1655</v>
      </c>
      <c r="H157" s="151">
        <v>6</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183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183</v>
      </c>
      <c r="BM157" s="21" t="s">
        <v>722</v>
      </c>
    </row>
    <row r="158" spans="2:65" s="1" customFormat="1" ht="54">
      <c r="B158" s="37"/>
      <c r="D158" s="172" t="s">
        <v>632</v>
      </c>
      <c r="F158" s="199" t="s">
        <v>3957</v>
      </c>
      <c r="I158" s="96"/>
      <c r="L158" s="37"/>
      <c r="M158" s="200"/>
      <c r="T158" s="62"/>
      <c r="AT158" s="21" t="s">
        <v>632</v>
      </c>
      <c r="AU158" s="21" t="s">
        <v>83</v>
      </c>
    </row>
    <row r="159" spans="2:65" s="1" customFormat="1" ht="16.5" customHeight="1">
      <c r="B159" s="37"/>
      <c r="C159" s="147" t="s">
        <v>73</v>
      </c>
      <c r="D159" s="147" t="s">
        <v>156</v>
      </c>
      <c r="E159" s="148" t="s">
        <v>78</v>
      </c>
      <c r="F159" s="149" t="s">
        <v>78</v>
      </c>
      <c r="G159" s="150" t="s">
        <v>3921</v>
      </c>
      <c r="H159" s="151">
        <v>1</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183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183</v>
      </c>
      <c r="BM159" s="21" t="s">
        <v>724</v>
      </c>
    </row>
    <row r="160" spans="2:65" s="1" customFormat="1" ht="27">
      <c r="B160" s="37"/>
      <c r="D160" s="172" t="s">
        <v>632</v>
      </c>
      <c r="F160" s="199" t="s">
        <v>3884</v>
      </c>
      <c r="I160" s="96"/>
      <c r="L160" s="37"/>
      <c r="M160" s="200"/>
      <c r="T160" s="62"/>
      <c r="AT160" s="21" t="s">
        <v>632</v>
      </c>
      <c r="AU160" s="21" t="s">
        <v>83</v>
      </c>
    </row>
    <row r="161" spans="2:65" s="1" customFormat="1" ht="16.5" customHeight="1">
      <c r="B161" s="37"/>
      <c r="C161" s="147" t="s">
        <v>73</v>
      </c>
      <c r="D161" s="147" t="s">
        <v>156</v>
      </c>
      <c r="E161" s="148" t="s">
        <v>3927</v>
      </c>
      <c r="F161" s="149" t="s">
        <v>3928</v>
      </c>
      <c r="G161" s="150" t="s">
        <v>21</v>
      </c>
      <c r="H161" s="151">
        <v>1</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1856</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1856</v>
      </c>
      <c r="BM161" s="21" t="s">
        <v>727</v>
      </c>
    </row>
    <row r="162" spans="2:65" s="1" customFormat="1" ht="27">
      <c r="B162" s="37"/>
      <c r="D162" s="172" t="s">
        <v>632</v>
      </c>
      <c r="F162" s="199" t="s">
        <v>3884</v>
      </c>
      <c r="I162" s="96"/>
      <c r="L162" s="37"/>
      <c r="M162" s="200"/>
      <c r="T162" s="62"/>
      <c r="AT162" s="21" t="s">
        <v>632</v>
      </c>
      <c r="AU162" s="21" t="s">
        <v>83</v>
      </c>
    </row>
    <row r="163" spans="2:65" s="1" customFormat="1" ht="16.5" customHeight="1">
      <c r="B163" s="37"/>
      <c r="C163" s="147" t="s">
        <v>380</v>
      </c>
      <c r="D163" s="147" t="s">
        <v>156</v>
      </c>
      <c r="E163" s="148" t="s">
        <v>3929</v>
      </c>
      <c r="F163" s="149" t="s">
        <v>3930</v>
      </c>
      <c r="G163" s="150" t="s">
        <v>3906</v>
      </c>
      <c r="H163" s="151">
        <v>1</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1856</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1856</v>
      </c>
      <c r="BM163" s="21" t="s">
        <v>729</v>
      </c>
    </row>
    <row r="164" spans="2:65" s="1" customFormat="1" ht="27">
      <c r="B164" s="37"/>
      <c r="D164" s="172" t="s">
        <v>632</v>
      </c>
      <c r="F164" s="199" t="s">
        <v>3838</v>
      </c>
      <c r="I164" s="96"/>
      <c r="L164" s="37"/>
      <c r="M164" s="205"/>
      <c r="N164" s="202"/>
      <c r="O164" s="202"/>
      <c r="P164" s="202"/>
      <c r="Q164" s="202"/>
      <c r="R164" s="202"/>
      <c r="S164" s="202"/>
      <c r="T164" s="206"/>
      <c r="AT164" s="21" t="s">
        <v>632</v>
      </c>
      <c r="AU164" s="21" t="s">
        <v>83</v>
      </c>
    </row>
    <row r="165" spans="2:65" s="1" customFormat="1" ht="6.95" customHeight="1">
      <c r="B165" s="50"/>
      <c r="C165" s="51"/>
      <c r="D165" s="51"/>
      <c r="E165" s="51"/>
      <c r="F165" s="51"/>
      <c r="G165" s="51"/>
      <c r="H165" s="51"/>
      <c r="I165" s="114"/>
      <c r="J165" s="51"/>
      <c r="K165" s="51"/>
      <c r="L165" s="37"/>
    </row>
  </sheetData>
  <sheetProtection algorithmName="SHA-512" hashValue="hj/P+QlupxsWF1hpt9lMZyEOI+ZH4Qs4z2KM1N27MwR/GRXbDYTqENexzVrhRIoqjVvKsoUpd63YagDwOYCtWg==" saltValue="4vmWxUY9S4GGfAHsmAeHyLmtiOiKGZjQWBN7b400KZxN3PFb7lfWXG6+nsNrg8kW1tTpgjmTeYfFIiSC8FrPrw==" spinCount="100000" sheet="1" objects="1" scenarios="1" formatColumns="0" formatRows="0" autoFilter="0"/>
  <autoFilter ref="C77:K164" xr:uid="{00000000-0009-0000-0000-00000B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B00-000000000000}"/>
    <hyperlink ref="G1:H1" location="C54" display="2) Rekapitulace" xr:uid="{00000000-0004-0000-0B00-000001000000}"/>
    <hyperlink ref="J1" location="C77" display="3) Soupis prací" xr:uid="{00000000-0004-0000-0B00-000002000000}"/>
    <hyperlink ref="L1:V1" location="'Rekapitulace stavby'!C2" display="Rekapitulace stavby" xr:uid="{00000000-0004-0000-0B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R21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3958</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ROUND(SUM(BE84:BE210), 2)</f>
        <v>0</v>
      </c>
      <c r="I30" s="106">
        <v>0.21</v>
      </c>
      <c r="J30" s="105">
        <f>ROUND(ROUND((SUM(BE84:BE210)), 2)*I30, 2)</f>
        <v>0</v>
      </c>
      <c r="K30" s="40"/>
    </row>
    <row r="31" spans="2:11" s="1" customFormat="1" ht="14.45" customHeight="1">
      <c r="B31" s="37"/>
      <c r="E31" s="43" t="s">
        <v>45</v>
      </c>
      <c r="F31" s="105">
        <f>ROUND(SUM(BF84:BF210), 2)</f>
        <v>0</v>
      </c>
      <c r="I31" s="106">
        <v>0.15</v>
      </c>
      <c r="J31" s="105">
        <f>ROUND(ROUND((SUM(BF84:BF210)), 2)*I31, 2)</f>
        <v>0</v>
      </c>
      <c r="K31" s="40"/>
    </row>
    <row r="32" spans="2:11" s="1" customFormat="1" ht="14.45" hidden="1" customHeight="1">
      <c r="B32" s="37"/>
      <c r="E32" s="43" t="s">
        <v>46</v>
      </c>
      <c r="F32" s="105">
        <f>ROUND(SUM(BG84:BG210), 2)</f>
        <v>0</v>
      </c>
      <c r="I32" s="106">
        <v>0.21</v>
      </c>
      <c r="J32" s="105">
        <v>0</v>
      </c>
      <c r="K32" s="40"/>
    </row>
    <row r="33" spans="2:11" s="1" customFormat="1" ht="14.45" hidden="1" customHeight="1">
      <c r="B33" s="37"/>
      <c r="E33" s="43" t="s">
        <v>47</v>
      </c>
      <c r="F33" s="105">
        <f>ROUND(SUM(BH84:BH210), 2)</f>
        <v>0</v>
      </c>
      <c r="I33" s="106">
        <v>0.15</v>
      </c>
      <c r="J33" s="105">
        <v>0</v>
      </c>
      <c r="K33" s="40"/>
    </row>
    <row r="34" spans="2:11" s="1" customFormat="1" ht="14.45" hidden="1" customHeight="1">
      <c r="B34" s="37"/>
      <c r="E34" s="43" t="s">
        <v>48</v>
      </c>
      <c r="F34" s="105">
        <f>ROUND(SUM(BI84:BI210),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06 - 11 - KANALIZACE DEŠŤOVÁ</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J84</f>
        <v>0</v>
      </c>
      <c r="K56" s="40"/>
      <c r="AU56" s="21" t="s">
        <v>136</v>
      </c>
    </row>
    <row r="57" spans="2:47" s="7" customFormat="1" ht="24.95" customHeight="1">
      <c r="B57" s="122"/>
      <c r="D57" s="123" t="s">
        <v>3825</v>
      </c>
      <c r="E57" s="124"/>
      <c r="F57" s="124"/>
      <c r="G57" s="124"/>
      <c r="H57" s="124"/>
      <c r="I57" s="125"/>
      <c r="J57" s="126">
        <f>J85</f>
        <v>0</v>
      </c>
      <c r="K57" s="127"/>
    </row>
    <row r="58" spans="2:47" s="10" customFormat="1" ht="19.899999999999999" customHeight="1">
      <c r="B58" s="163"/>
      <c r="D58" s="164" t="s">
        <v>3826</v>
      </c>
      <c r="E58" s="165"/>
      <c r="F58" s="165"/>
      <c r="G58" s="165"/>
      <c r="H58" s="165"/>
      <c r="I58" s="166"/>
      <c r="J58" s="167">
        <f>J86</f>
        <v>0</v>
      </c>
      <c r="K58" s="168"/>
    </row>
    <row r="59" spans="2:47" s="10" customFormat="1" ht="19.899999999999999" customHeight="1">
      <c r="B59" s="163"/>
      <c r="D59" s="164" t="s">
        <v>3959</v>
      </c>
      <c r="E59" s="165"/>
      <c r="F59" s="165"/>
      <c r="G59" s="165"/>
      <c r="H59" s="165"/>
      <c r="I59" s="166"/>
      <c r="J59" s="167">
        <f>J151</f>
        <v>0</v>
      </c>
      <c r="K59" s="168"/>
    </row>
    <row r="60" spans="2:47" s="10" customFormat="1" ht="19.899999999999999" customHeight="1">
      <c r="B60" s="163"/>
      <c r="D60" s="164" t="s">
        <v>3960</v>
      </c>
      <c r="E60" s="165"/>
      <c r="F60" s="165"/>
      <c r="G60" s="165"/>
      <c r="H60" s="165"/>
      <c r="I60" s="166"/>
      <c r="J60" s="167">
        <f>J156</f>
        <v>0</v>
      </c>
      <c r="K60" s="168"/>
    </row>
    <row r="61" spans="2:47" s="10" customFormat="1" ht="19.899999999999999" customHeight="1">
      <c r="B61" s="163"/>
      <c r="D61" s="164" t="s">
        <v>3961</v>
      </c>
      <c r="E61" s="165"/>
      <c r="F61" s="165"/>
      <c r="G61" s="165"/>
      <c r="H61" s="165"/>
      <c r="I61" s="166"/>
      <c r="J61" s="167">
        <f>J159</f>
        <v>0</v>
      </c>
      <c r="K61" s="168"/>
    </row>
    <row r="62" spans="2:47" s="7" customFormat="1" ht="24.95" customHeight="1">
      <c r="B62" s="122"/>
      <c r="D62" s="123" t="s">
        <v>3962</v>
      </c>
      <c r="E62" s="124"/>
      <c r="F62" s="124"/>
      <c r="G62" s="124"/>
      <c r="H62" s="124"/>
      <c r="I62" s="125"/>
      <c r="J62" s="126">
        <f>J204</f>
        <v>0</v>
      </c>
      <c r="K62" s="127"/>
    </row>
    <row r="63" spans="2:47" s="10" customFormat="1" ht="19.899999999999999" customHeight="1">
      <c r="B63" s="163"/>
      <c r="D63" s="164" t="s">
        <v>3963</v>
      </c>
      <c r="E63" s="165"/>
      <c r="F63" s="165"/>
      <c r="G63" s="165"/>
      <c r="H63" s="165"/>
      <c r="I63" s="166"/>
      <c r="J63" s="167">
        <f>J205</f>
        <v>0</v>
      </c>
      <c r="K63" s="168"/>
    </row>
    <row r="64" spans="2:47" s="10" customFormat="1" ht="19.899999999999999" customHeight="1">
      <c r="B64" s="163"/>
      <c r="D64" s="164" t="s">
        <v>3964</v>
      </c>
      <c r="E64" s="165"/>
      <c r="F64" s="165"/>
      <c r="G64" s="165"/>
      <c r="H64" s="165"/>
      <c r="I64" s="166"/>
      <c r="J64" s="167">
        <f>J208</f>
        <v>0</v>
      </c>
      <c r="K64" s="168"/>
    </row>
    <row r="65" spans="2:12" s="1" customFormat="1" ht="21.75" customHeight="1">
      <c r="B65" s="37"/>
      <c r="I65" s="96"/>
      <c r="K65" s="40"/>
    </row>
    <row r="66" spans="2:12" s="1" customFormat="1" ht="6.95" customHeight="1">
      <c r="B66" s="50"/>
      <c r="C66" s="51"/>
      <c r="D66" s="51"/>
      <c r="E66" s="51"/>
      <c r="F66" s="51"/>
      <c r="G66" s="51"/>
      <c r="H66" s="51"/>
      <c r="I66" s="114"/>
      <c r="J66" s="51"/>
      <c r="K66" s="52"/>
    </row>
    <row r="70" spans="2:12" s="1" customFormat="1" ht="6.95" customHeight="1">
      <c r="B70" s="53"/>
      <c r="C70" s="54"/>
      <c r="D70" s="54"/>
      <c r="E70" s="54"/>
      <c r="F70" s="54"/>
      <c r="G70" s="54"/>
      <c r="H70" s="54"/>
      <c r="I70" s="115"/>
      <c r="J70" s="54"/>
      <c r="K70" s="54"/>
      <c r="L70" s="37"/>
    </row>
    <row r="71" spans="2:12" s="1" customFormat="1" ht="36.950000000000003" customHeight="1">
      <c r="B71" s="37"/>
      <c r="C71" s="26" t="s">
        <v>139</v>
      </c>
      <c r="I71" s="96"/>
      <c r="L71" s="37"/>
    </row>
    <row r="72" spans="2:12" s="1" customFormat="1" ht="6.95" customHeight="1">
      <c r="B72" s="37"/>
      <c r="I72" s="96"/>
      <c r="L72" s="37"/>
    </row>
    <row r="73" spans="2:12" s="1" customFormat="1" ht="14.45" customHeight="1">
      <c r="B73" s="37"/>
      <c r="C73" s="33" t="s">
        <v>18</v>
      </c>
      <c r="I73" s="96"/>
      <c r="L73" s="37"/>
    </row>
    <row r="74" spans="2:12" s="1" customFormat="1" ht="16.5" customHeight="1">
      <c r="B74" s="37"/>
      <c r="E74" s="318" t="str">
        <f>E7</f>
        <v>STAVEBNÍ ÚPRAVY HASIČSKÉ ZBROJNICE HEŘMANICE - SLEZSKÁ OSTRAVA</v>
      </c>
      <c r="F74" s="319"/>
      <c r="G74" s="319"/>
      <c r="H74" s="319"/>
      <c r="I74" s="96"/>
      <c r="L74" s="37"/>
    </row>
    <row r="75" spans="2:12" s="1" customFormat="1" ht="14.45" customHeight="1">
      <c r="B75" s="37"/>
      <c r="C75" s="33" t="s">
        <v>129</v>
      </c>
      <c r="I75" s="96"/>
      <c r="L75" s="37"/>
    </row>
    <row r="76" spans="2:12" s="1" customFormat="1" ht="17.25" customHeight="1">
      <c r="B76" s="37"/>
      <c r="E76" s="301" t="str">
        <f>E9</f>
        <v>SO 06 - 11 - KANALIZACE DEŠŤOVÁ</v>
      </c>
      <c r="F76" s="320"/>
      <c r="G76" s="320"/>
      <c r="H76" s="320"/>
      <c r="I76" s="96"/>
      <c r="L76" s="37"/>
    </row>
    <row r="77" spans="2:12" s="1" customFormat="1" ht="6.95" customHeight="1">
      <c r="B77" s="37"/>
      <c r="I77" s="96"/>
      <c r="L77" s="37"/>
    </row>
    <row r="78" spans="2:12" s="1" customFormat="1" ht="18" customHeight="1">
      <c r="B78" s="37"/>
      <c r="C78" s="33" t="s">
        <v>23</v>
      </c>
      <c r="F78" s="31" t="str">
        <f>F12</f>
        <v>SLEZSKÁ OSTRAVA</v>
      </c>
      <c r="I78" s="97" t="s">
        <v>25</v>
      </c>
      <c r="J78" s="59" t="str">
        <f>IF(J12="","",J12)</f>
        <v>10. 8. 2023</v>
      </c>
      <c r="L78" s="37"/>
    </row>
    <row r="79" spans="2:12" s="1" customFormat="1" ht="6.95" customHeight="1">
      <c r="B79" s="37"/>
      <c r="I79" s="96"/>
      <c r="L79" s="37"/>
    </row>
    <row r="80" spans="2:12" s="1" customFormat="1">
      <c r="B80" s="37"/>
      <c r="C80" s="33" t="s">
        <v>27</v>
      </c>
      <c r="F80" s="31" t="str">
        <f>E15</f>
        <v>SMO - SLEZSKÁ OSTRAVA</v>
      </c>
      <c r="I80" s="97" t="s">
        <v>33</v>
      </c>
      <c r="J80" s="31" t="str">
        <f>E21</f>
        <v>SPAN</v>
      </c>
      <c r="L80" s="37"/>
    </row>
    <row r="81" spans="2:65" s="1" customFormat="1" ht="14.45" customHeight="1">
      <c r="B81" s="37"/>
      <c r="C81" s="33" t="s">
        <v>31</v>
      </c>
      <c r="F81" s="31" t="str">
        <f>IF(E18="","",E18)</f>
        <v/>
      </c>
      <c r="I81" s="96"/>
      <c r="L81" s="37"/>
    </row>
    <row r="82" spans="2:65" s="1" customFormat="1" ht="10.35" customHeight="1">
      <c r="B82" s="37"/>
      <c r="I82" s="96"/>
      <c r="L82" s="37"/>
    </row>
    <row r="83" spans="2:65" s="8" customFormat="1" ht="29.25" customHeight="1">
      <c r="B83" s="128"/>
      <c r="C83" s="129" t="s">
        <v>140</v>
      </c>
      <c r="D83" s="130" t="s">
        <v>58</v>
      </c>
      <c r="E83" s="130" t="s">
        <v>54</v>
      </c>
      <c r="F83" s="130" t="s">
        <v>141</v>
      </c>
      <c r="G83" s="130" t="s">
        <v>142</v>
      </c>
      <c r="H83" s="130" t="s">
        <v>143</v>
      </c>
      <c r="I83" s="131" t="s">
        <v>144</v>
      </c>
      <c r="J83" s="130" t="s">
        <v>134</v>
      </c>
      <c r="K83" s="132" t="s">
        <v>145</v>
      </c>
      <c r="L83" s="128"/>
      <c r="M83" s="65" t="s">
        <v>146</v>
      </c>
      <c r="N83" s="66" t="s">
        <v>43</v>
      </c>
      <c r="O83" s="66" t="s">
        <v>147</v>
      </c>
      <c r="P83" s="66" t="s">
        <v>148</v>
      </c>
      <c r="Q83" s="66" t="s">
        <v>149</v>
      </c>
      <c r="R83" s="66" t="s">
        <v>150</v>
      </c>
      <c r="S83" s="66" t="s">
        <v>151</v>
      </c>
      <c r="T83" s="67" t="s">
        <v>152</v>
      </c>
    </row>
    <row r="84" spans="2:65" s="1" customFormat="1" ht="29.25" customHeight="1">
      <c r="B84" s="37"/>
      <c r="C84" s="69" t="s">
        <v>135</v>
      </c>
      <c r="I84" s="96"/>
      <c r="J84" s="133">
        <f>BK84</f>
        <v>0</v>
      </c>
      <c r="L84" s="37"/>
      <c r="M84" s="68"/>
      <c r="N84" s="60"/>
      <c r="O84" s="60"/>
      <c r="P84" s="134">
        <f>P85+P204</f>
        <v>0</v>
      </c>
      <c r="Q84" s="60"/>
      <c r="R84" s="134">
        <f>R85+R204</f>
        <v>0</v>
      </c>
      <c r="S84" s="60"/>
      <c r="T84" s="135">
        <f>T85+T204</f>
        <v>0</v>
      </c>
      <c r="AT84" s="21" t="s">
        <v>72</v>
      </c>
      <c r="AU84" s="21" t="s">
        <v>136</v>
      </c>
      <c r="BK84" s="136">
        <f>BK85+BK204</f>
        <v>0</v>
      </c>
    </row>
    <row r="85" spans="2:65" s="9" customFormat="1" ht="37.35" customHeight="1">
      <c r="B85" s="137"/>
      <c r="D85" s="138" t="s">
        <v>72</v>
      </c>
      <c r="E85" s="139" t="s">
        <v>3828</v>
      </c>
      <c r="F85" s="139" t="s">
        <v>3829</v>
      </c>
      <c r="I85" s="140"/>
      <c r="J85" s="141">
        <f>BK85</f>
        <v>0</v>
      </c>
      <c r="L85" s="137"/>
      <c r="M85" s="142"/>
      <c r="P85" s="143">
        <f>P86+P151+P156+P159</f>
        <v>0</v>
      </c>
      <c r="R85" s="143">
        <f>R86+R151+R156+R159</f>
        <v>0</v>
      </c>
      <c r="T85" s="144">
        <f>T86+T151+T156+T159</f>
        <v>0</v>
      </c>
      <c r="AR85" s="138" t="s">
        <v>81</v>
      </c>
      <c r="AT85" s="145" t="s">
        <v>72</v>
      </c>
      <c r="AU85" s="145" t="s">
        <v>73</v>
      </c>
      <c r="AY85" s="138" t="s">
        <v>155</v>
      </c>
      <c r="BK85" s="146">
        <f>BK86+BK151+BK156+BK159</f>
        <v>0</v>
      </c>
    </row>
    <row r="86" spans="2:65" s="9" customFormat="1" ht="19.899999999999999" customHeight="1">
      <c r="B86" s="137"/>
      <c r="D86" s="138" t="s">
        <v>72</v>
      </c>
      <c r="E86" s="169" t="s">
        <v>81</v>
      </c>
      <c r="F86" s="169" t="s">
        <v>3830</v>
      </c>
      <c r="I86" s="140"/>
      <c r="J86" s="170">
        <f>BK86</f>
        <v>0</v>
      </c>
      <c r="L86" s="137"/>
      <c r="M86" s="142"/>
      <c r="P86" s="143">
        <f>SUM(P87:P150)</f>
        <v>0</v>
      </c>
      <c r="R86" s="143">
        <f>SUM(R87:R150)</f>
        <v>0</v>
      </c>
      <c r="T86" s="144">
        <f>SUM(T87:T150)</f>
        <v>0</v>
      </c>
      <c r="AR86" s="138" t="s">
        <v>81</v>
      </c>
      <c r="AT86" s="145" t="s">
        <v>72</v>
      </c>
      <c r="AU86" s="145" t="s">
        <v>81</v>
      </c>
      <c r="AY86" s="138" t="s">
        <v>155</v>
      </c>
      <c r="BK86" s="146">
        <f>SUM(BK87:BK150)</f>
        <v>0</v>
      </c>
    </row>
    <row r="87" spans="2:65" s="1" customFormat="1" ht="16.5" customHeight="1">
      <c r="B87" s="37"/>
      <c r="C87" s="147" t="s">
        <v>81</v>
      </c>
      <c r="D87" s="147" t="s">
        <v>156</v>
      </c>
      <c r="E87" s="148" t="s">
        <v>3831</v>
      </c>
      <c r="F87" s="149" t="s">
        <v>3832</v>
      </c>
      <c r="G87" s="150" t="s">
        <v>3833</v>
      </c>
      <c r="H87" s="151">
        <v>45</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83</v>
      </c>
    </row>
    <row r="88" spans="2:65" s="1" customFormat="1" ht="40.5">
      <c r="B88" s="37"/>
      <c r="D88" s="172" t="s">
        <v>632</v>
      </c>
      <c r="F88" s="199" t="s">
        <v>3834</v>
      </c>
      <c r="I88" s="96"/>
      <c r="L88" s="37"/>
      <c r="M88" s="200"/>
      <c r="T88" s="62"/>
      <c r="AT88" s="21" t="s">
        <v>632</v>
      </c>
      <c r="AU88" s="21" t="s">
        <v>83</v>
      </c>
    </row>
    <row r="89" spans="2:65" s="1" customFormat="1" ht="25.5" customHeight="1">
      <c r="B89" s="37"/>
      <c r="C89" s="147" t="s">
        <v>83</v>
      </c>
      <c r="D89" s="147" t="s">
        <v>156</v>
      </c>
      <c r="E89" s="148" t="s">
        <v>3965</v>
      </c>
      <c r="F89" s="149" t="s">
        <v>3966</v>
      </c>
      <c r="G89" s="150" t="s">
        <v>3837</v>
      </c>
      <c r="H89" s="151">
        <v>39</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169</v>
      </c>
    </row>
    <row r="90" spans="2:65" s="1" customFormat="1" ht="40.5">
      <c r="B90" s="37"/>
      <c r="D90" s="172" t="s">
        <v>632</v>
      </c>
      <c r="F90" s="199" t="s">
        <v>3967</v>
      </c>
      <c r="I90" s="96"/>
      <c r="L90" s="37"/>
      <c r="M90" s="200"/>
      <c r="T90" s="62"/>
      <c r="AT90" s="21" t="s">
        <v>632</v>
      </c>
      <c r="AU90" s="21" t="s">
        <v>83</v>
      </c>
    </row>
    <row r="91" spans="2:65" s="1" customFormat="1" ht="25.5" customHeight="1">
      <c r="B91" s="37"/>
      <c r="C91" s="147" t="s">
        <v>154</v>
      </c>
      <c r="D91" s="147" t="s">
        <v>156</v>
      </c>
      <c r="E91" s="148" t="s">
        <v>3968</v>
      </c>
      <c r="F91" s="149" t="s">
        <v>3969</v>
      </c>
      <c r="G91" s="150" t="s">
        <v>3837</v>
      </c>
      <c r="H91" s="151">
        <v>20</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180</v>
      </c>
    </row>
    <row r="92" spans="2:65" s="1" customFormat="1" ht="40.5">
      <c r="B92" s="37"/>
      <c r="D92" s="172" t="s">
        <v>632</v>
      </c>
      <c r="F92" s="199" t="s">
        <v>3967</v>
      </c>
      <c r="I92" s="96"/>
      <c r="L92" s="37"/>
      <c r="M92" s="200"/>
      <c r="T92" s="62"/>
      <c r="AT92" s="21" t="s">
        <v>632</v>
      </c>
      <c r="AU92" s="21" t="s">
        <v>83</v>
      </c>
    </row>
    <row r="93" spans="2:65" s="1" customFormat="1" ht="25.5" customHeight="1">
      <c r="B93" s="37"/>
      <c r="C93" s="147" t="s">
        <v>163</v>
      </c>
      <c r="D93" s="147" t="s">
        <v>156</v>
      </c>
      <c r="E93" s="148" t="s">
        <v>3970</v>
      </c>
      <c r="F93" s="149" t="s">
        <v>3971</v>
      </c>
      <c r="G93" s="150" t="s">
        <v>3837</v>
      </c>
      <c r="H93" s="151">
        <v>45</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190</v>
      </c>
    </row>
    <row r="94" spans="2:65" s="1" customFormat="1" ht="40.5">
      <c r="B94" s="37"/>
      <c r="D94" s="172" t="s">
        <v>632</v>
      </c>
      <c r="F94" s="199" t="s">
        <v>3967</v>
      </c>
      <c r="I94" s="96"/>
      <c r="L94" s="37"/>
      <c r="M94" s="200"/>
      <c r="T94" s="62"/>
      <c r="AT94" s="21" t="s">
        <v>632</v>
      </c>
      <c r="AU94" s="21" t="s">
        <v>83</v>
      </c>
    </row>
    <row r="95" spans="2:65" s="1" customFormat="1" ht="25.5" customHeight="1">
      <c r="B95" s="37"/>
      <c r="C95" s="147" t="s">
        <v>170</v>
      </c>
      <c r="D95" s="147" t="s">
        <v>156</v>
      </c>
      <c r="E95" s="148" t="s">
        <v>3972</v>
      </c>
      <c r="F95" s="149" t="s">
        <v>3973</v>
      </c>
      <c r="G95" s="150" t="s">
        <v>3837</v>
      </c>
      <c r="H95" s="151">
        <v>61.6</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201</v>
      </c>
    </row>
    <row r="96" spans="2:65" s="1" customFormat="1" ht="40.5">
      <c r="B96" s="37"/>
      <c r="D96" s="172" t="s">
        <v>632</v>
      </c>
      <c r="F96" s="199" t="s">
        <v>3967</v>
      </c>
      <c r="I96" s="96"/>
      <c r="L96" s="37"/>
      <c r="M96" s="200"/>
      <c r="T96" s="62"/>
      <c r="AT96" s="21" t="s">
        <v>632</v>
      </c>
      <c r="AU96" s="21" t="s">
        <v>83</v>
      </c>
    </row>
    <row r="97" spans="2:65" s="1" customFormat="1" ht="16.5" customHeight="1">
      <c r="B97" s="37"/>
      <c r="C97" s="147" t="s">
        <v>166</v>
      </c>
      <c r="D97" s="147" t="s">
        <v>156</v>
      </c>
      <c r="E97" s="148" t="s">
        <v>282</v>
      </c>
      <c r="F97" s="149" t="s">
        <v>3844</v>
      </c>
      <c r="G97" s="150" t="s">
        <v>1737</v>
      </c>
      <c r="H97" s="151">
        <v>112</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214</v>
      </c>
    </row>
    <row r="98" spans="2:65" s="1" customFormat="1" ht="27">
      <c r="B98" s="37"/>
      <c r="D98" s="172" t="s">
        <v>632</v>
      </c>
      <c r="F98" s="199" t="s">
        <v>3838</v>
      </c>
      <c r="I98" s="96"/>
      <c r="L98" s="37"/>
      <c r="M98" s="200"/>
      <c r="T98" s="62"/>
      <c r="AT98" s="21" t="s">
        <v>632</v>
      </c>
      <c r="AU98" s="21" t="s">
        <v>83</v>
      </c>
    </row>
    <row r="99" spans="2:65" s="1" customFormat="1" ht="16.5" customHeight="1">
      <c r="B99" s="37"/>
      <c r="C99" s="147" t="s">
        <v>177</v>
      </c>
      <c r="D99" s="147" t="s">
        <v>156</v>
      </c>
      <c r="E99" s="148" t="s">
        <v>286</v>
      </c>
      <c r="F99" s="149" t="s">
        <v>3845</v>
      </c>
      <c r="G99" s="150" t="s">
        <v>1737</v>
      </c>
      <c r="H99" s="151">
        <v>112</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224</v>
      </c>
    </row>
    <row r="100" spans="2:65" s="1" customFormat="1" ht="27">
      <c r="B100" s="37"/>
      <c r="D100" s="172" t="s">
        <v>632</v>
      </c>
      <c r="F100" s="199" t="s">
        <v>3838</v>
      </c>
      <c r="I100" s="96"/>
      <c r="L100" s="37"/>
      <c r="M100" s="200"/>
      <c r="T100" s="62"/>
      <c r="AT100" s="21" t="s">
        <v>632</v>
      </c>
      <c r="AU100" s="21" t="s">
        <v>83</v>
      </c>
    </row>
    <row r="101" spans="2:65" s="1" customFormat="1" ht="25.5" customHeight="1">
      <c r="B101" s="37"/>
      <c r="C101" s="147" t="s">
        <v>169</v>
      </c>
      <c r="D101" s="147" t="s">
        <v>156</v>
      </c>
      <c r="E101" s="148" t="s">
        <v>3846</v>
      </c>
      <c r="F101" s="149" t="s">
        <v>3847</v>
      </c>
      <c r="G101" s="150" t="s">
        <v>3837</v>
      </c>
      <c r="H101" s="151">
        <v>165.6</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227</v>
      </c>
    </row>
    <row r="102" spans="2:65" s="1" customFormat="1" ht="27">
      <c r="B102" s="37"/>
      <c r="D102" s="172" t="s">
        <v>632</v>
      </c>
      <c r="F102" s="199" t="s">
        <v>3838</v>
      </c>
      <c r="I102" s="96"/>
      <c r="L102" s="37"/>
      <c r="M102" s="200"/>
      <c r="T102" s="62"/>
      <c r="AT102" s="21" t="s">
        <v>632</v>
      </c>
      <c r="AU102" s="21" t="s">
        <v>83</v>
      </c>
    </row>
    <row r="103" spans="2:65" s="1" customFormat="1" ht="25.5" customHeight="1">
      <c r="B103" s="37"/>
      <c r="C103" s="147" t="s">
        <v>184</v>
      </c>
      <c r="D103" s="147" t="s">
        <v>156</v>
      </c>
      <c r="E103" s="148" t="s">
        <v>3852</v>
      </c>
      <c r="F103" s="149" t="s">
        <v>3853</v>
      </c>
      <c r="G103" s="150" t="s">
        <v>3837</v>
      </c>
      <c r="H103" s="151">
        <v>130.80000000000001</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230</v>
      </c>
    </row>
    <row r="104" spans="2:65" s="1" customFormat="1" ht="27">
      <c r="B104" s="37"/>
      <c r="D104" s="172" t="s">
        <v>632</v>
      </c>
      <c r="F104" s="199" t="s">
        <v>3854</v>
      </c>
      <c r="I104" s="96"/>
      <c r="L104" s="37"/>
      <c r="M104" s="200"/>
      <c r="T104" s="62"/>
      <c r="AT104" s="21" t="s">
        <v>632</v>
      </c>
      <c r="AU104" s="21" t="s">
        <v>83</v>
      </c>
    </row>
    <row r="105" spans="2:65" s="1" customFormat="1" ht="25.5" customHeight="1">
      <c r="B105" s="37"/>
      <c r="C105" s="147" t="s">
        <v>173</v>
      </c>
      <c r="D105" s="147" t="s">
        <v>156</v>
      </c>
      <c r="E105" s="148" t="s">
        <v>3855</v>
      </c>
      <c r="F105" s="149" t="s">
        <v>3856</v>
      </c>
      <c r="G105" s="150" t="s">
        <v>3837</v>
      </c>
      <c r="H105" s="151">
        <v>100.2</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237</v>
      </c>
    </row>
    <row r="106" spans="2:65" s="1" customFormat="1" ht="27">
      <c r="B106" s="37"/>
      <c r="D106" s="172" t="s">
        <v>632</v>
      </c>
      <c r="F106" s="199" t="s">
        <v>3838</v>
      </c>
      <c r="I106" s="96"/>
      <c r="L106" s="37"/>
      <c r="M106" s="200"/>
      <c r="T106" s="62"/>
      <c r="AT106" s="21" t="s">
        <v>632</v>
      </c>
      <c r="AU106" s="21" t="s">
        <v>83</v>
      </c>
    </row>
    <row r="107" spans="2:65" s="1" customFormat="1" ht="25.5" customHeight="1">
      <c r="B107" s="37"/>
      <c r="C107" s="147" t="s">
        <v>191</v>
      </c>
      <c r="D107" s="147" t="s">
        <v>156</v>
      </c>
      <c r="E107" s="148" t="s">
        <v>3858</v>
      </c>
      <c r="F107" s="149" t="s">
        <v>3859</v>
      </c>
      <c r="G107" s="150" t="s">
        <v>3837</v>
      </c>
      <c r="H107" s="151">
        <v>1002</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359</v>
      </c>
    </row>
    <row r="108" spans="2:65" s="1" customFormat="1" ht="27">
      <c r="B108" s="37"/>
      <c r="D108" s="172" t="s">
        <v>632</v>
      </c>
      <c r="F108" s="199" t="s">
        <v>3838</v>
      </c>
      <c r="I108" s="96"/>
      <c r="L108" s="37"/>
      <c r="M108" s="200"/>
      <c r="T108" s="62"/>
      <c r="AT108" s="21" t="s">
        <v>632</v>
      </c>
      <c r="AU108" s="21" t="s">
        <v>83</v>
      </c>
    </row>
    <row r="109" spans="2:65" s="1" customFormat="1" ht="16.5" customHeight="1">
      <c r="B109" s="37"/>
      <c r="C109" s="147" t="s">
        <v>176</v>
      </c>
      <c r="D109" s="147" t="s">
        <v>156</v>
      </c>
      <c r="E109" s="148" t="s">
        <v>3860</v>
      </c>
      <c r="F109" s="149" t="s">
        <v>3861</v>
      </c>
      <c r="G109" s="150" t="s">
        <v>3837</v>
      </c>
      <c r="H109" s="151">
        <v>100.2</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337</v>
      </c>
    </row>
    <row r="110" spans="2:65" s="1" customFormat="1" ht="27">
      <c r="B110" s="37"/>
      <c r="D110" s="172" t="s">
        <v>632</v>
      </c>
      <c r="F110" s="199" t="s">
        <v>3838</v>
      </c>
      <c r="I110" s="96"/>
      <c r="L110" s="37"/>
      <c r="M110" s="200"/>
      <c r="T110" s="62"/>
      <c r="AT110" s="21" t="s">
        <v>632</v>
      </c>
      <c r="AU110" s="21" t="s">
        <v>83</v>
      </c>
    </row>
    <row r="111" spans="2:65" s="1" customFormat="1" ht="25.5" customHeight="1">
      <c r="B111" s="37"/>
      <c r="C111" s="147" t="s">
        <v>198</v>
      </c>
      <c r="D111" s="147" t="s">
        <v>156</v>
      </c>
      <c r="E111" s="148" t="s">
        <v>3862</v>
      </c>
      <c r="F111" s="149" t="s">
        <v>3863</v>
      </c>
      <c r="G111" s="150" t="s">
        <v>1951</v>
      </c>
      <c r="H111" s="151">
        <v>180.36</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160</v>
      </c>
    </row>
    <row r="112" spans="2:65" s="1" customFormat="1" ht="27">
      <c r="B112" s="37"/>
      <c r="D112" s="172" t="s">
        <v>632</v>
      </c>
      <c r="F112" s="199" t="s">
        <v>3838</v>
      </c>
      <c r="I112" s="96"/>
      <c r="L112" s="37"/>
      <c r="M112" s="200"/>
      <c r="T112" s="62"/>
      <c r="AT112" s="21" t="s">
        <v>632</v>
      </c>
      <c r="AU112" s="21" t="s">
        <v>83</v>
      </c>
    </row>
    <row r="113" spans="2:65" s="1" customFormat="1" ht="16.5" customHeight="1">
      <c r="B113" s="37"/>
      <c r="C113" s="147" t="s">
        <v>180</v>
      </c>
      <c r="D113" s="147" t="s">
        <v>156</v>
      </c>
      <c r="E113" s="148" t="s">
        <v>3864</v>
      </c>
      <c r="F113" s="149" t="s">
        <v>3865</v>
      </c>
      <c r="G113" s="150" t="s">
        <v>3837</v>
      </c>
      <c r="H113" s="151">
        <v>65.400000000000006</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379</v>
      </c>
    </row>
    <row r="114" spans="2:65" s="1" customFormat="1" ht="27">
      <c r="B114" s="37"/>
      <c r="D114" s="172" t="s">
        <v>632</v>
      </c>
      <c r="F114" s="199" t="s">
        <v>3838</v>
      </c>
      <c r="I114" s="96"/>
      <c r="L114" s="37"/>
      <c r="M114" s="200"/>
      <c r="T114" s="62"/>
      <c r="AT114" s="21" t="s">
        <v>632</v>
      </c>
      <c r="AU114" s="21" t="s">
        <v>83</v>
      </c>
    </row>
    <row r="115" spans="2:65" s="1" customFormat="1" ht="16.5" customHeight="1">
      <c r="B115" s="37"/>
      <c r="C115" s="147" t="s">
        <v>10</v>
      </c>
      <c r="D115" s="147" t="s">
        <v>156</v>
      </c>
      <c r="E115" s="148" t="s">
        <v>3974</v>
      </c>
      <c r="F115" s="149" t="s">
        <v>3975</v>
      </c>
      <c r="G115" s="150" t="s">
        <v>3837</v>
      </c>
      <c r="H115" s="151">
        <v>61.3</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390</v>
      </c>
    </row>
    <row r="116" spans="2:65" s="1" customFormat="1" ht="27">
      <c r="B116" s="37"/>
      <c r="D116" s="172" t="s">
        <v>632</v>
      </c>
      <c r="F116" s="199" t="s">
        <v>3838</v>
      </c>
      <c r="I116" s="96"/>
      <c r="L116" s="37"/>
      <c r="M116" s="200"/>
      <c r="T116" s="62"/>
      <c r="AT116" s="21" t="s">
        <v>632</v>
      </c>
      <c r="AU116" s="21" t="s">
        <v>83</v>
      </c>
    </row>
    <row r="117" spans="2:65" s="1" customFormat="1" ht="16.5" customHeight="1">
      <c r="B117" s="37"/>
      <c r="C117" s="186" t="s">
        <v>183</v>
      </c>
      <c r="D117" s="186" t="s">
        <v>300</v>
      </c>
      <c r="E117" s="187" t="s">
        <v>3976</v>
      </c>
      <c r="F117" s="188" t="s">
        <v>3977</v>
      </c>
      <c r="G117" s="189" t="s">
        <v>1951</v>
      </c>
      <c r="H117" s="190">
        <v>110.34</v>
      </c>
      <c r="I117" s="191"/>
      <c r="J117" s="192">
        <f>ROUND(I117*H117,2)</f>
        <v>0</v>
      </c>
      <c r="K117" s="188" t="s">
        <v>21</v>
      </c>
      <c r="L117" s="193"/>
      <c r="M117" s="194" t="s">
        <v>21</v>
      </c>
      <c r="N117" s="195" t="s">
        <v>44</v>
      </c>
      <c r="P117" s="156">
        <f>O117*H117</f>
        <v>0</v>
      </c>
      <c r="Q117" s="156">
        <v>0</v>
      </c>
      <c r="R117" s="156">
        <f>Q117*H117</f>
        <v>0</v>
      </c>
      <c r="S117" s="156">
        <v>0</v>
      </c>
      <c r="T117" s="157">
        <f>S117*H117</f>
        <v>0</v>
      </c>
      <c r="AR117" s="21" t="s">
        <v>169</v>
      </c>
      <c r="AT117" s="21" t="s">
        <v>300</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401</v>
      </c>
    </row>
    <row r="118" spans="2:65" s="1" customFormat="1" ht="27">
      <c r="B118" s="37"/>
      <c r="D118" s="172" t="s">
        <v>632</v>
      </c>
      <c r="F118" s="199" t="s">
        <v>3978</v>
      </c>
      <c r="I118" s="96"/>
      <c r="L118" s="37"/>
      <c r="M118" s="200"/>
      <c r="T118" s="62"/>
      <c r="AT118" s="21" t="s">
        <v>632</v>
      </c>
      <c r="AU118" s="21" t="s">
        <v>83</v>
      </c>
    </row>
    <row r="119" spans="2:65" s="1" customFormat="1" ht="16.5" customHeight="1">
      <c r="B119" s="37"/>
      <c r="C119" s="186" t="s">
        <v>211</v>
      </c>
      <c r="D119" s="186" t="s">
        <v>300</v>
      </c>
      <c r="E119" s="187" t="s">
        <v>3868</v>
      </c>
      <c r="F119" s="188" t="s">
        <v>3869</v>
      </c>
      <c r="G119" s="189" t="s">
        <v>3837</v>
      </c>
      <c r="H119" s="190">
        <v>8.4</v>
      </c>
      <c r="I119" s="191"/>
      <c r="J119" s="192">
        <f>ROUND(I119*H119,2)</f>
        <v>0</v>
      </c>
      <c r="K119" s="188" t="s">
        <v>21</v>
      </c>
      <c r="L119" s="193"/>
      <c r="M119" s="194" t="s">
        <v>21</v>
      </c>
      <c r="N119" s="195" t="s">
        <v>44</v>
      </c>
      <c r="P119" s="156">
        <f>O119*H119</f>
        <v>0</v>
      </c>
      <c r="Q119" s="156">
        <v>0</v>
      </c>
      <c r="R119" s="156">
        <f>Q119*H119</f>
        <v>0</v>
      </c>
      <c r="S119" s="156">
        <v>0</v>
      </c>
      <c r="T119" s="157">
        <f>S119*H119</f>
        <v>0</v>
      </c>
      <c r="AR119" s="21" t="s">
        <v>169</v>
      </c>
      <c r="AT119" s="21" t="s">
        <v>300</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410</v>
      </c>
    </row>
    <row r="120" spans="2:65" s="1" customFormat="1" ht="27">
      <c r="B120" s="37"/>
      <c r="D120" s="172" t="s">
        <v>632</v>
      </c>
      <c r="F120" s="199" t="s">
        <v>3870</v>
      </c>
      <c r="I120" s="96"/>
      <c r="L120" s="37"/>
      <c r="M120" s="200"/>
      <c r="T120" s="62"/>
      <c r="AT120" s="21" t="s">
        <v>632</v>
      </c>
      <c r="AU120" s="21" t="s">
        <v>83</v>
      </c>
    </row>
    <row r="121" spans="2:65" s="1" customFormat="1" ht="16.5" customHeight="1">
      <c r="B121" s="37"/>
      <c r="C121" s="186" t="s">
        <v>187</v>
      </c>
      <c r="D121" s="186" t="s">
        <v>300</v>
      </c>
      <c r="E121" s="187" t="s">
        <v>3871</v>
      </c>
      <c r="F121" s="188" t="s">
        <v>3872</v>
      </c>
      <c r="G121" s="189" t="s">
        <v>1951</v>
      </c>
      <c r="H121" s="190">
        <v>16.8</v>
      </c>
      <c r="I121" s="191"/>
      <c r="J121" s="192">
        <f>ROUND(I121*H121,2)</f>
        <v>0</v>
      </c>
      <c r="K121" s="188" t="s">
        <v>21</v>
      </c>
      <c r="L121" s="193"/>
      <c r="M121" s="194" t="s">
        <v>21</v>
      </c>
      <c r="N121" s="195" t="s">
        <v>44</v>
      </c>
      <c r="P121" s="156">
        <f>O121*H121</f>
        <v>0</v>
      </c>
      <c r="Q121" s="156">
        <v>0</v>
      </c>
      <c r="R121" s="156">
        <f>Q121*H121</f>
        <v>0</v>
      </c>
      <c r="S121" s="156">
        <v>0</v>
      </c>
      <c r="T121" s="157">
        <f>S121*H121</f>
        <v>0</v>
      </c>
      <c r="AR121" s="21" t="s">
        <v>169</v>
      </c>
      <c r="AT121" s="21" t="s">
        <v>300</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420</v>
      </c>
    </row>
    <row r="122" spans="2:65" s="1" customFormat="1" ht="27">
      <c r="B122" s="37"/>
      <c r="D122" s="172" t="s">
        <v>632</v>
      </c>
      <c r="F122" s="199" t="s">
        <v>3873</v>
      </c>
      <c r="I122" s="96"/>
      <c r="L122" s="37"/>
      <c r="M122" s="200"/>
      <c r="T122" s="62"/>
      <c r="AT122" s="21" t="s">
        <v>632</v>
      </c>
      <c r="AU122" s="21" t="s">
        <v>83</v>
      </c>
    </row>
    <row r="123" spans="2:65" s="1" customFormat="1" ht="16.5" customHeight="1">
      <c r="B123" s="37"/>
      <c r="C123" s="147" t="s">
        <v>218</v>
      </c>
      <c r="D123" s="147" t="s">
        <v>156</v>
      </c>
      <c r="E123" s="148" t="s">
        <v>3979</v>
      </c>
      <c r="F123" s="149" t="s">
        <v>3980</v>
      </c>
      <c r="G123" s="150" t="s">
        <v>3837</v>
      </c>
      <c r="H123" s="151">
        <v>9</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631</v>
      </c>
    </row>
    <row r="124" spans="2:65" s="1" customFormat="1" ht="27">
      <c r="B124" s="37"/>
      <c r="D124" s="172" t="s">
        <v>632</v>
      </c>
      <c r="F124" s="199" t="s">
        <v>3838</v>
      </c>
      <c r="I124" s="96"/>
      <c r="L124" s="37"/>
      <c r="M124" s="200"/>
      <c r="T124" s="62"/>
      <c r="AT124" s="21" t="s">
        <v>632</v>
      </c>
      <c r="AU124" s="21" t="s">
        <v>83</v>
      </c>
    </row>
    <row r="125" spans="2:65" s="1" customFormat="1" ht="16.5" customHeight="1">
      <c r="B125" s="37"/>
      <c r="C125" s="186" t="s">
        <v>190</v>
      </c>
      <c r="D125" s="186" t="s">
        <v>300</v>
      </c>
      <c r="E125" s="187" t="s">
        <v>3871</v>
      </c>
      <c r="F125" s="188" t="s">
        <v>3872</v>
      </c>
      <c r="G125" s="189" t="s">
        <v>1951</v>
      </c>
      <c r="H125" s="190">
        <v>18</v>
      </c>
      <c r="I125" s="191"/>
      <c r="J125" s="192">
        <f>ROUND(I125*H125,2)</f>
        <v>0</v>
      </c>
      <c r="K125" s="188" t="s">
        <v>21</v>
      </c>
      <c r="L125" s="193"/>
      <c r="M125" s="194" t="s">
        <v>21</v>
      </c>
      <c r="N125" s="195" t="s">
        <v>44</v>
      </c>
      <c r="P125" s="156">
        <f>O125*H125</f>
        <v>0</v>
      </c>
      <c r="Q125" s="156">
        <v>0</v>
      </c>
      <c r="R125" s="156">
        <f>Q125*H125</f>
        <v>0</v>
      </c>
      <c r="S125" s="156">
        <v>0</v>
      </c>
      <c r="T125" s="157">
        <f>S125*H125</f>
        <v>0</v>
      </c>
      <c r="AR125" s="21" t="s">
        <v>169</v>
      </c>
      <c r="AT125" s="21" t="s">
        <v>300</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640</v>
      </c>
    </row>
    <row r="126" spans="2:65" s="1" customFormat="1" ht="27">
      <c r="B126" s="37"/>
      <c r="D126" s="172" t="s">
        <v>632</v>
      </c>
      <c r="F126" s="199" t="s">
        <v>3873</v>
      </c>
      <c r="I126" s="96"/>
      <c r="L126" s="37"/>
      <c r="M126" s="200"/>
      <c r="T126" s="62"/>
      <c r="AT126" s="21" t="s">
        <v>632</v>
      </c>
      <c r="AU126" s="21" t="s">
        <v>83</v>
      </c>
    </row>
    <row r="127" spans="2:65" s="1" customFormat="1" ht="25.5" customHeight="1">
      <c r="B127" s="37"/>
      <c r="C127" s="147" t="s">
        <v>9</v>
      </c>
      <c r="D127" s="147" t="s">
        <v>156</v>
      </c>
      <c r="E127" s="148" t="s">
        <v>3981</v>
      </c>
      <c r="F127" s="149" t="s">
        <v>3982</v>
      </c>
      <c r="G127" s="150" t="s">
        <v>1737</v>
      </c>
      <c r="H127" s="151">
        <v>32.5</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442</v>
      </c>
    </row>
    <row r="128" spans="2:65" s="1" customFormat="1" ht="27">
      <c r="B128" s="37"/>
      <c r="D128" s="172" t="s">
        <v>632</v>
      </c>
      <c r="F128" s="199" t="s">
        <v>3838</v>
      </c>
      <c r="I128" s="96"/>
      <c r="L128" s="37"/>
      <c r="M128" s="200"/>
      <c r="T128" s="62"/>
      <c r="AT128" s="21" t="s">
        <v>632</v>
      </c>
      <c r="AU128" s="21" t="s">
        <v>83</v>
      </c>
    </row>
    <row r="129" spans="2:65" s="1" customFormat="1" ht="25.5" customHeight="1">
      <c r="B129" s="37"/>
      <c r="C129" s="147" t="s">
        <v>194</v>
      </c>
      <c r="D129" s="147" t="s">
        <v>156</v>
      </c>
      <c r="E129" s="148" t="s">
        <v>3983</v>
      </c>
      <c r="F129" s="149" t="s">
        <v>3984</v>
      </c>
      <c r="G129" s="150" t="s">
        <v>1737</v>
      </c>
      <c r="H129" s="151">
        <v>32.5</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454</v>
      </c>
    </row>
    <row r="130" spans="2:65" s="1" customFormat="1" ht="27">
      <c r="B130" s="37"/>
      <c r="D130" s="172" t="s">
        <v>632</v>
      </c>
      <c r="F130" s="199" t="s">
        <v>3838</v>
      </c>
      <c r="I130" s="96"/>
      <c r="L130" s="37"/>
      <c r="M130" s="200"/>
      <c r="T130" s="62"/>
      <c r="AT130" s="21" t="s">
        <v>632</v>
      </c>
      <c r="AU130" s="21" t="s">
        <v>83</v>
      </c>
    </row>
    <row r="131" spans="2:65" s="1" customFormat="1" ht="16.5" customHeight="1">
      <c r="B131" s="37"/>
      <c r="C131" s="186" t="s">
        <v>231</v>
      </c>
      <c r="D131" s="186" t="s">
        <v>300</v>
      </c>
      <c r="E131" s="187" t="s">
        <v>3985</v>
      </c>
      <c r="F131" s="188" t="s">
        <v>3986</v>
      </c>
      <c r="G131" s="189" t="s">
        <v>3487</v>
      </c>
      <c r="H131" s="190">
        <v>0.97499999999999998</v>
      </c>
      <c r="I131" s="191"/>
      <c r="J131" s="192">
        <f>ROUND(I131*H131,2)</f>
        <v>0</v>
      </c>
      <c r="K131" s="188" t="s">
        <v>21</v>
      </c>
      <c r="L131" s="193"/>
      <c r="M131" s="194" t="s">
        <v>21</v>
      </c>
      <c r="N131" s="195" t="s">
        <v>44</v>
      </c>
      <c r="P131" s="156">
        <f>O131*H131</f>
        <v>0</v>
      </c>
      <c r="Q131" s="156">
        <v>0</v>
      </c>
      <c r="R131" s="156">
        <f>Q131*H131</f>
        <v>0</v>
      </c>
      <c r="S131" s="156">
        <v>0</v>
      </c>
      <c r="T131" s="157">
        <f>S131*H131</f>
        <v>0</v>
      </c>
      <c r="AR131" s="21" t="s">
        <v>169</v>
      </c>
      <c r="AT131" s="21" t="s">
        <v>300</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468</v>
      </c>
    </row>
    <row r="132" spans="2:65" s="1" customFormat="1" ht="27">
      <c r="B132" s="37"/>
      <c r="D132" s="172" t="s">
        <v>632</v>
      </c>
      <c r="F132" s="199" t="s">
        <v>3978</v>
      </c>
      <c r="I132" s="96"/>
      <c r="L132" s="37"/>
      <c r="M132" s="200"/>
      <c r="T132" s="62"/>
      <c r="AT132" s="21" t="s">
        <v>632</v>
      </c>
      <c r="AU132" s="21" t="s">
        <v>83</v>
      </c>
    </row>
    <row r="133" spans="2:65" s="1" customFormat="1" ht="16.5" customHeight="1">
      <c r="B133" s="37"/>
      <c r="C133" s="147" t="s">
        <v>197</v>
      </c>
      <c r="D133" s="147" t="s">
        <v>156</v>
      </c>
      <c r="E133" s="148" t="s">
        <v>3874</v>
      </c>
      <c r="F133" s="149" t="s">
        <v>3875</v>
      </c>
      <c r="G133" s="150" t="s">
        <v>1737</v>
      </c>
      <c r="H133" s="151">
        <v>43</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475</v>
      </c>
    </row>
    <row r="134" spans="2:65" s="1" customFormat="1" ht="27">
      <c r="B134" s="37"/>
      <c r="D134" s="172" t="s">
        <v>632</v>
      </c>
      <c r="F134" s="199" t="s">
        <v>3838</v>
      </c>
      <c r="I134" s="96"/>
      <c r="L134" s="37"/>
      <c r="M134" s="200"/>
      <c r="T134" s="62"/>
      <c r="AT134" s="21" t="s">
        <v>632</v>
      </c>
      <c r="AU134" s="21" t="s">
        <v>83</v>
      </c>
    </row>
    <row r="135" spans="2:65" s="1" customFormat="1" ht="16.5" customHeight="1">
      <c r="B135" s="37"/>
      <c r="C135" s="147" t="s">
        <v>238</v>
      </c>
      <c r="D135" s="147" t="s">
        <v>156</v>
      </c>
      <c r="E135" s="148" t="s">
        <v>3932</v>
      </c>
      <c r="F135" s="149" t="s">
        <v>3933</v>
      </c>
      <c r="G135" s="150" t="s">
        <v>3837</v>
      </c>
      <c r="H135" s="151">
        <v>65.400000000000006</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497</v>
      </c>
    </row>
    <row r="136" spans="2:65" s="1" customFormat="1" ht="27">
      <c r="B136" s="37"/>
      <c r="D136" s="172" t="s">
        <v>632</v>
      </c>
      <c r="F136" s="199" t="s">
        <v>3838</v>
      </c>
      <c r="I136" s="96"/>
      <c r="L136" s="37"/>
      <c r="M136" s="200"/>
      <c r="T136" s="62"/>
      <c r="AT136" s="21" t="s">
        <v>632</v>
      </c>
      <c r="AU136" s="21" t="s">
        <v>83</v>
      </c>
    </row>
    <row r="137" spans="2:65" s="1" customFormat="1" ht="16.5" customHeight="1">
      <c r="B137" s="37"/>
      <c r="C137" s="147" t="s">
        <v>73</v>
      </c>
      <c r="D137" s="147" t="s">
        <v>156</v>
      </c>
      <c r="E137" s="148" t="s">
        <v>83</v>
      </c>
      <c r="F137" s="149" t="s">
        <v>3987</v>
      </c>
      <c r="G137" s="150" t="s">
        <v>21</v>
      </c>
      <c r="H137" s="151">
        <v>1</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501</v>
      </c>
    </row>
    <row r="138" spans="2:65" s="1" customFormat="1" ht="27">
      <c r="B138" s="37"/>
      <c r="D138" s="172" t="s">
        <v>632</v>
      </c>
      <c r="F138" s="199" t="s">
        <v>3884</v>
      </c>
      <c r="I138" s="96"/>
      <c r="L138" s="37"/>
      <c r="M138" s="200"/>
      <c r="T138" s="62"/>
      <c r="AT138" s="21" t="s">
        <v>632</v>
      </c>
      <c r="AU138" s="21" t="s">
        <v>83</v>
      </c>
    </row>
    <row r="139" spans="2:65" s="1" customFormat="1" ht="16.5" customHeight="1">
      <c r="B139" s="37"/>
      <c r="C139" s="147" t="s">
        <v>201</v>
      </c>
      <c r="D139" s="147" t="s">
        <v>156</v>
      </c>
      <c r="E139" s="148" t="s">
        <v>3988</v>
      </c>
      <c r="F139" s="149" t="s">
        <v>3989</v>
      </c>
      <c r="G139" s="150" t="s">
        <v>3837</v>
      </c>
      <c r="H139" s="151">
        <v>2.25</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673</v>
      </c>
    </row>
    <row r="140" spans="2:65" s="1" customFormat="1" ht="27">
      <c r="B140" s="37"/>
      <c r="D140" s="172" t="s">
        <v>632</v>
      </c>
      <c r="F140" s="199" t="s">
        <v>3838</v>
      </c>
      <c r="I140" s="96"/>
      <c r="L140" s="37"/>
      <c r="M140" s="200"/>
      <c r="T140" s="62"/>
      <c r="AT140" s="21" t="s">
        <v>632</v>
      </c>
      <c r="AU140" s="21" t="s">
        <v>83</v>
      </c>
    </row>
    <row r="141" spans="2:65" s="1" customFormat="1" ht="16.5" customHeight="1">
      <c r="B141" s="37"/>
      <c r="C141" s="147" t="s">
        <v>73</v>
      </c>
      <c r="D141" s="147" t="s">
        <v>156</v>
      </c>
      <c r="E141" s="148" t="s">
        <v>154</v>
      </c>
      <c r="F141" s="149" t="s">
        <v>3990</v>
      </c>
      <c r="G141" s="150" t="s">
        <v>21</v>
      </c>
      <c r="H141" s="151">
        <v>1</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681</v>
      </c>
    </row>
    <row r="142" spans="2:65" s="1" customFormat="1" ht="27">
      <c r="B142" s="37"/>
      <c r="D142" s="172" t="s">
        <v>632</v>
      </c>
      <c r="F142" s="199" t="s">
        <v>3884</v>
      </c>
      <c r="I142" s="96"/>
      <c r="L142" s="37"/>
      <c r="M142" s="200"/>
      <c r="T142" s="62"/>
      <c r="AT142" s="21" t="s">
        <v>632</v>
      </c>
      <c r="AU142" s="21" t="s">
        <v>83</v>
      </c>
    </row>
    <row r="143" spans="2:65" s="1" customFormat="1" ht="16.5" customHeight="1">
      <c r="B143" s="37"/>
      <c r="C143" s="147" t="s">
        <v>356</v>
      </c>
      <c r="D143" s="147" t="s">
        <v>156</v>
      </c>
      <c r="E143" s="148" t="s">
        <v>3991</v>
      </c>
      <c r="F143" s="149" t="s">
        <v>3992</v>
      </c>
      <c r="G143" s="150" t="s">
        <v>1681</v>
      </c>
      <c r="H143" s="151">
        <v>28</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685</v>
      </c>
    </row>
    <row r="144" spans="2:65" s="1" customFormat="1" ht="27">
      <c r="B144" s="37"/>
      <c r="D144" s="172" t="s">
        <v>632</v>
      </c>
      <c r="F144" s="199" t="s">
        <v>3838</v>
      </c>
      <c r="I144" s="96"/>
      <c r="L144" s="37"/>
      <c r="M144" s="200"/>
      <c r="T144" s="62"/>
      <c r="AT144" s="21" t="s">
        <v>632</v>
      </c>
      <c r="AU144" s="21" t="s">
        <v>83</v>
      </c>
    </row>
    <row r="145" spans="2:65" s="1" customFormat="1" ht="16.5" customHeight="1">
      <c r="B145" s="37"/>
      <c r="C145" s="147" t="s">
        <v>73</v>
      </c>
      <c r="D145" s="147" t="s">
        <v>156</v>
      </c>
      <c r="E145" s="148" t="s">
        <v>163</v>
      </c>
      <c r="F145" s="149" t="s">
        <v>3880</v>
      </c>
      <c r="G145" s="150" t="s">
        <v>21</v>
      </c>
      <c r="H145" s="151">
        <v>1</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163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687</v>
      </c>
    </row>
    <row r="146" spans="2:65" s="1" customFormat="1" ht="27">
      <c r="B146" s="37"/>
      <c r="D146" s="172" t="s">
        <v>632</v>
      </c>
      <c r="F146" s="199" t="s">
        <v>3884</v>
      </c>
      <c r="I146" s="96"/>
      <c r="L146" s="37"/>
      <c r="M146" s="200"/>
      <c r="T146" s="62"/>
      <c r="AT146" s="21" t="s">
        <v>632</v>
      </c>
      <c r="AU146" s="21" t="s">
        <v>83</v>
      </c>
    </row>
    <row r="147" spans="2:65" s="1" customFormat="1" ht="16.5" customHeight="1">
      <c r="B147" s="37"/>
      <c r="C147" s="147" t="s">
        <v>204</v>
      </c>
      <c r="D147" s="147" t="s">
        <v>156</v>
      </c>
      <c r="E147" s="148" t="s">
        <v>3993</v>
      </c>
      <c r="F147" s="149" t="s">
        <v>3994</v>
      </c>
      <c r="G147" s="150" t="s">
        <v>1737</v>
      </c>
      <c r="H147" s="151">
        <v>15</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691</v>
      </c>
    </row>
    <row r="148" spans="2:65" s="1" customFormat="1" ht="27">
      <c r="B148" s="37"/>
      <c r="D148" s="172" t="s">
        <v>632</v>
      </c>
      <c r="F148" s="199" t="s">
        <v>3838</v>
      </c>
      <c r="I148" s="96"/>
      <c r="L148" s="37"/>
      <c r="M148" s="200"/>
      <c r="T148" s="62"/>
      <c r="AT148" s="21" t="s">
        <v>632</v>
      </c>
      <c r="AU148" s="21" t="s">
        <v>83</v>
      </c>
    </row>
    <row r="149" spans="2:65" s="1" customFormat="1" ht="16.5" customHeight="1">
      <c r="B149" s="37"/>
      <c r="C149" s="147" t="s">
        <v>368</v>
      </c>
      <c r="D149" s="147" t="s">
        <v>156</v>
      </c>
      <c r="E149" s="148" t="s">
        <v>3881</v>
      </c>
      <c r="F149" s="149" t="s">
        <v>3882</v>
      </c>
      <c r="G149" s="150" t="s">
        <v>3837</v>
      </c>
      <c r="H149" s="151">
        <v>2.8</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163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699</v>
      </c>
    </row>
    <row r="150" spans="2:65" s="1" customFormat="1" ht="27">
      <c r="B150" s="37"/>
      <c r="D150" s="172" t="s">
        <v>632</v>
      </c>
      <c r="F150" s="199" t="s">
        <v>3838</v>
      </c>
      <c r="I150" s="96"/>
      <c r="L150" s="37"/>
      <c r="M150" s="200"/>
      <c r="T150" s="62"/>
      <c r="AT150" s="21" t="s">
        <v>632</v>
      </c>
      <c r="AU150" s="21" t="s">
        <v>83</v>
      </c>
    </row>
    <row r="151" spans="2:65" s="9" customFormat="1" ht="29.85" customHeight="1">
      <c r="B151" s="137"/>
      <c r="D151" s="138" t="s">
        <v>72</v>
      </c>
      <c r="E151" s="169" t="s">
        <v>170</v>
      </c>
      <c r="F151" s="169" t="s">
        <v>3883</v>
      </c>
      <c r="I151" s="140"/>
      <c r="J151" s="170">
        <f>BK151</f>
        <v>0</v>
      </c>
      <c r="L151" s="137"/>
      <c r="M151" s="142"/>
      <c r="P151" s="143">
        <f>SUM(P152:P155)</f>
        <v>0</v>
      </c>
      <c r="R151" s="143">
        <f>SUM(R152:R155)</f>
        <v>0</v>
      </c>
      <c r="T151" s="144">
        <f>SUM(T152:T155)</f>
        <v>0</v>
      </c>
      <c r="AR151" s="138" t="s">
        <v>81</v>
      </c>
      <c r="AT151" s="145" t="s">
        <v>72</v>
      </c>
      <c r="AU151" s="145" t="s">
        <v>81</v>
      </c>
      <c r="AY151" s="138" t="s">
        <v>155</v>
      </c>
      <c r="BK151" s="146">
        <f>SUM(BK152:BK155)</f>
        <v>0</v>
      </c>
    </row>
    <row r="152" spans="2:65" s="1" customFormat="1" ht="25.5" customHeight="1">
      <c r="B152" s="37"/>
      <c r="C152" s="147" t="s">
        <v>207</v>
      </c>
      <c r="D152" s="147" t="s">
        <v>156</v>
      </c>
      <c r="E152" s="148" t="s">
        <v>3885</v>
      </c>
      <c r="F152" s="149" t="s">
        <v>3886</v>
      </c>
      <c r="G152" s="150" t="s">
        <v>1681</v>
      </c>
      <c r="H152" s="151">
        <v>7</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163</v>
      </c>
      <c r="AT152" s="21" t="s">
        <v>156</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709</v>
      </c>
    </row>
    <row r="153" spans="2:65" s="1" customFormat="1" ht="40.5">
      <c r="B153" s="37"/>
      <c r="D153" s="172" t="s">
        <v>632</v>
      </c>
      <c r="F153" s="199" t="s">
        <v>3887</v>
      </c>
      <c r="I153" s="96"/>
      <c r="L153" s="37"/>
      <c r="M153" s="200"/>
      <c r="T153" s="62"/>
      <c r="AT153" s="21" t="s">
        <v>632</v>
      </c>
      <c r="AU153" s="21" t="s">
        <v>83</v>
      </c>
    </row>
    <row r="154" spans="2:65" s="1" customFormat="1" ht="25.5" customHeight="1">
      <c r="B154" s="37"/>
      <c r="C154" s="147" t="s">
        <v>373</v>
      </c>
      <c r="D154" s="147" t="s">
        <v>156</v>
      </c>
      <c r="E154" s="148" t="s">
        <v>3888</v>
      </c>
      <c r="F154" s="149" t="s">
        <v>3889</v>
      </c>
      <c r="G154" s="150" t="s">
        <v>1681</v>
      </c>
      <c r="H154" s="151">
        <v>21</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163</v>
      </c>
      <c r="AT154" s="21" t="s">
        <v>156</v>
      </c>
      <c r="AU154" s="21" t="s">
        <v>83</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163</v>
      </c>
      <c r="BM154" s="21" t="s">
        <v>722</v>
      </c>
    </row>
    <row r="155" spans="2:65" s="1" customFormat="1" ht="40.5">
      <c r="B155" s="37"/>
      <c r="D155" s="172" t="s">
        <v>632</v>
      </c>
      <c r="F155" s="199" t="s">
        <v>3887</v>
      </c>
      <c r="I155" s="96"/>
      <c r="L155" s="37"/>
      <c r="M155" s="200"/>
      <c r="T155" s="62"/>
      <c r="AT155" s="21" t="s">
        <v>632</v>
      </c>
      <c r="AU155" s="21" t="s">
        <v>83</v>
      </c>
    </row>
    <row r="156" spans="2:65" s="9" customFormat="1" ht="29.85" customHeight="1">
      <c r="B156" s="137"/>
      <c r="D156" s="138" t="s">
        <v>72</v>
      </c>
      <c r="E156" s="169" t="s">
        <v>166</v>
      </c>
      <c r="F156" s="169" t="s">
        <v>3890</v>
      </c>
      <c r="I156" s="140"/>
      <c r="J156" s="170">
        <f>BK156</f>
        <v>0</v>
      </c>
      <c r="L156" s="137"/>
      <c r="M156" s="142"/>
      <c r="P156" s="143">
        <f>SUM(P157:P158)</f>
        <v>0</v>
      </c>
      <c r="R156" s="143">
        <f>SUM(R157:R158)</f>
        <v>0</v>
      </c>
      <c r="T156" s="144">
        <f>SUM(T157:T158)</f>
        <v>0</v>
      </c>
      <c r="AR156" s="138" t="s">
        <v>81</v>
      </c>
      <c r="AT156" s="145" t="s">
        <v>72</v>
      </c>
      <c r="AU156" s="145" t="s">
        <v>81</v>
      </c>
      <c r="AY156" s="138" t="s">
        <v>155</v>
      </c>
      <c r="BK156" s="146">
        <f>SUM(BK157:BK158)</f>
        <v>0</v>
      </c>
    </row>
    <row r="157" spans="2:65" s="1" customFormat="1" ht="16.5" customHeight="1">
      <c r="B157" s="37"/>
      <c r="C157" s="147" t="s">
        <v>210</v>
      </c>
      <c r="D157" s="147" t="s">
        <v>156</v>
      </c>
      <c r="E157" s="148" t="s">
        <v>2628</v>
      </c>
      <c r="F157" s="149" t="s">
        <v>3995</v>
      </c>
      <c r="G157" s="150" t="s">
        <v>1951</v>
      </c>
      <c r="H157" s="151">
        <v>9.4E-2</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163</v>
      </c>
      <c r="BM157" s="21" t="s">
        <v>729</v>
      </c>
    </row>
    <row r="158" spans="2:65" s="1" customFormat="1" ht="27">
      <c r="B158" s="37"/>
      <c r="D158" s="172" t="s">
        <v>632</v>
      </c>
      <c r="F158" s="199" t="s">
        <v>3838</v>
      </c>
      <c r="I158" s="96"/>
      <c r="L158" s="37"/>
      <c r="M158" s="200"/>
      <c r="T158" s="62"/>
      <c r="AT158" s="21" t="s">
        <v>632</v>
      </c>
      <c r="AU158" s="21" t="s">
        <v>83</v>
      </c>
    </row>
    <row r="159" spans="2:65" s="9" customFormat="1" ht="29.85" customHeight="1">
      <c r="B159" s="137"/>
      <c r="D159" s="138" t="s">
        <v>72</v>
      </c>
      <c r="E159" s="169" t="s">
        <v>169</v>
      </c>
      <c r="F159" s="169" t="s">
        <v>3894</v>
      </c>
      <c r="I159" s="140"/>
      <c r="J159" s="170">
        <f>BK159</f>
        <v>0</v>
      </c>
      <c r="L159" s="137"/>
      <c r="M159" s="142"/>
      <c r="P159" s="143">
        <f>SUM(P160:P203)</f>
        <v>0</v>
      </c>
      <c r="R159" s="143">
        <f>SUM(R160:R203)</f>
        <v>0</v>
      </c>
      <c r="T159" s="144">
        <f>SUM(T160:T203)</f>
        <v>0</v>
      </c>
      <c r="AR159" s="138" t="s">
        <v>83</v>
      </c>
      <c r="AT159" s="145" t="s">
        <v>72</v>
      </c>
      <c r="AU159" s="145" t="s">
        <v>81</v>
      </c>
      <c r="AY159" s="138" t="s">
        <v>155</v>
      </c>
      <c r="BK159" s="146">
        <f>SUM(BK160:BK203)</f>
        <v>0</v>
      </c>
    </row>
    <row r="160" spans="2:65" s="1" customFormat="1" ht="16.5" customHeight="1">
      <c r="B160" s="37"/>
      <c r="C160" s="147" t="s">
        <v>380</v>
      </c>
      <c r="D160" s="147" t="s">
        <v>156</v>
      </c>
      <c r="E160" s="148" t="s">
        <v>3996</v>
      </c>
      <c r="F160" s="149" t="s">
        <v>3997</v>
      </c>
      <c r="G160" s="150" t="s">
        <v>1681</v>
      </c>
      <c r="H160" s="151">
        <v>28</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183</v>
      </c>
      <c r="AT160" s="21" t="s">
        <v>156</v>
      </c>
      <c r="AU160" s="21" t="s">
        <v>83</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183</v>
      </c>
      <c r="BM160" s="21" t="s">
        <v>737</v>
      </c>
    </row>
    <row r="161" spans="2:65" s="1" customFormat="1" ht="27">
      <c r="B161" s="37"/>
      <c r="D161" s="172" t="s">
        <v>632</v>
      </c>
      <c r="F161" s="199" t="s">
        <v>3838</v>
      </c>
      <c r="I161" s="96"/>
      <c r="L161" s="37"/>
      <c r="M161" s="200"/>
      <c r="T161" s="62"/>
      <c r="AT161" s="21" t="s">
        <v>632</v>
      </c>
      <c r="AU161" s="21" t="s">
        <v>83</v>
      </c>
    </row>
    <row r="162" spans="2:65" s="1" customFormat="1" ht="25.5" customHeight="1">
      <c r="B162" s="37"/>
      <c r="C162" s="147" t="s">
        <v>214</v>
      </c>
      <c r="D162" s="147" t="s">
        <v>156</v>
      </c>
      <c r="E162" s="148" t="s">
        <v>3998</v>
      </c>
      <c r="F162" s="149" t="s">
        <v>3999</v>
      </c>
      <c r="G162" s="150" t="s">
        <v>1681</v>
      </c>
      <c r="H162" s="151">
        <v>28</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183</v>
      </c>
      <c r="AT162" s="21" t="s">
        <v>156</v>
      </c>
      <c r="AU162" s="21" t="s">
        <v>83</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183</v>
      </c>
      <c r="BM162" s="21" t="s">
        <v>739</v>
      </c>
    </row>
    <row r="163" spans="2:65" s="1" customFormat="1" ht="27">
      <c r="B163" s="37"/>
      <c r="D163" s="172" t="s">
        <v>632</v>
      </c>
      <c r="F163" s="199" t="s">
        <v>3838</v>
      </c>
      <c r="I163" s="96"/>
      <c r="L163" s="37"/>
      <c r="M163" s="200"/>
      <c r="T163" s="62"/>
      <c r="AT163" s="21" t="s">
        <v>632</v>
      </c>
      <c r="AU163" s="21" t="s">
        <v>83</v>
      </c>
    </row>
    <row r="164" spans="2:65" s="1" customFormat="1" ht="16.5" customHeight="1">
      <c r="B164" s="37"/>
      <c r="C164" s="186" t="s">
        <v>387</v>
      </c>
      <c r="D164" s="186" t="s">
        <v>300</v>
      </c>
      <c r="E164" s="187" t="s">
        <v>4000</v>
      </c>
      <c r="F164" s="188" t="s">
        <v>4001</v>
      </c>
      <c r="G164" s="189" t="s">
        <v>1681</v>
      </c>
      <c r="H164" s="190">
        <v>32.200000000000003</v>
      </c>
      <c r="I164" s="191"/>
      <c r="J164" s="192">
        <f>ROUND(I164*H164,2)</f>
        <v>0</v>
      </c>
      <c r="K164" s="188" t="s">
        <v>21</v>
      </c>
      <c r="L164" s="193"/>
      <c r="M164" s="194" t="s">
        <v>21</v>
      </c>
      <c r="N164" s="195" t="s">
        <v>44</v>
      </c>
      <c r="P164" s="156">
        <f>O164*H164</f>
        <v>0</v>
      </c>
      <c r="Q164" s="156">
        <v>0</v>
      </c>
      <c r="R164" s="156">
        <f>Q164*H164</f>
        <v>0</v>
      </c>
      <c r="S164" s="156">
        <v>0</v>
      </c>
      <c r="T164" s="157">
        <f>S164*H164</f>
        <v>0</v>
      </c>
      <c r="AR164" s="21" t="s">
        <v>210</v>
      </c>
      <c r="AT164" s="21" t="s">
        <v>300</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183</v>
      </c>
      <c r="BM164" s="21" t="s">
        <v>742</v>
      </c>
    </row>
    <row r="165" spans="2:65" s="1" customFormat="1" ht="54">
      <c r="B165" s="37"/>
      <c r="D165" s="172" t="s">
        <v>632</v>
      </c>
      <c r="F165" s="199" t="s">
        <v>3900</v>
      </c>
      <c r="I165" s="96"/>
      <c r="L165" s="37"/>
      <c r="M165" s="200"/>
      <c r="T165" s="62"/>
      <c r="AT165" s="21" t="s">
        <v>632</v>
      </c>
      <c r="AU165" s="21" t="s">
        <v>83</v>
      </c>
    </row>
    <row r="166" spans="2:65" s="1" customFormat="1" ht="16.5" customHeight="1">
      <c r="B166" s="37"/>
      <c r="C166" s="147" t="s">
        <v>217</v>
      </c>
      <c r="D166" s="147" t="s">
        <v>156</v>
      </c>
      <c r="E166" s="148" t="s">
        <v>4002</v>
      </c>
      <c r="F166" s="149" t="s">
        <v>4003</v>
      </c>
      <c r="G166" s="150" t="s">
        <v>1655</v>
      </c>
      <c r="H166" s="151">
        <v>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183</v>
      </c>
      <c r="AT166" s="21" t="s">
        <v>156</v>
      </c>
      <c r="AU166" s="21" t="s">
        <v>83</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183</v>
      </c>
      <c r="BM166" s="21" t="s">
        <v>747</v>
      </c>
    </row>
    <row r="167" spans="2:65" s="1" customFormat="1" ht="94.5">
      <c r="B167" s="37"/>
      <c r="D167" s="172" t="s">
        <v>632</v>
      </c>
      <c r="F167" s="199" t="s">
        <v>4004</v>
      </c>
      <c r="I167" s="96"/>
      <c r="L167" s="37"/>
      <c r="M167" s="200"/>
      <c r="T167" s="62"/>
      <c r="AT167" s="21" t="s">
        <v>632</v>
      </c>
      <c r="AU167" s="21" t="s">
        <v>83</v>
      </c>
    </row>
    <row r="168" spans="2:65" s="1" customFormat="1" ht="16.5" customHeight="1">
      <c r="B168" s="37"/>
      <c r="C168" s="147" t="s">
        <v>394</v>
      </c>
      <c r="D168" s="147" t="s">
        <v>156</v>
      </c>
      <c r="E168" s="148" t="s">
        <v>4005</v>
      </c>
      <c r="F168" s="149" t="s">
        <v>4006</v>
      </c>
      <c r="G168" s="150" t="s">
        <v>1655</v>
      </c>
      <c r="H168" s="151">
        <v>1</v>
      </c>
      <c r="I168" s="152"/>
      <c r="J168" s="153">
        <f>ROUND(I168*H168,2)</f>
        <v>0</v>
      </c>
      <c r="K168" s="149" t="s">
        <v>21</v>
      </c>
      <c r="L168" s="37"/>
      <c r="M168" s="154" t="s">
        <v>21</v>
      </c>
      <c r="N168" s="155" t="s">
        <v>44</v>
      </c>
      <c r="P168" s="156">
        <f>O168*H168</f>
        <v>0</v>
      </c>
      <c r="Q168" s="156">
        <v>0</v>
      </c>
      <c r="R168" s="156">
        <f>Q168*H168</f>
        <v>0</v>
      </c>
      <c r="S168" s="156">
        <v>0</v>
      </c>
      <c r="T168" s="157">
        <f>S168*H168</f>
        <v>0</v>
      </c>
      <c r="AR168" s="21" t="s">
        <v>183</v>
      </c>
      <c r="AT168" s="21" t="s">
        <v>156</v>
      </c>
      <c r="AU168" s="21" t="s">
        <v>83</v>
      </c>
      <c r="AY168" s="21" t="s">
        <v>155</v>
      </c>
      <c r="BE168" s="158">
        <f>IF(N168="základní",J168,0)</f>
        <v>0</v>
      </c>
      <c r="BF168" s="158">
        <f>IF(N168="snížená",J168,0)</f>
        <v>0</v>
      </c>
      <c r="BG168" s="158">
        <f>IF(N168="zákl. přenesená",J168,0)</f>
        <v>0</v>
      </c>
      <c r="BH168" s="158">
        <f>IF(N168="sníž. přenesená",J168,0)</f>
        <v>0</v>
      </c>
      <c r="BI168" s="158">
        <f>IF(N168="nulová",J168,0)</f>
        <v>0</v>
      </c>
      <c r="BJ168" s="21" t="s">
        <v>81</v>
      </c>
      <c r="BK168" s="158">
        <f>ROUND(I168*H168,2)</f>
        <v>0</v>
      </c>
      <c r="BL168" s="21" t="s">
        <v>183</v>
      </c>
      <c r="BM168" s="21" t="s">
        <v>749</v>
      </c>
    </row>
    <row r="169" spans="2:65" s="1" customFormat="1" ht="94.5">
      <c r="B169" s="37"/>
      <c r="D169" s="172" t="s">
        <v>632</v>
      </c>
      <c r="F169" s="199" t="s">
        <v>4007</v>
      </c>
      <c r="I169" s="96"/>
      <c r="L169" s="37"/>
      <c r="M169" s="200"/>
      <c r="T169" s="62"/>
      <c r="AT169" s="21" t="s">
        <v>632</v>
      </c>
      <c r="AU169" s="21" t="s">
        <v>83</v>
      </c>
    </row>
    <row r="170" spans="2:65" s="1" customFormat="1" ht="16.5" customHeight="1">
      <c r="B170" s="37"/>
      <c r="C170" s="147" t="s">
        <v>221</v>
      </c>
      <c r="D170" s="147" t="s">
        <v>156</v>
      </c>
      <c r="E170" s="148" t="s">
        <v>4008</v>
      </c>
      <c r="F170" s="149" t="s">
        <v>4009</v>
      </c>
      <c r="G170" s="150" t="s">
        <v>1655</v>
      </c>
      <c r="H170" s="151">
        <v>1</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183</v>
      </c>
      <c r="AT170" s="21" t="s">
        <v>156</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183</v>
      </c>
      <c r="BM170" s="21" t="s">
        <v>752</v>
      </c>
    </row>
    <row r="171" spans="2:65" s="1" customFormat="1" ht="94.5">
      <c r="B171" s="37"/>
      <c r="D171" s="172" t="s">
        <v>632</v>
      </c>
      <c r="F171" s="199" t="s">
        <v>4010</v>
      </c>
      <c r="I171" s="96"/>
      <c r="L171" s="37"/>
      <c r="M171" s="200"/>
      <c r="T171" s="62"/>
      <c r="AT171" s="21" t="s">
        <v>632</v>
      </c>
      <c r="AU171" s="21" t="s">
        <v>83</v>
      </c>
    </row>
    <row r="172" spans="2:65" s="1" customFormat="1" ht="16.5" customHeight="1">
      <c r="B172" s="37"/>
      <c r="C172" s="147" t="s">
        <v>403</v>
      </c>
      <c r="D172" s="147" t="s">
        <v>156</v>
      </c>
      <c r="E172" s="148" t="s">
        <v>4011</v>
      </c>
      <c r="F172" s="149" t="s">
        <v>4012</v>
      </c>
      <c r="G172" s="150" t="s">
        <v>1655</v>
      </c>
      <c r="H172" s="151">
        <v>1</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183</v>
      </c>
      <c r="AT172" s="21" t="s">
        <v>156</v>
      </c>
      <c r="AU172" s="21" t="s">
        <v>83</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183</v>
      </c>
      <c r="BM172" s="21" t="s">
        <v>754</v>
      </c>
    </row>
    <row r="173" spans="2:65" s="1" customFormat="1" ht="94.5">
      <c r="B173" s="37"/>
      <c r="D173" s="172" t="s">
        <v>632</v>
      </c>
      <c r="F173" s="199" t="s">
        <v>4013</v>
      </c>
      <c r="I173" s="96"/>
      <c r="L173" s="37"/>
      <c r="M173" s="200"/>
      <c r="T173" s="62"/>
      <c r="AT173" s="21" t="s">
        <v>632</v>
      </c>
      <c r="AU173" s="21" t="s">
        <v>83</v>
      </c>
    </row>
    <row r="174" spans="2:65" s="1" customFormat="1" ht="16.5" customHeight="1">
      <c r="B174" s="37"/>
      <c r="C174" s="147" t="s">
        <v>224</v>
      </c>
      <c r="D174" s="147" t="s">
        <v>156</v>
      </c>
      <c r="E174" s="148" t="s">
        <v>4014</v>
      </c>
      <c r="F174" s="149" t="s">
        <v>4015</v>
      </c>
      <c r="G174" s="150" t="s">
        <v>1655</v>
      </c>
      <c r="H174" s="151">
        <v>1</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183</v>
      </c>
      <c r="AT174" s="21" t="s">
        <v>156</v>
      </c>
      <c r="AU174" s="21" t="s">
        <v>83</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183</v>
      </c>
      <c r="BM174" s="21" t="s">
        <v>757</v>
      </c>
    </row>
    <row r="175" spans="2:65" s="1" customFormat="1" ht="148.5">
      <c r="B175" s="37"/>
      <c r="D175" s="172" t="s">
        <v>632</v>
      </c>
      <c r="F175" s="199" t="s">
        <v>4016</v>
      </c>
      <c r="I175" s="96"/>
      <c r="L175" s="37"/>
      <c r="M175" s="200"/>
      <c r="T175" s="62"/>
      <c r="AT175" s="21" t="s">
        <v>632</v>
      </c>
      <c r="AU175" s="21" t="s">
        <v>83</v>
      </c>
    </row>
    <row r="176" spans="2:65" s="1" customFormat="1" ht="25.5" customHeight="1">
      <c r="B176" s="37"/>
      <c r="C176" s="147" t="s">
        <v>414</v>
      </c>
      <c r="D176" s="147" t="s">
        <v>156</v>
      </c>
      <c r="E176" s="148" t="s">
        <v>4017</v>
      </c>
      <c r="F176" s="149" t="s">
        <v>4018</v>
      </c>
      <c r="G176" s="150" t="s">
        <v>3837</v>
      </c>
      <c r="H176" s="151">
        <v>1</v>
      </c>
      <c r="I176" s="152"/>
      <c r="J176" s="153">
        <f>ROUND(I176*H176,2)</f>
        <v>0</v>
      </c>
      <c r="K176" s="149" t="s">
        <v>21</v>
      </c>
      <c r="L176" s="37"/>
      <c r="M176" s="154" t="s">
        <v>21</v>
      </c>
      <c r="N176" s="155" t="s">
        <v>44</v>
      </c>
      <c r="P176" s="156">
        <f>O176*H176</f>
        <v>0</v>
      </c>
      <c r="Q176" s="156">
        <v>0</v>
      </c>
      <c r="R176" s="156">
        <f>Q176*H176</f>
        <v>0</v>
      </c>
      <c r="S176" s="156">
        <v>0</v>
      </c>
      <c r="T176" s="157">
        <f>S176*H176</f>
        <v>0</v>
      </c>
      <c r="AR176" s="21" t="s">
        <v>183</v>
      </c>
      <c r="AT176" s="21" t="s">
        <v>156</v>
      </c>
      <c r="AU176" s="21" t="s">
        <v>83</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183</v>
      </c>
      <c r="BM176" s="21" t="s">
        <v>759</v>
      </c>
    </row>
    <row r="177" spans="2:65" s="1" customFormat="1" ht="27">
      <c r="B177" s="37"/>
      <c r="D177" s="172" t="s">
        <v>632</v>
      </c>
      <c r="F177" s="199" t="s">
        <v>3838</v>
      </c>
      <c r="I177" s="96"/>
      <c r="L177" s="37"/>
      <c r="M177" s="200"/>
      <c r="T177" s="62"/>
      <c r="AT177" s="21" t="s">
        <v>632</v>
      </c>
      <c r="AU177" s="21" t="s">
        <v>83</v>
      </c>
    </row>
    <row r="178" spans="2:65" s="1" customFormat="1" ht="16.5" customHeight="1">
      <c r="B178" s="37"/>
      <c r="C178" s="147" t="s">
        <v>227</v>
      </c>
      <c r="D178" s="147" t="s">
        <v>156</v>
      </c>
      <c r="E178" s="148" t="s">
        <v>3913</v>
      </c>
      <c r="F178" s="149" t="s">
        <v>3914</v>
      </c>
      <c r="G178" s="150" t="s">
        <v>1681</v>
      </c>
      <c r="H178" s="151">
        <v>30.8</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183</v>
      </c>
      <c r="AT178" s="21" t="s">
        <v>156</v>
      </c>
      <c r="AU178" s="21" t="s">
        <v>83</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183</v>
      </c>
      <c r="BM178" s="21" t="s">
        <v>762</v>
      </c>
    </row>
    <row r="179" spans="2:65" s="1" customFormat="1" ht="27">
      <c r="B179" s="37"/>
      <c r="D179" s="172" t="s">
        <v>632</v>
      </c>
      <c r="F179" s="199" t="s">
        <v>3838</v>
      </c>
      <c r="I179" s="96"/>
      <c r="L179" s="37"/>
      <c r="M179" s="200"/>
      <c r="T179" s="62"/>
      <c r="AT179" s="21" t="s">
        <v>632</v>
      </c>
      <c r="AU179" s="21" t="s">
        <v>83</v>
      </c>
    </row>
    <row r="180" spans="2:65" s="1" customFormat="1" ht="16.5" customHeight="1">
      <c r="B180" s="37"/>
      <c r="C180" s="147" t="s">
        <v>424</v>
      </c>
      <c r="D180" s="147" t="s">
        <v>156</v>
      </c>
      <c r="E180" s="148" t="s">
        <v>4019</v>
      </c>
      <c r="F180" s="149" t="s">
        <v>4020</v>
      </c>
      <c r="G180" s="150" t="s">
        <v>3906</v>
      </c>
      <c r="H180" s="151">
        <v>3</v>
      </c>
      <c r="I180" s="152"/>
      <c r="J180" s="153">
        <f>ROUND(I180*H180,2)</f>
        <v>0</v>
      </c>
      <c r="K180" s="149" t="s">
        <v>21</v>
      </c>
      <c r="L180" s="37"/>
      <c r="M180" s="154" t="s">
        <v>21</v>
      </c>
      <c r="N180" s="155" t="s">
        <v>44</v>
      </c>
      <c r="P180" s="156">
        <f>O180*H180</f>
        <v>0</v>
      </c>
      <c r="Q180" s="156">
        <v>0</v>
      </c>
      <c r="R180" s="156">
        <f>Q180*H180</f>
        <v>0</v>
      </c>
      <c r="S180" s="156">
        <v>0</v>
      </c>
      <c r="T180" s="157">
        <f>S180*H180</f>
        <v>0</v>
      </c>
      <c r="AR180" s="21" t="s">
        <v>183</v>
      </c>
      <c r="AT180" s="21" t="s">
        <v>156</v>
      </c>
      <c r="AU180" s="21" t="s">
        <v>83</v>
      </c>
      <c r="AY180" s="21" t="s">
        <v>155</v>
      </c>
      <c r="BE180" s="158">
        <f>IF(N180="základní",J180,0)</f>
        <v>0</v>
      </c>
      <c r="BF180" s="158">
        <f>IF(N180="snížená",J180,0)</f>
        <v>0</v>
      </c>
      <c r="BG180" s="158">
        <f>IF(N180="zákl. přenesená",J180,0)</f>
        <v>0</v>
      </c>
      <c r="BH180" s="158">
        <f>IF(N180="sníž. přenesená",J180,0)</f>
        <v>0</v>
      </c>
      <c r="BI180" s="158">
        <f>IF(N180="nulová",J180,0)</f>
        <v>0</v>
      </c>
      <c r="BJ180" s="21" t="s">
        <v>81</v>
      </c>
      <c r="BK180" s="158">
        <f>ROUND(I180*H180,2)</f>
        <v>0</v>
      </c>
      <c r="BL180" s="21" t="s">
        <v>183</v>
      </c>
      <c r="BM180" s="21" t="s">
        <v>769</v>
      </c>
    </row>
    <row r="181" spans="2:65" s="1" customFormat="1" ht="175.5">
      <c r="B181" s="37"/>
      <c r="D181" s="172" t="s">
        <v>632</v>
      </c>
      <c r="F181" s="199" t="s">
        <v>4021</v>
      </c>
      <c r="I181" s="96"/>
      <c r="L181" s="37"/>
      <c r="M181" s="200"/>
      <c r="T181" s="62"/>
      <c r="AT181" s="21" t="s">
        <v>632</v>
      </c>
      <c r="AU181" s="21" t="s">
        <v>83</v>
      </c>
    </row>
    <row r="182" spans="2:65" s="1" customFormat="1" ht="16.5" customHeight="1">
      <c r="B182" s="37"/>
      <c r="C182" s="147" t="s">
        <v>230</v>
      </c>
      <c r="D182" s="147" t="s">
        <v>156</v>
      </c>
      <c r="E182" s="148" t="s">
        <v>4022</v>
      </c>
      <c r="F182" s="149" t="s">
        <v>4023</v>
      </c>
      <c r="G182" s="150" t="s">
        <v>3906</v>
      </c>
      <c r="H182" s="151">
        <v>1</v>
      </c>
      <c r="I182" s="152"/>
      <c r="J182" s="153">
        <f>ROUND(I182*H182,2)</f>
        <v>0</v>
      </c>
      <c r="K182" s="149" t="s">
        <v>21</v>
      </c>
      <c r="L182" s="37"/>
      <c r="M182" s="154" t="s">
        <v>21</v>
      </c>
      <c r="N182" s="155" t="s">
        <v>44</v>
      </c>
      <c r="P182" s="156">
        <f>O182*H182</f>
        <v>0</v>
      </c>
      <c r="Q182" s="156">
        <v>0</v>
      </c>
      <c r="R182" s="156">
        <f>Q182*H182</f>
        <v>0</v>
      </c>
      <c r="S182" s="156">
        <v>0</v>
      </c>
      <c r="T182" s="157">
        <f>S182*H182</f>
        <v>0</v>
      </c>
      <c r="AR182" s="21" t="s">
        <v>183</v>
      </c>
      <c r="AT182" s="21" t="s">
        <v>156</v>
      </c>
      <c r="AU182" s="21" t="s">
        <v>83</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183</v>
      </c>
      <c r="BM182" s="21" t="s">
        <v>777</v>
      </c>
    </row>
    <row r="183" spans="2:65" s="1" customFormat="1" ht="67.5">
      <c r="B183" s="37"/>
      <c r="D183" s="172" t="s">
        <v>632</v>
      </c>
      <c r="F183" s="199" t="s">
        <v>4024</v>
      </c>
      <c r="I183" s="96"/>
      <c r="L183" s="37"/>
      <c r="M183" s="200"/>
      <c r="T183" s="62"/>
      <c r="AT183" s="21" t="s">
        <v>632</v>
      </c>
      <c r="AU183" s="21" t="s">
        <v>83</v>
      </c>
    </row>
    <row r="184" spans="2:65" s="1" customFormat="1" ht="25.5" customHeight="1">
      <c r="B184" s="37"/>
      <c r="C184" s="147" t="s">
        <v>432</v>
      </c>
      <c r="D184" s="147" t="s">
        <v>156</v>
      </c>
      <c r="E184" s="148" t="s">
        <v>4025</v>
      </c>
      <c r="F184" s="149" t="s">
        <v>4026</v>
      </c>
      <c r="G184" s="150" t="s">
        <v>1655</v>
      </c>
      <c r="H184" s="151">
        <v>1</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183</v>
      </c>
      <c r="AT184" s="21" t="s">
        <v>156</v>
      </c>
      <c r="AU184" s="21" t="s">
        <v>83</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183</v>
      </c>
      <c r="BM184" s="21" t="s">
        <v>784</v>
      </c>
    </row>
    <row r="185" spans="2:65" s="1" customFormat="1" ht="67.5">
      <c r="B185" s="37"/>
      <c r="D185" s="172" t="s">
        <v>632</v>
      </c>
      <c r="F185" s="199" t="s">
        <v>4024</v>
      </c>
      <c r="I185" s="96"/>
      <c r="L185" s="37"/>
      <c r="M185" s="200"/>
      <c r="T185" s="62"/>
      <c r="AT185" s="21" t="s">
        <v>632</v>
      </c>
      <c r="AU185" s="21" t="s">
        <v>83</v>
      </c>
    </row>
    <row r="186" spans="2:65" s="1" customFormat="1" ht="16.5" customHeight="1">
      <c r="B186" s="37"/>
      <c r="C186" s="147" t="s">
        <v>234</v>
      </c>
      <c r="D186" s="147" t="s">
        <v>156</v>
      </c>
      <c r="E186" s="148" t="s">
        <v>4027</v>
      </c>
      <c r="F186" s="149" t="s">
        <v>4028</v>
      </c>
      <c r="G186" s="150" t="s">
        <v>1655</v>
      </c>
      <c r="H186" s="151">
        <v>2</v>
      </c>
      <c r="I186" s="152"/>
      <c r="J186" s="153">
        <f>ROUND(I186*H186,2)</f>
        <v>0</v>
      </c>
      <c r="K186" s="149" t="s">
        <v>21</v>
      </c>
      <c r="L186" s="37"/>
      <c r="M186" s="154" t="s">
        <v>21</v>
      </c>
      <c r="N186" s="155" t="s">
        <v>44</v>
      </c>
      <c r="P186" s="156">
        <f>O186*H186</f>
        <v>0</v>
      </c>
      <c r="Q186" s="156">
        <v>0</v>
      </c>
      <c r="R186" s="156">
        <f>Q186*H186</f>
        <v>0</v>
      </c>
      <c r="S186" s="156">
        <v>0</v>
      </c>
      <c r="T186" s="157">
        <f>S186*H186</f>
        <v>0</v>
      </c>
      <c r="AR186" s="21" t="s">
        <v>183</v>
      </c>
      <c r="AT186" s="21" t="s">
        <v>156</v>
      </c>
      <c r="AU186" s="21" t="s">
        <v>83</v>
      </c>
      <c r="AY186" s="21" t="s">
        <v>155</v>
      </c>
      <c r="BE186" s="158">
        <f>IF(N186="základní",J186,0)</f>
        <v>0</v>
      </c>
      <c r="BF186" s="158">
        <f>IF(N186="snížená",J186,0)</f>
        <v>0</v>
      </c>
      <c r="BG186" s="158">
        <f>IF(N186="zákl. přenesená",J186,0)</f>
        <v>0</v>
      </c>
      <c r="BH186" s="158">
        <f>IF(N186="sníž. přenesená",J186,0)</f>
        <v>0</v>
      </c>
      <c r="BI186" s="158">
        <f>IF(N186="nulová",J186,0)</f>
        <v>0</v>
      </c>
      <c r="BJ186" s="21" t="s">
        <v>81</v>
      </c>
      <c r="BK186" s="158">
        <f>ROUND(I186*H186,2)</f>
        <v>0</v>
      </c>
      <c r="BL186" s="21" t="s">
        <v>183</v>
      </c>
      <c r="BM186" s="21" t="s">
        <v>787</v>
      </c>
    </row>
    <row r="187" spans="2:65" s="1" customFormat="1" ht="67.5">
      <c r="B187" s="37"/>
      <c r="D187" s="172" t="s">
        <v>632</v>
      </c>
      <c r="F187" s="199" t="s">
        <v>4024</v>
      </c>
      <c r="I187" s="96"/>
      <c r="L187" s="37"/>
      <c r="M187" s="200"/>
      <c r="T187" s="62"/>
      <c r="AT187" s="21" t="s">
        <v>632</v>
      </c>
      <c r="AU187" s="21" t="s">
        <v>83</v>
      </c>
    </row>
    <row r="188" spans="2:65" s="1" customFormat="1" ht="16.5" customHeight="1">
      <c r="B188" s="37"/>
      <c r="C188" s="147" t="s">
        <v>73</v>
      </c>
      <c r="D188" s="147" t="s">
        <v>156</v>
      </c>
      <c r="E188" s="148" t="s">
        <v>184</v>
      </c>
      <c r="F188" s="149" t="s">
        <v>3915</v>
      </c>
      <c r="G188" s="150" t="s">
        <v>21</v>
      </c>
      <c r="H188" s="151">
        <v>1</v>
      </c>
      <c r="I188" s="152"/>
      <c r="J188" s="153">
        <f>ROUND(I188*H188,2)</f>
        <v>0</v>
      </c>
      <c r="K188" s="149" t="s">
        <v>21</v>
      </c>
      <c r="L188" s="37"/>
      <c r="M188" s="154" t="s">
        <v>21</v>
      </c>
      <c r="N188" s="155" t="s">
        <v>44</v>
      </c>
      <c r="P188" s="156">
        <f>O188*H188</f>
        <v>0</v>
      </c>
      <c r="Q188" s="156">
        <v>0</v>
      </c>
      <c r="R188" s="156">
        <f>Q188*H188</f>
        <v>0</v>
      </c>
      <c r="S188" s="156">
        <v>0</v>
      </c>
      <c r="T188" s="157">
        <f>S188*H188</f>
        <v>0</v>
      </c>
      <c r="AR188" s="21" t="s">
        <v>183</v>
      </c>
      <c r="AT188" s="21" t="s">
        <v>156</v>
      </c>
      <c r="AU188" s="21" t="s">
        <v>83</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183</v>
      </c>
      <c r="BM188" s="21" t="s">
        <v>789</v>
      </c>
    </row>
    <row r="189" spans="2:65" s="1" customFormat="1" ht="27">
      <c r="B189" s="37"/>
      <c r="D189" s="172" t="s">
        <v>632</v>
      </c>
      <c r="F189" s="199" t="s">
        <v>3884</v>
      </c>
      <c r="I189" s="96"/>
      <c r="L189" s="37"/>
      <c r="M189" s="200"/>
      <c r="T189" s="62"/>
      <c r="AT189" s="21" t="s">
        <v>632</v>
      </c>
      <c r="AU189" s="21" t="s">
        <v>83</v>
      </c>
    </row>
    <row r="190" spans="2:65" s="1" customFormat="1" ht="25.5" customHeight="1">
      <c r="B190" s="37"/>
      <c r="C190" s="147" t="s">
        <v>436</v>
      </c>
      <c r="D190" s="147" t="s">
        <v>156</v>
      </c>
      <c r="E190" s="148" t="s">
        <v>4029</v>
      </c>
      <c r="F190" s="149" t="s">
        <v>4030</v>
      </c>
      <c r="G190" s="150" t="s">
        <v>1681</v>
      </c>
      <c r="H190" s="151">
        <v>0.4</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183</v>
      </c>
      <c r="AT190" s="21" t="s">
        <v>156</v>
      </c>
      <c r="AU190" s="21" t="s">
        <v>83</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183</v>
      </c>
      <c r="BM190" s="21" t="s">
        <v>792</v>
      </c>
    </row>
    <row r="191" spans="2:65" s="1" customFormat="1" ht="27">
      <c r="B191" s="37"/>
      <c r="D191" s="172" t="s">
        <v>632</v>
      </c>
      <c r="F191" s="199" t="s">
        <v>3838</v>
      </c>
      <c r="I191" s="96"/>
      <c r="L191" s="37"/>
      <c r="M191" s="200"/>
      <c r="T191" s="62"/>
      <c r="AT191" s="21" t="s">
        <v>632</v>
      </c>
      <c r="AU191" s="21" t="s">
        <v>83</v>
      </c>
    </row>
    <row r="192" spans="2:65" s="1" customFormat="1" ht="16.5" customHeight="1">
      <c r="B192" s="37"/>
      <c r="C192" s="147" t="s">
        <v>73</v>
      </c>
      <c r="D192" s="147" t="s">
        <v>156</v>
      </c>
      <c r="E192" s="148" t="s">
        <v>3919</v>
      </c>
      <c r="F192" s="149" t="s">
        <v>3920</v>
      </c>
      <c r="G192" s="150" t="s">
        <v>3921</v>
      </c>
      <c r="H192" s="151">
        <v>1</v>
      </c>
      <c r="I192" s="152"/>
      <c r="J192" s="153">
        <f>ROUND(I192*H192,2)</f>
        <v>0</v>
      </c>
      <c r="K192" s="149" t="s">
        <v>21</v>
      </c>
      <c r="L192" s="37"/>
      <c r="M192" s="154" t="s">
        <v>21</v>
      </c>
      <c r="N192" s="155" t="s">
        <v>44</v>
      </c>
      <c r="P192" s="156">
        <f>O192*H192</f>
        <v>0</v>
      </c>
      <c r="Q192" s="156">
        <v>0</v>
      </c>
      <c r="R192" s="156">
        <f>Q192*H192</f>
        <v>0</v>
      </c>
      <c r="S192" s="156">
        <v>0</v>
      </c>
      <c r="T192" s="157">
        <f>S192*H192</f>
        <v>0</v>
      </c>
      <c r="AR192" s="21" t="s">
        <v>183</v>
      </c>
      <c r="AT192" s="21" t="s">
        <v>156</v>
      </c>
      <c r="AU192" s="21" t="s">
        <v>83</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183</v>
      </c>
      <c r="BM192" s="21" t="s">
        <v>794</v>
      </c>
    </row>
    <row r="193" spans="2:65" s="1" customFormat="1" ht="27">
      <c r="B193" s="37"/>
      <c r="D193" s="172" t="s">
        <v>632</v>
      </c>
      <c r="F193" s="199" t="s">
        <v>3884</v>
      </c>
      <c r="I193" s="96"/>
      <c r="L193" s="37"/>
      <c r="M193" s="200"/>
      <c r="T193" s="62"/>
      <c r="AT193" s="21" t="s">
        <v>632</v>
      </c>
      <c r="AU193" s="21" t="s">
        <v>83</v>
      </c>
    </row>
    <row r="194" spans="2:65" s="1" customFormat="1" ht="16.5" customHeight="1">
      <c r="B194" s="37"/>
      <c r="C194" s="147" t="s">
        <v>237</v>
      </c>
      <c r="D194" s="147" t="s">
        <v>156</v>
      </c>
      <c r="E194" s="148" t="s">
        <v>3922</v>
      </c>
      <c r="F194" s="149" t="s">
        <v>3923</v>
      </c>
      <c r="G194" s="150" t="s">
        <v>1951</v>
      </c>
      <c r="H194" s="151">
        <v>160.578</v>
      </c>
      <c r="I194" s="152"/>
      <c r="J194" s="153">
        <f>ROUND(I194*H194,2)</f>
        <v>0</v>
      </c>
      <c r="K194" s="149" t="s">
        <v>21</v>
      </c>
      <c r="L194" s="37"/>
      <c r="M194" s="154" t="s">
        <v>21</v>
      </c>
      <c r="N194" s="155" t="s">
        <v>44</v>
      </c>
      <c r="P194" s="156">
        <f>O194*H194</f>
        <v>0</v>
      </c>
      <c r="Q194" s="156">
        <v>0</v>
      </c>
      <c r="R194" s="156">
        <f>Q194*H194</f>
        <v>0</v>
      </c>
      <c r="S194" s="156">
        <v>0</v>
      </c>
      <c r="T194" s="157">
        <f>S194*H194</f>
        <v>0</v>
      </c>
      <c r="AR194" s="21" t="s">
        <v>183</v>
      </c>
      <c r="AT194" s="21" t="s">
        <v>156</v>
      </c>
      <c r="AU194" s="21" t="s">
        <v>83</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183</v>
      </c>
      <c r="BM194" s="21" t="s">
        <v>797</v>
      </c>
    </row>
    <row r="195" spans="2:65" s="1" customFormat="1" ht="27">
      <c r="B195" s="37"/>
      <c r="D195" s="172" t="s">
        <v>632</v>
      </c>
      <c r="F195" s="199" t="s">
        <v>3838</v>
      </c>
      <c r="I195" s="96"/>
      <c r="L195" s="37"/>
      <c r="M195" s="200"/>
      <c r="T195" s="62"/>
      <c r="AT195" s="21" t="s">
        <v>632</v>
      </c>
      <c r="AU195" s="21" t="s">
        <v>83</v>
      </c>
    </row>
    <row r="196" spans="2:65" s="1" customFormat="1" ht="16.5" customHeight="1">
      <c r="B196" s="37"/>
      <c r="C196" s="147" t="s">
        <v>73</v>
      </c>
      <c r="D196" s="147" t="s">
        <v>156</v>
      </c>
      <c r="E196" s="148" t="s">
        <v>300</v>
      </c>
      <c r="F196" s="149" t="s">
        <v>3952</v>
      </c>
      <c r="G196" s="150" t="s">
        <v>3921</v>
      </c>
      <c r="H196" s="151">
        <v>1</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183</v>
      </c>
      <c r="AT196" s="21" t="s">
        <v>156</v>
      </c>
      <c r="AU196" s="21" t="s">
        <v>83</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183</v>
      </c>
      <c r="BM196" s="21" t="s">
        <v>799</v>
      </c>
    </row>
    <row r="197" spans="2:65" s="1" customFormat="1" ht="27">
      <c r="B197" s="37"/>
      <c r="D197" s="172" t="s">
        <v>632</v>
      </c>
      <c r="F197" s="199" t="s">
        <v>3884</v>
      </c>
      <c r="I197" s="96"/>
      <c r="L197" s="37"/>
      <c r="M197" s="200"/>
      <c r="T197" s="62"/>
      <c r="AT197" s="21" t="s">
        <v>632</v>
      </c>
      <c r="AU197" s="21" t="s">
        <v>83</v>
      </c>
    </row>
    <row r="198" spans="2:65" s="1" customFormat="1" ht="16.5" customHeight="1">
      <c r="B198" s="37"/>
      <c r="C198" s="147" t="s">
        <v>73</v>
      </c>
      <c r="D198" s="147" t="s">
        <v>156</v>
      </c>
      <c r="E198" s="148" t="s">
        <v>4031</v>
      </c>
      <c r="F198" s="149" t="s">
        <v>4032</v>
      </c>
      <c r="G198" s="150" t="s">
        <v>3921</v>
      </c>
      <c r="H198" s="151">
        <v>1</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183</v>
      </c>
      <c r="AT198" s="21" t="s">
        <v>156</v>
      </c>
      <c r="AU198" s="21" t="s">
        <v>83</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183</v>
      </c>
      <c r="BM198" s="21" t="s">
        <v>802</v>
      </c>
    </row>
    <row r="199" spans="2:65" s="1" customFormat="1" ht="27">
      <c r="B199" s="37"/>
      <c r="D199" s="172" t="s">
        <v>632</v>
      </c>
      <c r="F199" s="199" t="s">
        <v>3884</v>
      </c>
      <c r="I199" s="96"/>
      <c r="L199" s="37"/>
      <c r="M199" s="200"/>
      <c r="T199" s="62"/>
      <c r="AT199" s="21" t="s">
        <v>632</v>
      </c>
      <c r="AU199" s="21" t="s">
        <v>83</v>
      </c>
    </row>
    <row r="200" spans="2:65" s="1" customFormat="1" ht="16.5" customHeight="1">
      <c r="B200" s="37"/>
      <c r="C200" s="147" t="s">
        <v>443</v>
      </c>
      <c r="D200" s="147" t="s">
        <v>156</v>
      </c>
      <c r="E200" s="148" t="s">
        <v>4033</v>
      </c>
      <c r="F200" s="149" t="s">
        <v>4034</v>
      </c>
      <c r="G200" s="150" t="s">
        <v>1737</v>
      </c>
      <c r="H200" s="151">
        <v>100</v>
      </c>
      <c r="I200" s="152"/>
      <c r="J200" s="153">
        <f>ROUND(I200*H200,2)</f>
        <v>0</v>
      </c>
      <c r="K200" s="149" t="s">
        <v>21</v>
      </c>
      <c r="L200" s="37"/>
      <c r="M200" s="154" t="s">
        <v>21</v>
      </c>
      <c r="N200" s="155" t="s">
        <v>44</v>
      </c>
      <c r="P200" s="156">
        <f>O200*H200</f>
        <v>0</v>
      </c>
      <c r="Q200" s="156">
        <v>0</v>
      </c>
      <c r="R200" s="156">
        <f>Q200*H200</f>
        <v>0</v>
      </c>
      <c r="S200" s="156">
        <v>0</v>
      </c>
      <c r="T200" s="157">
        <f>S200*H200</f>
        <v>0</v>
      </c>
      <c r="AR200" s="21" t="s">
        <v>183</v>
      </c>
      <c r="AT200" s="21" t="s">
        <v>156</v>
      </c>
      <c r="AU200" s="21" t="s">
        <v>83</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183</v>
      </c>
      <c r="BM200" s="21" t="s">
        <v>804</v>
      </c>
    </row>
    <row r="201" spans="2:65" s="1" customFormat="1" ht="27">
      <c r="B201" s="37"/>
      <c r="D201" s="172" t="s">
        <v>632</v>
      </c>
      <c r="F201" s="199" t="s">
        <v>3838</v>
      </c>
      <c r="I201" s="96"/>
      <c r="L201" s="37"/>
      <c r="M201" s="200"/>
      <c r="T201" s="62"/>
      <c r="AT201" s="21" t="s">
        <v>632</v>
      </c>
      <c r="AU201" s="21" t="s">
        <v>83</v>
      </c>
    </row>
    <row r="202" spans="2:65" s="1" customFormat="1" ht="16.5" customHeight="1">
      <c r="B202" s="37"/>
      <c r="C202" s="147" t="s">
        <v>241</v>
      </c>
      <c r="D202" s="147" t="s">
        <v>156</v>
      </c>
      <c r="E202" s="148" t="s">
        <v>4035</v>
      </c>
      <c r="F202" s="149" t="s">
        <v>4036</v>
      </c>
      <c r="G202" s="150" t="s">
        <v>1737</v>
      </c>
      <c r="H202" s="151">
        <v>100</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183</v>
      </c>
      <c r="AT202" s="21" t="s">
        <v>156</v>
      </c>
      <c r="AU202" s="21" t="s">
        <v>83</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183</v>
      </c>
      <c r="BM202" s="21" t="s">
        <v>812</v>
      </c>
    </row>
    <row r="203" spans="2:65" s="1" customFormat="1" ht="27">
      <c r="B203" s="37"/>
      <c r="D203" s="172" t="s">
        <v>632</v>
      </c>
      <c r="F203" s="199" t="s">
        <v>3838</v>
      </c>
      <c r="I203" s="96"/>
      <c r="L203" s="37"/>
      <c r="M203" s="200"/>
      <c r="T203" s="62"/>
      <c r="AT203" s="21" t="s">
        <v>632</v>
      </c>
      <c r="AU203" s="21" t="s">
        <v>83</v>
      </c>
    </row>
    <row r="204" spans="2:65" s="9" customFormat="1" ht="37.35" customHeight="1">
      <c r="B204" s="137"/>
      <c r="D204" s="138" t="s">
        <v>72</v>
      </c>
      <c r="E204" s="139" t="s">
        <v>78</v>
      </c>
      <c r="F204" s="139" t="s">
        <v>78</v>
      </c>
      <c r="I204" s="140"/>
      <c r="J204" s="141">
        <f>BK204</f>
        <v>0</v>
      </c>
      <c r="L204" s="137"/>
      <c r="M204" s="142"/>
      <c r="P204" s="143">
        <f>P205+P208</f>
        <v>0</v>
      </c>
      <c r="R204" s="143">
        <f>R205+R208</f>
        <v>0</v>
      </c>
      <c r="T204" s="144">
        <f>T205+T208</f>
        <v>0</v>
      </c>
      <c r="AR204" s="138" t="s">
        <v>163</v>
      </c>
      <c r="AT204" s="145" t="s">
        <v>72</v>
      </c>
      <c r="AU204" s="145" t="s">
        <v>73</v>
      </c>
      <c r="AY204" s="138" t="s">
        <v>155</v>
      </c>
      <c r="BK204" s="146">
        <f>BK205+BK208</f>
        <v>0</v>
      </c>
    </row>
    <row r="205" spans="2:65" s="9" customFormat="1" ht="19.899999999999999" customHeight="1">
      <c r="B205" s="137"/>
      <c r="D205" s="138" t="s">
        <v>72</v>
      </c>
      <c r="E205" s="169" t="s">
        <v>3927</v>
      </c>
      <c r="F205" s="169" t="s">
        <v>3928</v>
      </c>
      <c r="I205" s="140"/>
      <c r="J205" s="170">
        <f>BK205</f>
        <v>0</v>
      </c>
      <c r="L205" s="137"/>
      <c r="M205" s="142"/>
      <c r="P205" s="143">
        <f>SUM(P206:P207)</f>
        <v>0</v>
      </c>
      <c r="R205" s="143">
        <f>SUM(R206:R207)</f>
        <v>0</v>
      </c>
      <c r="T205" s="144">
        <f>SUM(T206:T207)</f>
        <v>0</v>
      </c>
      <c r="AR205" s="138" t="s">
        <v>163</v>
      </c>
      <c r="AT205" s="145" t="s">
        <v>72</v>
      </c>
      <c r="AU205" s="145" t="s">
        <v>81</v>
      </c>
      <c r="AY205" s="138" t="s">
        <v>155</v>
      </c>
      <c r="BK205" s="146">
        <f>SUM(BK206:BK207)</f>
        <v>0</v>
      </c>
    </row>
    <row r="206" spans="2:65" s="1" customFormat="1" ht="16.5" customHeight="1">
      <c r="B206" s="37"/>
      <c r="C206" s="147" t="s">
        <v>451</v>
      </c>
      <c r="D206" s="147" t="s">
        <v>156</v>
      </c>
      <c r="E206" s="148" t="s">
        <v>3929</v>
      </c>
      <c r="F206" s="149" t="s">
        <v>3930</v>
      </c>
      <c r="G206" s="150" t="s">
        <v>3906</v>
      </c>
      <c r="H206" s="151">
        <v>1</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1856</v>
      </c>
      <c r="AT206" s="21" t="s">
        <v>156</v>
      </c>
      <c r="AU206" s="21" t="s">
        <v>83</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1856</v>
      </c>
      <c r="BM206" s="21" t="s">
        <v>814</v>
      </c>
    </row>
    <row r="207" spans="2:65" s="1" customFormat="1" ht="40.5">
      <c r="B207" s="37"/>
      <c r="D207" s="172" t="s">
        <v>632</v>
      </c>
      <c r="F207" s="199" t="s">
        <v>4037</v>
      </c>
      <c r="I207" s="96"/>
      <c r="L207" s="37"/>
      <c r="M207" s="200"/>
      <c r="T207" s="62"/>
      <c r="AT207" s="21" t="s">
        <v>632</v>
      </c>
      <c r="AU207" s="21" t="s">
        <v>83</v>
      </c>
    </row>
    <row r="208" spans="2:65" s="9" customFormat="1" ht="29.85" customHeight="1">
      <c r="B208" s="137"/>
      <c r="D208" s="138" t="s">
        <v>72</v>
      </c>
      <c r="E208" s="169" t="s">
        <v>4038</v>
      </c>
      <c r="F208" s="169" t="s">
        <v>4039</v>
      </c>
      <c r="I208" s="140"/>
      <c r="J208" s="170">
        <f>BK208</f>
        <v>0</v>
      </c>
      <c r="L208" s="137"/>
      <c r="M208" s="142"/>
      <c r="P208" s="143">
        <f>SUM(P209:P210)</f>
        <v>0</v>
      </c>
      <c r="R208" s="143">
        <f>SUM(R209:R210)</f>
        <v>0</v>
      </c>
      <c r="T208" s="144">
        <f>SUM(T209:T210)</f>
        <v>0</v>
      </c>
      <c r="AR208" s="138" t="s">
        <v>163</v>
      </c>
      <c r="AT208" s="145" t="s">
        <v>72</v>
      </c>
      <c r="AU208" s="145" t="s">
        <v>81</v>
      </c>
      <c r="AY208" s="138" t="s">
        <v>155</v>
      </c>
      <c r="BK208" s="146">
        <f>SUM(BK209:BK210)</f>
        <v>0</v>
      </c>
    </row>
    <row r="209" spans="2:65" s="1" customFormat="1" ht="16.5" customHeight="1">
      <c r="B209" s="37"/>
      <c r="C209" s="147" t="s">
        <v>347</v>
      </c>
      <c r="D209" s="147" t="s">
        <v>156</v>
      </c>
      <c r="E209" s="148" t="s">
        <v>4040</v>
      </c>
      <c r="F209" s="149" t="s">
        <v>4041</v>
      </c>
      <c r="G209" s="150" t="s">
        <v>3906</v>
      </c>
      <c r="H209" s="151">
        <v>1</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1856</v>
      </c>
      <c r="AT209" s="21" t="s">
        <v>156</v>
      </c>
      <c r="AU209" s="21" t="s">
        <v>83</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1856</v>
      </c>
      <c r="BM209" s="21" t="s">
        <v>817</v>
      </c>
    </row>
    <row r="210" spans="2:65" s="1" customFormat="1" ht="27">
      <c r="B210" s="37"/>
      <c r="D210" s="172" t="s">
        <v>632</v>
      </c>
      <c r="F210" s="199" t="s">
        <v>3838</v>
      </c>
      <c r="I210" s="96"/>
      <c r="L210" s="37"/>
      <c r="M210" s="205"/>
      <c r="N210" s="202"/>
      <c r="O210" s="202"/>
      <c r="P210" s="202"/>
      <c r="Q210" s="202"/>
      <c r="R210" s="202"/>
      <c r="S210" s="202"/>
      <c r="T210" s="206"/>
      <c r="AT210" s="21" t="s">
        <v>632</v>
      </c>
      <c r="AU210" s="21" t="s">
        <v>83</v>
      </c>
    </row>
    <row r="211" spans="2:65" s="1" customFormat="1" ht="6.95" customHeight="1">
      <c r="B211" s="50"/>
      <c r="C211" s="51"/>
      <c r="D211" s="51"/>
      <c r="E211" s="51"/>
      <c r="F211" s="51"/>
      <c r="G211" s="51"/>
      <c r="H211" s="51"/>
      <c r="I211" s="114"/>
      <c r="J211" s="51"/>
      <c r="K211" s="51"/>
      <c r="L211" s="37"/>
    </row>
  </sheetData>
  <sheetProtection algorithmName="SHA-512" hashValue="+fs3YBI61mGvwMEGZ3ZPe55KIhLCod7KLH3MSGFJS/Ue7xFDNWLIDBdrRYPC26G/uArVBTDHQsACHgy2KecohA==" saltValue="hwNXGBBrfuaVB0qUaq+KE7uJkwnntOZgWXSLaTCfcau+61E7CxGtim9bgh8o3l67FL9VSf8OwOkXKYvqug8tRA==" spinCount="100000" sheet="1" objects="1" scenarios="1" formatColumns="0" formatRows="0" autoFilter="0"/>
  <autoFilter ref="C83:K210" xr:uid="{00000000-0009-0000-0000-00000C00000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xr:uid="{00000000-0004-0000-0C00-000000000000}"/>
    <hyperlink ref="G1:H1" location="C54" display="2) Rekapitulace" xr:uid="{00000000-0004-0000-0C00-000001000000}"/>
    <hyperlink ref="J1" location="C83" display="3) Soupis prací" xr:uid="{00000000-0004-0000-0C00-000002000000}"/>
    <hyperlink ref="L1:V1" location="'Rekapitulace stavby'!C2" display="Rekapitulace stavby" xr:uid="{00000000-0004-0000-0C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R15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4042</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ROUND(J82,2)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ROUND(SUM(BE82:BE158), 2)</f>
        <v>0</v>
      </c>
      <c r="I30" s="106">
        <v>0.21</v>
      </c>
      <c r="J30" s="105">
        <f>ROUND(ROUND((SUM(BE82:BE158)), 2)*I30, 2)</f>
        <v>0</v>
      </c>
      <c r="K30" s="40"/>
    </row>
    <row r="31" spans="2:11" s="1" customFormat="1" ht="14.45" customHeight="1">
      <c r="B31" s="37"/>
      <c r="E31" s="43" t="s">
        <v>45</v>
      </c>
      <c r="F31" s="105">
        <f>ROUND(SUM(BF82:BF158), 2)</f>
        <v>0</v>
      </c>
      <c r="I31" s="106">
        <v>0.15</v>
      </c>
      <c r="J31" s="105">
        <f>ROUND(ROUND((SUM(BF82:BF158)), 2)*I31, 2)</f>
        <v>0</v>
      </c>
      <c r="K31" s="40"/>
    </row>
    <row r="32" spans="2:11" s="1" customFormat="1" ht="14.45" hidden="1" customHeight="1">
      <c r="B32" s="37"/>
      <c r="E32" s="43" t="s">
        <v>46</v>
      </c>
      <c r="F32" s="105">
        <f>ROUND(SUM(BG82:BG158), 2)</f>
        <v>0</v>
      </c>
      <c r="I32" s="106">
        <v>0.21</v>
      </c>
      <c r="J32" s="105">
        <v>0</v>
      </c>
      <c r="K32" s="40"/>
    </row>
    <row r="33" spans="2:11" s="1" customFormat="1" ht="14.45" hidden="1" customHeight="1">
      <c r="B33" s="37"/>
      <c r="E33" s="43" t="s">
        <v>47</v>
      </c>
      <c r="F33" s="105">
        <f>ROUND(SUM(BH82:BH158), 2)</f>
        <v>0</v>
      </c>
      <c r="I33" s="106">
        <v>0.15</v>
      </c>
      <c r="J33" s="105">
        <v>0</v>
      </c>
      <c r="K33" s="40"/>
    </row>
    <row r="34" spans="2:11" s="1" customFormat="1" ht="14.45" hidden="1" customHeight="1">
      <c r="B34" s="37"/>
      <c r="E34" s="43" t="s">
        <v>48</v>
      </c>
      <c r="F34" s="105">
        <f>ROUND(SUM(BI82:BI158),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07 - 12 - PŘELOŽKS SPLAŠKOVÉ KANALIZACE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J82</f>
        <v>0</v>
      </c>
      <c r="K56" s="40"/>
      <c r="AU56" s="21" t="s">
        <v>136</v>
      </c>
    </row>
    <row r="57" spans="2:47" s="7" customFormat="1" ht="24.95" customHeight="1">
      <c r="B57" s="122"/>
      <c r="D57" s="123" t="s">
        <v>4043</v>
      </c>
      <c r="E57" s="124"/>
      <c r="F57" s="124"/>
      <c r="G57" s="124"/>
      <c r="H57" s="124"/>
      <c r="I57" s="125"/>
      <c r="J57" s="126">
        <f>J83</f>
        <v>0</v>
      </c>
      <c r="K57" s="127"/>
    </row>
    <row r="58" spans="2:47" s="10" customFormat="1" ht="19.899999999999999" customHeight="1">
      <c r="B58" s="163"/>
      <c r="D58" s="164" t="s">
        <v>4044</v>
      </c>
      <c r="E58" s="165"/>
      <c r="F58" s="165"/>
      <c r="G58" s="165"/>
      <c r="H58" s="165"/>
      <c r="I58" s="166"/>
      <c r="J58" s="167">
        <f>J84</f>
        <v>0</v>
      </c>
      <c r="K58" s="168"/>
    </row>
    <row r="59" spans="2:47" s="10" customFormat="1" ht="14.85" customHeight="1">
      <c r="B59" s="163"/>
      <c r="D59" s="164" t="s">
        <v>4045</v>
      </c>
      <c r="E59" s="165"/>
      <c r="F59" s="165"/>
      <c r="G59" s="165"/>
      <c r="H59" s="165"/>
      <c r="I59" s="166"/>
      <c r="J59" s="167">
        <f>J85</f>
        <v>0</v>
      </c>
      <c r="K59" s="168"/>
    </row>
    <row r="60" spans="2:47" s="10" customFormat="1" ht="19.899999999999999" customHeight="1">
      <c r="B60" s="163"/>
      <c r="D60" s="164" t="s">
        <v>4046</v>
      </c>
      <c r="E60" s="165"/>
      <c r="F60" s="165"/>
      <c r="G60" s="165"/>
      <c r="H60" s="165"/>
      <c r="I60" s="166"/>
      <c r="J60" s="167">
        <f>J156</f>
        <v>0</v>
      </c>
      <c r="K60" s="168"/>
    </row>
    <row r="61" spans="2:47" s="10" customFormat="1" ht="14.85" customHeight="1">
      <c r="B61" s="163"/>
      <c r="D61" s="164" t="s">
        <v>4047</v>
      </c>
      <c r="E61" s="165"/>
      <c r="F61" s="165"/>
      <c r="G61" s="165"/>
      <c r="H61" s="165"/>
      <c r="I61" s="166"/>
      <c r="J61" s="167">
        <f>J157</f>
        <v>0</v>
      </c>
      <c r="K61" s="168"/>
    </row>
    <row r="62" spans="2:47" s="10" customFormat="1" ht="14.85" customHeight="1">
      <c r="B62" s="163"/>
      <c r="D62" s="164" t="s">
        <v>4048</v>
      </c>
      <c r="E62" s="165"/>
      <c r="F62" s="165"/>
      <c r="G62" s="165"/>
      <c r="H62" s="165"/>
      <c r="I62" s="166"/>
      <c r="J62" s="167">
        <f>J158</f>
        <v>0</v>
      </c>
      <c r="K62" s="168"/>
    </row>
    <row r="63" spans="2:47" s="1" customFormat="1" ht="21.75" customHeight="1">
      <c r="B63" s="37"/>
      <c r="I63" s="96"/>
      <c r="K63" s="40"/>
    </row>
    <row r="64" spans="2:47" s="1" customFormat="1" ht="6.95" customHeight="1">
      <c r="B64" s="50"/>
      <c r="C64" s="51"/>
      <c r="D64" s="51"/>
      <c r="E64" s="51"/>
      <c r="F64" s="51"/>
      <c r="G64" s="51"/>
      <c r="H64" s="51"/>
      <c r="I64" s="114"/>
      <c r="J64" s="51"/>
      <c r="K64" s="52"/>
    </row>
    <row r="68" spans="2:12" s="1" customFormat="1" ht="6.95" customHeight="1">
      <c r="B68" s="53"/>
      <c r="C68" s="54"/>
      <c r="D68" s="54"/>
      <c r="E68" s="54"/>
      <c r="F68" s="54"/>
      <c r="G68" s="54"/>
      <c r="H68" s="54"/>
      <c r="I68" s="115"/>
      <c r="J68" s="54"/>
      <c r="K68" s="54"/>
      <c r="L68" s="37"/>
    </row>
    <row r="69" spans="2:12" s="1" customFormat="1" ht="36.950000000000003" customHeight="1">
      <c r="B69" s="37"/>
      <c r="C69" s="26" t="s">
        <v>139</v>
      </c>
      <c r="I69" s="96"/>
      <c r="L69" s="37"/>
    </row>
    <row r="70" spans="2:12" s="1" customFormat="1" ht="6.95" customHeight="1">
      <c r="B70" s="37"/>
      <c r="I70" s="96"/>
      <c r="L70" s="37"/>
    </row>
    <row r="71" spans="2:12" s="1" customFormat="1" ht="14.45" customHeight="1">
      <c r="B71" s="37"/>
      <c r="C71" s="33" t="s">
        <v>18</v>
      </c>
      <c r="I71" s="96"/>
      <c r="L71" s="37"/>
    </row>
    <row r="72" spans="2:12" s="1" customFormat="1" ht="16.5" customHeight="1">
      <c r="B72" s="37"/>
      <c r="E72" s="318" t="str">
        <f>E7</f>
        <v>STAVEBNÍ ÚPRAVY HASIČSKÉ ZBROJNICE HEŘMANICE - SLEZSKÁ OSTRAVA</v>
      </c>
      <c r="F72" s="319"/>
      <c r="G72" s="319"/>
      <c r="H72" s="319"/>
      <c r="I72" s="96"/>
      <c r="L72" s="37"/>
    </row>
    <row r="73" spans="2:12" s="1" customFormat="1" ht="14.45" customHeight="1">
      <c r="B73" s="37"/>
      <c r="C73" s="33" t="s">
        <v>129</v>
      </c>
      <c r="I73" s="96"/>
      <c r="L73" s="37"/>
    </row>
    <row r="74" spans="2:12" s="1" customFormat="1" ht="17.25" customHeight="1">
      <c r="B74" s="37"/>
      <c r="E74" s="301" t="str">
        <f>E9</f>
        <v>SO 07 - 12 - PŘELOŽKS SPLAŠKOVÉ KANALIZACE</v>
      </c>
      <c r="F74" s="320"/>
      <c r="G74" s="320"/>
      <c r="H74" s="320"/>
      <c r="I74" s="96"/>
      <c r="L74" s="37"/>
    </row>
    <row r="75" spans="2:12" s="1" customFormat="1" ht="6.95" customHeight="1">
      <c r="B75" s="37"/>
      <c r="I75" s="96"/>
      <c r="L75" s="37"/>
    </row>
    <row r="76" spans="2:12" s="1" customFormat="1" ht="18" customHeight="1">
      <c r="B76" s="37"/>
      <c r="C76" s="33" t="s">
        <v>23</v>
      </c>
      <c r="F76" s="31" t="str">
        <f>F12</f>
        <v>SLEZSKÁ OSTRAVA</v>
      </c>
      <c r="I76" s="97" t="s">
        <v>25</v>
      </c>
      <c r="J76" s="59" t="str">
        <f>IF(J12="","",J12)</f>
        <v>10. 8. 2023</v>
      </c>
      <c r="L76" s="37"/>
    </row>
    <row r="77" spans="2:12" s="1" customFormat="1" ht="6.95" customHeight="1">
      <c r="B77" s="37"/>
      <c r="I77" s="96"/>
      <c r="L77" s="37"/>
    </row>
    <row r="78" spans="2:12" s="1" customFormat="1">
      <c r="B78" s="37"/>
      <c r="C78" s="33" t="s">
        <v>27</v>
      </c>
      <c r="F78" s="31" t="str">
        <f>E15</f>
        <v>SMO - SLEZSKÁ OSTRAVA</v>
      </c>
      <c r="I78" s="97" t="s">
        <v>33</v>
      </c>
      <c r="J78" s="31" t="str">
        <f>E21</f>
        <v>SPAN</v>
      </c>
      <c r="L78" s="37"/>
    </row>
    <row r="79" spans="2:12" s="1" customFormat="1" ht="14.45" customHeight="1">
      <c r="B79" s="37"/>
      <c r="C79" s="33" t="s">
        <v>31</v>
      </c>
      <c r="F79" s="31" t="str">
        <f>IF(E18="","",E18)</f>
        <v/>
      </c>
      <c r="I79" s="96"/>
      <c r="L79" s="37"/>
    </row>
    <row r="80" spans="2:12" s="1" customFormat="1" ht="10.35" customHeight="1">
      <c r="B80" s="37"/>
      <c r="I80" s="96"/>
      <c r="L80" s="37"/>
    </row>
    <row r="81" spans="2:65" s="8" customFormat="1" ht="29.25" customHeight="1">
      <c r="B81" s="128"/>
      <c r="C81" s="129" t="s">
        <v>140</v>
      </c>
      <c r="D81" s="130" t="s">
        <v>58</v>
      </c>
      <c r="E81" s="130" t="s">
        <v>54</v>
      </c>
      <c r="F81" s="130" t="s">
        <v>141</v>
      </c>
      <c r="G81" s="130" t="s">
        <v>142</v>
      </c>
      <c r="H81" s="130" t="s">
        <v>143</v>
      </c>
      <c r="I81" s="131" t="s">
        <v>144</v>
      </c>
      <c r="J81" s="130" t="s">
        <v>134</v>
      </c>
      <c r="K81" s="132" t="s">
        <v>145</v>
      </c>
      <c r="L81" s="128"/>
      <c r="M81" s="65" t="s">
        <v>146</v>
      </c>
      <c r="N81" s="66" t="s">
        <v>43</v>
      </c>
      <c r="O81" s="66" t="s">
        <v>147</v>
      </c>
      <c r="P81" s="66" t="s">
        <v>148</v>
      </c>
      <c r="Q81" s="66" t="s">
        <v>149</v>
      </c>
      <c r="R81" s="66" t="s">
        <v>150</v>
      </c>
      <c r="S81" s="66" t="s">
        <v>151</v>
      </c>
      <c r="T81" s="67" t="s">
        <v>152</v>
      </c>
    </row>
    <row r="82" spans="2:65" s="1" customFormat="1" ht="29.25" customHeight="1">
      <c r="B82" s="37"/>
      <c r="C82" s="69" t="s">
        <v>135</v>
      </c>
      <c r="I82" s="96"/>
      <c r="J82" s="133">
        <f>BK82</f>
        <v>0</v>
      </c>
      <c r="L82" s="37"/>
      <c r="M82" s="68"/>
      <c r="N82" s="60"/>
      <c r="O82" s="60"/>
      <c r="P82" s="134">
        <f>P83</f>
        <v>0</v>
      </c>
      <c r="Q82" s="60"/>
      <c r="R82" s="134">
        <f>R83</f>
        <v>0</v>
      </c>
      <c r="S82" s="60"/>
      <c r="T82" s="135">
        <f>T83</f>
        <v>0</v>
      </c>
      <c r="AT82" s="21" t="s">
        <v>72</v>
      </c>
      <c r="AU82" s="21" t="s">
        <v>136</v>
      </c>
      <c r="BK82" s="136">
        <f>BK83</f>
        <v>0</v>
      </c>
    </row>
    <row r="83" spans="2:65" s="9" customFormat="1" ht="37.35" customHeight="1">
      <c r="B83" s="137"/>
      <c r="D83" s="138" t="s">
        <v>72</v>
      </c>
      <c r="E83" s="139" t="s">
        <v>153</v>
      </c>
      <c r="F83" s="139" t="s">
        <v>21</v>
      </c>
      <c r="I83" s="140"/>
      <c r="J83" s="141">
        <f>BK83</f>
        <v>0</v>
      </c>
      <c r="L83" s="137"/>
      <c r="M83" s="142"/>
      <c r="P83" s="143">
        <f>P84+P156</f>
        <v>0</v>
      </c>
      <c r="R83" s="143">
        <f>R84+R156</f>
        <v>0</v>
      </c>
      <c r="T83" s="144">
        <f>T84+T156</f>
        <v>0</v>
      </c>
      <c r="AR83" s="138" t="s">
        <v>81</v>
      </c>
      <c r="AT83" s="145" t="s">
        <v>72</v>
      </c>
      <c r="AU83" s="145" t="s">
        <v>73</v>
      </c>
      <c r="AY83" s="138" t="s">
        <v>155</v>
      </c>
      <c r="BK83" s="146">
        <f>BK84+BK156</f>
        <v>0</v>
      </c>
    </row>
    <row r="84" spans="2:65" s="9" customFormat="1" ht="19.899999999999999" customHeight="1">
      <c r="B84" s="137"/>
      <c r="D84" s="138" t="s">
        <v>72</v>
      </c>
      <c r="E84" s="169" t="s">
        <v>3828</v>
      </c>
      <c r="F84" s="169" t="s">
        <v>3829</v>
      </c>
      <c r="I84" s="140"/>
      <c r="J84" s="170">
        <f>BK84</f>
        <v>0</v>
      </c>
      <c r="L84" s="137"/>
      <c r="M84" s="142"/>
      <c r="P84" s="143">
        <f>P85</f>
        <v>0</v>
      </c>
      <c r="R84" s="143">
        <f>R85</f>
        <v>0</v>
      </c>
      <c r="T84" s="144">
        <f>T85</f>
        <v>0</v>
      </c>
      <c r="AR84" s="138" t="s">
        <v>81</v>
      </c>
      <c r="AT84" s="145" t="s">
        <v>72</v>
      </c>
      <c r="AU84" s="145" t="s">
        <v>81</v>
      </c>
      <c r="AY84" s="138" t="s">
        <v>155</v>
      </c>
      <c r="BK84" s="146">
        <f>BK85</f>
        <v>0</v>
      </c>
    </row>
    <row r="85" spans="2:65" s="9" customFormat="1" ht="14.85" customHeight="1">
      <c r="B85" s="137"/>
      <c r="D85" s="138" t="s">
        <v>72</v>
      </c>
      <c r="E85" s="169" t="s">
        <v>81</v>
      </c>
      <c r="F85" s="169" t="s">
        <v>3830</v>
      </c>
      <c r="I85" s="140"/>
      <c r="J85" s="170">
        <f>BK85</f>
        <v>0</v>
      </c>
      <c r="L85" s="137"/>
      <c r="M85" s="142"/>
      <c r="P85" s="143">
        <f>SUM(P86:P155)</f>
        <v>0</v>
      </c>
      <c r="R85" s="143">
        <f>SUM(R86:R155)</f>
        <v>0</v>
      </c>
      <c r="T85" s="144">
        <f>SUM(T86:T155)</f>
        <v>0</v>
      </c>
      <c r="AR85" s="138" t="s">
        <v>81</v>
      </c>
      <c r="AT85" s="145" t="s">
        <v>72</v>
      </c>
      <c r="AU85" s="145" t="s">
        <v>83</v>
      </c>
      <c r="AY85" s="138" t="s">
        <v>155</v>
      </c>
      <c r="BK85" s="146">
        <f>SUM(BK86:BK155)</f>
        <v>0</v>
      </c>
    </row>
    <row r="86" spans="2:65" s="1" customFormat="1" ht="16.5" customHeight="1">
      <c r="B86" s="37"/>
      <c r="C86" s="147" t="s">
        <v>81</v>
      </c>
      <c r="D86" s="147" t="s">
        <v>156</v>
      </c>
      <c r="E86" s="148" t="s">
        <v>3831</v>
      </c>
      <c r="F86" s="149" t="s">
        <v>3832</v>
      </c>
      <c r="G86" s="150" t="s">
        <v>3833</v>
      </c>
      <c r="H86" s="151">
        <v>24</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154</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83</v>
      </c>
    </row>
    <row r="87" spans="2:65" s="1" customFormat="1" ht="40.5">
      <c r="B87" s="37"/>
      <c r="D87" s="172" t="s">
        <v>632</v>
      </c>
      <c r="F87" s="199" t="s">
        <v>3834</v>
      </c>
      <c r="I87" s="96"/>
      <c r="L87" s="37"/>
      <c r="M87" s="200"/>
      <c r="T87" s="62"/>
      <c r="AT87" s="21" t="s">
        <v>632</v>
      </c>
      <c r="AU87" s="21" t="s">
        <v>154</v>
      </c>
    </row>
    <row r="88" spans="2:65" s="1" customFormat="1" ht="25.5" customHeight="1">
      <c r="B88" s="37"/>
      <c r="C88" s="147" t="s">
        <v>83</v>
      </c>
      <c r="D88" s="147" t="s">
        <v>156</v>
      </c>
      <c r="E88" s="148" t="s">
        <v>4049</v>
      </c>
      <c r="F88" s="149" t="s">
        <v>4050</v>
      </c>
      <c r="G88" s="150" t="s">
        <v>3837</v>
      </c>
      <c r="H88" s="151">
        <v>32.6</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154</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169</v>
      </c>
    </row>
    <row r="89" spans="2:65" s="1" customFormat="1" ht="40.5">
      <c r="B89" s="37"/>
      <c r="D89" s="172" t="s">
        <v>632</v>
      </c>
      <c r="F89" s="199" t="s">
        <v>3967</v>
      </c>
      <c r="I89" s="96"/>
      <c r="L89" s="37"/>
      <c r="M89" s="200"/>
      <c r="T89" s="62"/>
      <c r="AT89" s="21" t="s">
        <v>632</v>
      </c>
      <c r="AU89" s="21" t="s">
        <v>154</v>
      </c>
    </row>
    <row r="90" spans="2:65" s="1" customFormat="1" ht="16.5" customHeight="1">
      <c r="B90" s="37"/>
      <c r="C90" s="147" t="s">
        <v>154</v>
      </c>
      <c r="D90" s="147" t="s">
        <v>156</v>
      </c>
      <c r="E90" s="148" t="s">
        <v>282</v>
      </c>
      <c r="F90" s="149" t="s">
        <v>3844</v>
      </c>
      <c r="G90" s="150" t="s">
        <v>1737</v>
      </c>
      <c r="H90" s="151">
        <v>65.2</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154</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180</v>
      </c>
    </row>
    <row r="91" spans="2:65" s="1" customFormat="1" ht="27">
      <c r="B91" s="37"/>
      <c r="D91" s="172" t="s">
        <v>632</v>
      </c>
      <c r="F91" s="199" t="s">
        <v>3838</v>
      </c>
      <c r="I91" s="96"/>
      <c r="L91" s="37"/>
      <c r="M91" s="200"/>
      <c r="T91" s="62"/>
      <c r="AT91" s="21" t="s">
        <v>632</v>
      </c>
      <c r="AU91" s="21" t="s">
        <v>154</v>
      </c>
    </row>
    <row r="92" spans="2:65" s="1" customFormat="1" ht="16.5" customHeight="1">
      <c r="B92" s="37"/>
      <c r="C92" s="147" t="s">
        <v>163</v>
      </c>
      <c r="D92" s="147" t="s">
        <v>156</v>
      </c>
      <c r="E92" s="148" t="s">
        <v>286</v>
      </c>
      <c r="F92" s="149" t="s">
        <v>3845</v>
      </c>
      <c r="G92" s="150" t="s">
        <v>1737</v>
      </c>
      <c r="H92" s="151">
        <v>65.2</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154</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190</v>
      </c>
    </row>
    <row r="93" spans="2:65" s="1" customFormat="1" ht="27">
      <c r="B93" s="37"/>
      <c r="D93" s="172" t="s">
        <v>632</v>
      </c>
      <c r="F93" s="199" t="s">
        <v>3838</v>
      </c>
      <c r="I93" s="96"/>
      <c r="L93" s="37"/>
      <c r="M93" s="200"/>
      <c r="T93" s="62"/>
      <c r="AT93" s="21" t="s">
        <v>632</v>
      </c>
      <c r="AU93" s="21" t="s">
        <v>154</v>
      </c>
    </row>
    <row r="94" spans="2:65" s="1" customFormat="1" ht="25.5" customHeight="1">
      <c r="B94" s="37"/>
      <c r="C94" s="147" t="s">
        <v>170</v>
      </c>
      <c r="D94" s="147" t="s">
        <v>156</v>
      </c>
      <c r="E94" s="148" t="s">
        <v>3846</v>
      </c>
      <c r="F94" s="149" t="s">
        <v>3847</v>
      </c>
      <c r="G94" s="150" t="s">
        <v>3837</v>
      </c>
      <c r="H94" s="151">
        <v>32.6</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154</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194</v>
      </c>
    </row>
    <row r="95" spans="2:65" s="1" customFormat="1" ht="27">
      <c r="B95" s="37"/>
      <c r="D95" s="172" t="s">
        <v>632</v>
      </c>
      <c r="F95" s="199" t="s">
        <v>3838</v>
      </c>
      <c r="I95" s="96"/>
      <c r="L95" s="37"/>
      <c r="M95" s="200"/>
      <c r="T95" s="62"/>
      <c r="AT95" s="21" t="s">
        <v>632</v>
      </c>
      <c r="AU95" s="21" t="s">
        <v>154</v>
      </c>
    </row>
    <row r="96" spans="2:65" s="1" customFormat="1" ht="25.5" customHeight="1">
      <c r="B96" s="37"/>
      <c r="C96" s="147" t="s">
        <v>166</v>
      </c>
      <c r="D96" s="147" t="s">
        <v>156</v>
      </c>
      <c r="E96" s="148" t="s">
        <v>3852</v>
      </c>
      <c r="F96" s="149" t="s">
        <v>3853</v>
      </c>
      <c r="G96" s="150" t="s">
        <v>3837</v>
      </c>
      <c r="H96" s="151">
        <v>41.68</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197</v>
      </c>
    </row>
    <row r="97" spans="2:65" s="1" customFormat="1" ht="27">
      <c r="B97" s="37"/>
      <c r="D97" s="172" t="s">
        <v>632</v>
      </c>
      <c r="F97" s="199" t="s">
        <v>3854</v>
      </c>
      <c r="I97" s="96"/>
      <c r="L97" s="37"/>
      <c r="M97" s="200"/>
      <c r="T97" s="62"/>
      <c r="AT97" s="21" t="s">
        <v>632</v>
      </c>
      <c r="AU97" s="21" t="s">
        <v>154</v>
      </c>
    </row>
    <row r="98" spans="2:65" s="1" customFormat="1" ht="25.5" customHeight="1">
      <c r="B98" s="37"/>
      <c r="C98" s="147" t="s">
        <v>177</v>
      </c>
      <c r="D98" s="147" t="s">
        <v>156</v>
      </c>
      <c r="E98" s="148" t="s">
        <v>3855</v>
      </c>
      <c r="F98" s="149" t="s">
        <v>3856</v>
      </c>
      <c r="G98" s="150" t="s">
        <v>3837</v>
      </c>
      <c r="H98" s="151">
        <v>11.76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204</v>
      </c>
    </row>
    <row r="99" spans="2:65" s="1" customFormat="1" ht="27">
      <c r="B99" s="37"/>
      <c r="D99" s="172" t="s">
        <v>632</v>
      </c>
      <c r="F99" s="199" t="s">
        <v>3838</v>
      </c>
      <c r="I99" s="96"/>
      <c r="L99" s="37"/>
      <c r="M99" s="200"/>
      <c r="T99" s="62"/>
      <c r="AT99" s="21" t="s">
        <v>632</v>
      </c>
      <c r="AU99" s="21" t="s">
        <v>154</v>
      </c>
    </row>
    <row r="100" spans="2:65" s="1" customFormat="1" ht="25.5" customHeight="1">
      <c r="B100" s="37"/>
      <c r="C100" s="147" t="s">
        <v>169</v>
      </c>
      <c r="D100" s="147" t="s">
        <v>156</v>
      </c>
      <c r="E100" s="148" t="s">
        <v>3858</v>
      </c>
      <c r="F100" s="149" t="s">
        <v>3859</v>
      </c>
      <c r="G100" s="150" t="s">
        <v>3837</v>
      </c>
      <c r="H100" s="151">
        <v>117.6</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214</v>
      </c>
    </row>
    <row r="101" spans="2:65" s="1" customFormat="1" ht="27">
      <c r="B101" s="37"/>
      <c r="D101" s="172" t="s">
        <v>632</v>
      </c>
      <c r="F101" s="199" t="s">
        <v>3838</v>
      </c>
      <c r="I101" s="96"/>
      <c r="L101" s="37"/>
      <c r="M101" s="200"/>
      <c r="T101" s="62"/>
      <c r="AT101" s="21" t="s">
        <v>632</v>
      </c>
      <c r="AU101" s="21" t="s">
        <v>154</v>
      </c>
    </row>
    <row r="102" spans="2:65" s="1" customFormat="1" ht="16.5" customHeight="1">
      <c r="B102" s="37"/>
      <c r="C102" s="147" t="s">
        <v>184</v>
      </c>
      <c r="D102" s="147" t="s">
        <v>156</v>
      </c>
      <c r="E102" s="148" t="s">
        <v>3860</v>
      </c>
      <c r="F102" s="149" t="s">
        <v>3861</v>
      </c>
      <c r="G102" s="150" t="s">
        <v>3837</v>
      </c>
      <c r="H102" s="151">
        <v>11.76</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221</v>
      </c>
    </row>
    <row r="103" spans="2:65" s="1" customFormat="1" ht="27">
      <c r="B103" s="37"/>
      <c r="D103" s="172" t="s">
        <v>632</v>
      </c>
      <c r="F103" s="199" t="s">
        <v>3838</v>
      </c>
      <c r="I103" s="96"/>
      <c r="L103" s="37"/>
      <c r="M103" s="200"/>
      <c r="T103" s="62"/>
      <c r="AT103" s="21" t="s">
        <v>632</v>
      </c>
      <c r="AU103" s="21" t="s">
        <v>154</v>
      </c>
    </row>
    <row r="104" spans="2:65" s="1" customFormat="1" ht="25.5" customHeight="1">
      <c r="B104" s="37"/>
      <c r="C104" s="147" t="s">
        <v>173</v>
      </c>
      <c r="D104" s="147" t="s">
        <v>156</v>
      </c>
      <c r="E104" s="148" t="s">
        <v>3862</v>
      </c>
      <c r="F104" s="149" t="s">
        <v>3863</v>
      </c>
      <c r="G104" s="150" t="s">
        <v>1951</v>
      </c>
      <c r="H104" s="151">
        <v>21.167999999999999</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224</v>
      </c>
    </row>
    <row r="105" spans="2:65" s="1" customFormat="1" ht="27">
      <c r="B105" s="37"/>
      <c r="D105" s="172" t="s">
        <v>632</v>
      </c>
      <c r="F105" s="199" t="s">
        <v>3838</v>
      </c>
      <c r="I105" s="96"/>
      <c r="L105" s="37"/>
      <c r="M105" s="200"/>
      <c r="T105" s="62"/>
      <c r="AT105" s="21" t="s">
        <v>632</v>
      </c>
      <c r="AU105" s="21" t="s">
        <v>154</v>
      </c>
    </row>
    <row r="106" spans="2:65" s="1" customFormat="1" ht="16.5" customHeight="1">
      <c r="B106" s="37"/>
      <c r="C106" s="147" t="s">
        <v>191</v>
      </c>
      <c r="D106" s="147" t="s">
        <v>156</v>
      </c>
      <c r="E106" s="148" t="s">
        <v>3864</v>
      </c>
      <c r="F106" s="149" t="s">
        <v>3865</v>
      </c>
      <c r="G106" s="150" t="s">
        <v>3837</v>
      </c>
      <c r="H106" s="151">
        <v>20.84</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230</v>
      </c>
    </row>
    <row r="107" spans="2:65" s="1" customFormat="1" ht="27">
      <c r="B107" s="37"/>
      <c r="D107" s="172" t="s">
        <v>632</v>
      </c>
      <c r="F107" s="199" t="s">
        <v>3838</v>
      </c>
      <c r="I107" s="96"/>
      <c r="L107" s="37"/>
      <c r="M107" s="200"/>
      <c r="T107" s="62"/>
      <c r="AT107" s="21" t="s">
        <v>632</v>
      </c>
      <c r="AU107" s="21" t="s">
        <v>154</v>
      </c>
    </row>
    <row r="108" spans="2:65" s="1" customFormat="1" ht="16.5" customHeight="1">
      <c r="B108" s="37"/>
      <c r="C108" s="147" t="s">
        <v>176</v>
      </c>
      <c r="D108" s="147" t="s">
        <v>156</v>
      </c>
      <c r="E108" s="148" t="s">
        <v>3868</v>
      </c>
      <c r="F108" s="149" t="s">
        <v>3869</v>
      </c>
      <c r="G108" s="150" t="s">
        <v>3837</v>
      </c>
      <c r="H108" s="151">
        <v>9.66</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241</v>
      </c>
    </row>
    <row r="109" spans="2:65" s="1" customFormat="1" ht="27">
      <c r="B109" s="37"/>
      <c r="D109" s="172" t="s">
        <v>632</v>
      </c>
      <c r="F109" s="199" t="s">
        <v>3870</v>
      </c>
      <c r="I109" s="96"/>
      <c r="L109" s="37"/>
      <c r="M109" s="200"/>
      <c r="T109" s="62"/>
      <c r="AT109" s="21" t="s">
        <v>632</v>
      </c>
      <c r="AU109" s="21" t="s">
        <v>154</v>
      </c>
    </row>
    <row r="110" spans="2:65" s="1" customFormat="1" ht="16.5" customHeight="1">
      <c r="B110" s="37"/>
      <c r="C110" s="186" t="s">
        <v>198</v>
      </c>
      <c r="D110" s="186" t="s">
        <v>300</v>
      </c>
      <c r="E110" s="187" t="s">
        <v>3871</v>
      </c>
      <c r="F110" s="188" t="s">
        <v>3872</v>
      </c>
      <c r="G110" s="189" t="s">
        <v>1951</v>
      </c>
      <c r="H110" s="190">
        <v>19.32</v>
      </c>
      <c r="I110" s="191"/>
      <c r="J110" s="192">
        <f>ROUND(I110*H110,2)</f>
        <v>0</v>
      </c>
      <c r="K110" s="188" t="s">
        <v>21</v>
      </c>
      <c r="L110" s="193"/>
      <c r="M110" s="194" t="s">
        <v>21</v>
      </c>
      <c r="N110" s="195" t="s">
        <v>44</v>
      </c>
      <c r="P110" s="156">
        <f>O110*H110</f>
        <v>0</v>
      </c>
      <c r="Q110" s="156">
        <v>0</v>
      </c>
      <c r="R110" s="156">
        <f>Q110*H110</f>
        <v>0</v>
      </c>
      <c r="S110" s="156">
        <v>0</v>
      </c>
      <c r="T110" s="157">
        <f>S110*H110</f>
        <v>0</v>
      </c>
      <c r="AR110" s="21" t="s">
        <v>169</v>
      </c>
      <c r="AT110" s="21" t="s">
        <v>300</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354</v>
      </c>
    </row>
    <row r="111" spans="2:65" s="1" customFormat="1" ht="27">
      <c r="B111" s="37"/>
      <c r="D111" s="172" t="s">
        <v>632</v>
      </c>
      <c r="F111" s="199" t="s">
        <v>3873</v>
      </c>
      <c r="I111" s="96"/>
      <c r="L111" s="37"/>
      <c r="M111" s="200"/>
      <c r="T111" s="62"/>
      <c r="AT111" s="21" t="s">
        <v>632</v>
      </c>
      <c r="AU111" s="21" t="s">
        <v>154</v>
      </c>
    </row>
    <row r="112" spans="2:65" s="1" customFormat="1" ht="16.5" customHeight="1">
      <c r="B112" s="37"/>
      <c r="C112" s="147" t="s">
        <v>180</v>
      </c>
      <c r="D112" s="147" t="s">
        <v>156</v>
      </c>
      <c r="E112" s="148" t="s">
        <v>3874</v>
      </c>
      <c r="F112" s="149" t="s">
        <v>3875</v>
      </c>
      <c r="G112" s="150" t="s">
        <v>1737</v>
      </c>
      <c r="H112" s="151">
        <v>21</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366</v>
      </c>
    </row>
    <row r="113" spans="2:65" s="1" customFormat="1" ht="27">
      <c r="B113" s="37"/>
      <c r="D113" s="172" t="s">
        <v>632</v>
      </c>
      <c r="F113" s="199" t="s">
        <v>3838</v>
      </c>
      <c r="I113" s="96"/>
      <c r="L113" s="37"/>
      <c r="M113" s="200"/>
      <c r="T113" s="62"/>
      <c r="AT113" s="21" t="s">
        <v>632</v>
      </c>
      <c r="AU113" s="21" t="s">
        <v>154</v>
      </c>
    </row>
    <row r="114" spans="2:65" s="1" customFormat="1" ht="16.5" customHeight="1">
      <c r="B114" s="37"/>
      <c r="C114" s="147" t="s">
        <v>10</v>
      </c>
      <c r="D114" s="147" t="s">
        <v>156</v>
      </c>
      <c r="E114" s="148" t="s">
        <v>3932</v>
      </c>
      <c r="F114" s="149" t="s">
        <v>3933</v>
      </c>
      <c r="G114" s="150" t="s">
        <v>3837</v>
      </c>
      <c r="H114" s="151">
        <v>20.84</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376</v>
      </c>
    </row>
    <row r="115" spans="2:65" s="1" customFormat="1" ht="27">
      <c r="B115" s="37"/>
      <c r="D115" s="172" t="s">
        <v>632</v>
      </c>
      <c r="F115" s="199" t="s">
        <v>3838</v>
      </c>
      <c r="I115" s="96"/>
      <c r="L115" s="37"/>
      <c r="M115" s="200"/>
      <c r="T115" s="62"/>
      <c r="AT115" s="21" t="s">
        <v>632</v>
      </c>
      <c r="AU115" s="21" t="s">
        <v>154</v>
      </c>
    </row>
    <row r="116" spans="2:65" s="1" customFormat="1" ht="16.5" customHeight="1">
      <c r="B116" s="37"/>
      <c r="C116" s="147" t="s">
        <v>73</v>
      </c>
      <c r="D116" s="147" t="s">
        <v>156</v>
      </c>
      <c r="E116" s="148" t="s">
        <v>154</v>
      </c>
      <c r="F116" s="149" t="s">
        <v>3990</v>
      </c>
      <c r="G116" s="150" t="s">
        <v>21</v>
      </c>
      <c r="H116" s="151">
        <v>1</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379</v>
      </c>
    </row>
    <row r="117" spans="2:65" s="1" customFormat="1" ht="27">
      <c r="B117" s="37"/>
      <c r="D117" s="172" t="s">
        <v>632</v>
      </c>
      <c r="F117" s="199" t="s">
        <v>3884</v>
      </c>
      <c r="I117" s="96"/>
      <c r="L117" s="37"/>
      <c r="M117" s="200"/>
      <c r="T117" s="62"/>
      <c r="AT117" s="21" t="s">
        <v>632</v>
      </c>
      <c r="AU117" s="21" t="s">
        <v>154</v>
      </c>
    </row>
    <row r="118" spans="2:65" s="1" customFormat="1" ht="16.5" customHeight="1">
      <c r="B118" s="37"/>
      <c r="C118" s="147" t="s">
        <v>183</v>
      </c>
      <c r="D118" s="147" t="s">
        <v>156</v>
      </c>
      <c r="E118" s="148" t="s">
        <v>3991</v>
      </c>
      <c r="F118" s="149" t="s">
        <v>3992</v>
      </c>
      <c r="G118" s="150" t="s">
        <v>1681</v>
      </c>
      <c r="H118" s="151">
        <v>21</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383</v>
      </c>
    </row>
    <row r="119" spans="2:65" s="1" customFormat="1" ht="27">
      <c r="B119" s="37"/>
      <c r="D119" s="172" t="s">
        <v>632</v>
      </c>
      <c r="F119" s="199" t="s">
        <v>3838</v>
      </c>
      <c r="I119" s="96"/>
      <c r="L119" s="37"/>
      <c r="M119" s="200"/>
      <c r="T119" s="62"/>
      <c r="AT119" s="21" t="s">
        <v>632</v>
      </c>
      <c r="AU119" s="21" t="s">
        <v>154</v>
      </c>
    </row>
    <row r="120" spans="2:65" s="1" customFormat="1" ht="16.5" customHeight="1">
      <c r="B120" s="37"/>
      <c r="C120" s="147" t="s">
        <v>73</v>
      </c>
      <c r="D120" s="147" t="s">
        <v>156</v>
      </c>
      <c r="E120" s="148" t="s">
        <v>163</v>
      </c>
      <c r="F120" s="149" t="s">
        <v>3880</v>
      </c>
      <c r="G120" s="150" t="s">
        <v>21</v>
      </c>
      <c r="H120" s="151">
        <v>1</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386</v>
      </c>
    </row>
    <row r="121" spans="2:65" s="1" customFormat="1" ht="27">
      <c r="B121" s="37"/>
      <c r="D121" s="172" t="s">
        <v>632</v>
      </c>
      <c r="F121" s="199" t="s">
        <v>3884</v>
      </c>
      <c r="I121" s="96"/>
      <c r="L121" s="37"/>
      <c r="M121" s="200"/>
      <c r="T121" s="62"/>
      <c r="AT121" s="21" t="s">
        <v>632</v>
      </c>
      <c r="AU121" s="21" t="s">
        <v>154</v>
      </c>
    </row>
    <row r="122" spans="2:65" s="1" customFormat="1" ht="16.5" customHeight="1">
      <c r="B122" s="37"/>
      <c r="C122" s="147" t="s">
        <v>211</v>
      </c>
      <c r="D122" s="147" t="s">
        <v>156</v>
      </c>
      <c r="E122" s="148" t="s">
        <v>3881</v>
      </c>
      <c r="F122" s="149" t="s">
        <v>3882</v>
      </c>
      <c r="G122" s="150" t="s">
        <v>3837</v>
      </c>
      <c r="H122" s="151">
        <v>2.1</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390</v>
      </c>
    </row>
    <row r="123" spans="2:65" s="1" customFormat="1" ht="27">
      <c r="B123" s="37"/>
      <c r="D123" s="172" t="s">
        <v>632</v>
      </c>
      <c r="F123" s="199" t="s">
        <v>3838</v>
      </c>
      <c r="I123" s="96"/>
      <c r="L123" s="37"/>
      <c r="M123" s="200"/>
      <c r="T123" s="62"/>
      <c r="AT123" s="21" t="s">
        <v>632</v>
      </c>
      <c r="AU123" s="21" t="s">
        <v>154</v>
      </c>
    </row>
    <row r="124" spans="2:65" s="1" customFormat="1" ht="16.5" customHeight="1">
      <c r="B124" s="37"/>
      <c r="C124" s="147" t="s">
        <v>73</v>
      </c>
      <c r="D124" s="147" t="s">
        <v>156</v>
      </c>
      <c r="E124" s="148" t="s">
        <v>170</v>
      </c>
      <c r="F124" s="149" t="s">
        <v>3883</v>
      </c>
      <c r="G124" s="150" t="s">
        <v>21</v>
      </c>
      <c r="H124" s="151">
        <v>1</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401</v>
      </c>
    </row>
    <row r="125" spans="2:65" s="1" customFormat="1" ht="27">
      <c r="B125" s="37"/>
      <c r="D125" s="172" t="s">
        <v>632</v>
      </c>
      <c r="F125" s="199" t="s">
        <v>3884</v>
      </c>
      <c r="I125" s="96"/>
      <c r="L125" s="37"/>
      <c r="M125" s="200"/>
      <c r="T125" s="62"/>
      <c r="AT125" s="21" t="s">
        <v>632</v>
      </c>
      <c r="AU125" s="21" t="s">
        <v>154</v>
      </c>
    </row>
    <row r="126" spans="2:65" s="1" customFormat="1" ht="25.5" customHeight="1">
      <c r="B126" s="37"/>
      <c r="C126" s="147" t="s">
        <v>187</v>
      </c>
      <c r="D126" s="147" t="s">
        <v>156</v>
      </c>
      <c r="E126" s="148" t="s">
        <v>3885</v>
      </c>
      <c r="F126" s="149" t="s">
        <v>3886</v>
      </c>
      <c r="G126" s="150" t="s">
        <v>1681</v>
      </c>
      <c r="H126" s="151">
        <v>11</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406</v>
      </c>
    </row>
    <row r="127" spans="2:65" s="1" customFormat="1" ht="40.5">
      <c r="B127" s="37"/>
      <c r="D127" s="172" t="s">
        <v>632</v>
      </c>
      <c r="F127" s="199" t="s">
        <v>3887</v>
      </c>
      <c r="I127" s="96"/>
      <c r="L127" s="37"/>
      <c r="M127" s="200"/>
      <c r="T127" s="62"/>
      <c r="AT127" s="21" t="s">
        <v>632</v>
      </c>
      <c r="AU127" s="21" t="s">
        <v>154</v>
      </c>
    </row>
    <row r="128" spans="2:65" s="1" customFormat="1" ht="25.5" customHeight="1">
      <c r="B128" s="37"/>
      <c r="C128" s="147" t="s">
        <v>218</v>
      </c>
      <c r="D128" s="147" t="s">
        <v>156</v>
      </c>
      <c r="E128" s="148" t="s">
        <v>3888</v>
      </c>
      <c r="F128" s="149" t="s">
        <v>3889</v>
      </c>
      <c r="G128" s="150" t="s">
        <v>1681</v>
      </c>
      <c r="H128" s="151">
        <v>10</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154</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417</v>
      </c>
    </row>
    <row r="129" spans="2:65" s="1" customFormat="1" ht="40.5">
      <c r="B129" s="37"/>
      <c r="D129" s="172" t="s">
        <v>632</v>
      </c>
      <c r="F129" s="199" t="s">
        <v>3887</v>
      </c>
      <c r="I129" s="96"/>
      <c r="L129" s="37"/>
      <c r="M129" s="200"/>
      <c r="T129" s="62"/>
      <c r="AT129" s="21" t="s">
        <v>632</v>
      </c>
      <c r="AU129" s="21" t="s">
        <v>154</v>
      </c>
    </row>
    <row r="130" spans="2:65" s="1" customFormat="1" ht="16.5" customHeight="1">
      <c r="B130" s="37"/>
      <c r="C130" s="147" t="s">
        <v>73</v>
      </c>
      <c r="D130" s="147" t="s">
        <v>156</v>
      </c>
      <c r="E130" s="148" t="s">
        <v>169</v>
      </c>
      <c r="F130" s="149" t="s">
        <v>3894</v>
      </c>
      <c r="G130" s="150" t="s">
        <v>21</v>
      </c>
      <c r="H130" s="151">
        <v>1</v>
      </c>
      <c r="I130" s="152"/>
      <c r="J130" s="153">
        <f>ROUND(I130*H130,2)</f>
        <v>0</v>
      </c>
      <c r="K130" s="149" t="s">
        <v>21</v>
      </c>
      <c r="L130" s="37"/>
      <c r="M130" s="154" t="s">
        <v>21</v>
      </c>
      <c r="N130" s="155" t="s">
        <v>44</v>
      </c>
      <c r="P130" s="156">
        <f>O130*H130</f>
        <v>0</v>
      </c>
      <c r="Q130" s="156">
        <v>0</v>
      </c>
      <c r="R130" s="156">
        <f>Q130*H130</f>
        <v>0</v>
      </c>
      <c r="S130" s="156">
        <v>0</v>
      </c>
      <c r="T130" s="157">
        <f>S130*H130</f>
        <v>0</v>
      </c>
      <c r="AR130" s="21" t="s">
        <v>183</v>
      </c>
      <c r="AT130" s="21" t="s">
        <v>156</v>
      </c>
      <c r="AU130" s="21" t="s">
        <v>154</v>
      </c>
      <c r="AY130" s="21" t="s">
        <v>155</v>
      </c>
      <c r="BE130" s="158">
        <f>IF(N130="základní",J130,0)</f>
        <v>0</v>
      </c>
      <c r="BF130" s="158">
        <f>IF(N130="snížená",J130,0)</f>
        <v>0</v>
      </c>
      <c r="BG130" s="158">
        <f>IF(N130="zákl. přenesená",J130,0)</f>
        <v>0</v>
      </c>
      <c r="BH130" s="158">
        <f>IF(N130="sníž. přenesená",J130,0)</f>
        <v>0</v>
      </c>
      <c r="BI130" s="158">
        <f>IF(N130="nulová",J130,0)</f>
        <v>0</v>
      </c>
      <c r="BJ130" s="21" t="s">
        <v>81</v>
      </c>
      <c r="BK130" s="158">
        <f>ROUND(I130*H130,2)</f>
        <v>0</v>
      </c>
      <c r="BL130" s="21" t="s">
        <v>183</v>
      </c>
      <c r="BM130" s="21" t="s">
        <v>631</v>
      </c>
    </row>
    <row r="131" spans="2:65" s="1" customFormat="1" ht="27">
      <c r="B131" s="37"/>
      <c r="D131" s="172" t="s">
        <v>632</v>
      </c>
      <c r="F131" s="199" t="s">
        <v>3884</v>
      </c>
      <c r="I131" s="96"/>
      <c r="L131" s="37"/>
      <c r="M131" s="200"/>
      <c r="T131" s="62"/>
      <c r="AT131" s="21" t="s">
        <v>632</v>
      </c>
      <c r="AU131" s="21" t="s">
        <v>154</v>
      </c>
    </row>
    <row r="132" spans="2:65" s="1" customFormat="1" ht="16.5" customHeight="1">
      <c r="B132" s="37"/>
      <c r="C132" s="147" t="s">
        <v>190</v>
      </c>
      <c r="D132" s="147" t="s">
        <v>156</v>
      </c>
      <c r="E132" s="148" t="s">
        <v>3996</v>
      </c>
      <c r="F132" s="149" t="s">
        <v>3997</v>
      </c>
      <c r="G132" s="150" t="s">
        <v>1681</v>
      </c>
      <c r="H132" s="151">
        <v>21</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183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183</v>
      </c>
      <c r="BM132" s="21" t="s">
        <v>431</v>
      </c>
    </row>
    <row r="133" spans="2:65" s="1" customFormat="1" ht="27">
      <c r="B133" s="37"/>
      <c r="D133" s="172" t="s">
        <v>632</v>
      </c>
      <c r="F133" s="199" t="s">
        <v>3838</v>
      </c>
      <c r="I133" s="96"/>
      <c r="L133" s="37"/>
      <c r="M133" s="200"/>
      <c r="T133" s="62"/>
      <c r="AT133" s="21" t="s">
        <v>632</v>
      </c>
      <c r="AU133" s="21" t="s">
        <v>154</v>
      </c>
    </row>
    <row r="134" spans="2:65" s="1" customFormat="1" ht="25.5" customHeight="1">
      <c r="B134" s="37"/>
      <c r="C134" s="147" t="s">
        <v>9</v>
      </c>
      <c r="D134" s="147" t="s">
        <v>156</v>
      </c>
      <c r="E134" s="148" t="s">
        <v>3998</v>
      </c>
      <c r="F134" s="149" t="s">
        <v>3999</v>
      </c>
      <c r="G134" s="150" t="s">
        <v>1681</v>
      </c>
      <c r="H134" s="151">
        <v>21</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183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183</v>
      </c>
      <c r="BM134" s="21" t="s">
        <v>435</v>
      </c>
    </row>
    <row r="135" spans="2:65" s="1" customFormat="1" ht="40.5">
      <c r="B135" s="37"/>
      <c r="D135" s="172" t="s">
        <v>632</v>
      </c>
      <c r="F135" s="199" t="s">
        <v>3897</v>
      </c>
      <c r="I135" s="96"/>
      <c r="L135" s="37"/>
      <c r="M135" s="200"/>
      <c r="T135" s="62"/>
      <c r="AT135" s="21" t="s">
        <v>632</v>
      </c>
      <c r="AU135" s="21" t="s">
        <v>154</v>
      </c>
    </row>
    <row r="136" spans="2:65" s="1" customFormat="1" ht="16.5" customHeight="1">
      <c r="B136" s="37"/>
      <c r="C136" s="186" t="s">
        <v>194</v>
      </c>
      <c r="D136" s="186" t="s">
        <v>300</v>
      </c>
      <c r="E136" s="187" t="s">
        <v>4000</v>
      </c>
      <c r="F136" s="188" t="s">
        <v>4001</v>
      </c>
      <c r="G136" s="189" t="s">
        <v>1681</v>
      </c>
      <c r="H136" s="190">
        <v>24.15</v>
      </c>
      <c r="I136" s="191"/>
      <c r="J136" s="192">
        <f>ROUND(I136*H136,2)</f>
        <v>0</v>
      </c>
      <c r="K136" s="188" t="s">
        <v>21</v>
      </c>
      <c r="L136" s="193"/>
      <c r="M136" s="194" t="s">
        <v>21</v>
      </c>
      <c r="N136" s="195" t="s">
        <v>44</v>
      </c>
      <c r="P136" s="156">
        <f>O136*H136</f>
        <v>0</v>
      </c>
      <c r="Q136" s="156">
        <v>0</v>
      </c>
      <c r="R136" s="156">
        <f>Q136*H136</f>
        <v>0</v>
      </c>
      <c r="S136" s="156">
        <v>0</v>
      </c>
      <c r="T136" s="157">
        <f>S136*H136</f>
        <v>0</v>
      </c>
      <c r="AR136" s="21" t="s">
        <v>210</v>
      </c>
      <c r="AT136" s="21" t="s">
        <v>300</v>
      </c>
      <c r="AU136" s="21" t="s">
        <v>154</v>
      </c>
      <c r="AY136" s="21" t="s">
        <v>155</v>
      </c>
      <c r="BE136" s="158">
        <f>IF(N136="základní",J136,0)</f>
        <v>0</v>
      </c>
      <c r="BF136" s="158">
        <f>IF(N136="snížená",J136,0)</f>
        <v>0</v>
      </c>
      <c r="BG136" s="158">
        <f>IF(N136="zákl. přenesená",J136,0)</f>
        <v>0</v>
      </c>
      <c r="BH136" s="158">
        <f>IF(N136="sníž. přenesená",J136,0)</f>
        <v>0</v>
      </c>
      <c r="BI136" s="158">
        <f>IF(N136="nulová",J136,0)</f>
        <v>0</v>
      </c>
      <c r="BJ136" s="21" t="s">
        <v>81</v>
      </c>
      <c r="BK136" s="158">
        <f>ROUND(I136*H136,2)</f>
        <v>0</v>
      </c>
      <c r="BL136" s="21" t="s">
        <v>183</v>
      </c>
      <c r="BM136" s="21" t="s">
        <v>640</v>
      </c>
    </row>
    <row r="137" spans="2:65" s="1" customFormat="1" ht="54">
      <c r="B137" s="37"/>
      <c r="D137" s="172" t="s">
        <v>632</v>
      </c>
      <c r="F137" s="199" t="s">
        <v>3900</v>
      </c>
      <c r="I137" s="96"/>
      <c r="L137" s="37"/>
      <c r="M137" s="200"/>
      <c r="T137" s="62"/>
      <c r="AT137" s="21" t="s">
        <v>632</v>
      </c>
      <c r="AU137" s="21" t="s">
        <v>154</v>
      </c>
    </row>
    <row r="138" spans="2:65" s="1" customFormat="1" ht="16.5" customHeight="1">
      <c r="B138" s="37"/>
      <c r="C138" s="147" t="s">
        <v>231</v>
      </c>
      <c r="D138" s="147" t="s">
        <v>156</v>
      </c>
      <c r="E138" s="148" t="s">
        <v>4002</v>
      </c>
      <c r="F138" s="149" t="s">
        <v>4051</v>
      </c>
      <c r="G138" s="150" t="s">
        <v>1655</v>
      </c>
      <c r="H138" s="151">
        <v>1</v>
      </c>
      <c r="I138" s="152"/>
      <c r="J138" s="153">
        <f>ROUND(I138*H138,2)</f>
        <v>0</v>
      </c>
      <c r="K138" s="149" t="s">
        <v>21</v>
      </c>
      <c r="L138" s="37"/>
      <c r="M138" s="154" t="s">
        <v>21</v>
      </c>
      <c r="N138" s="155" t="s">
        <v>44</v>
      </c>
      <c r="P138" s="156">
        <f>O138*H138</f>
        <v>0</v>
      </c>
      <c r="Q138" s="156">
        <v>0</v>
      </c>
      <c r="R138" s="156">
        <f>Q138*H138</f>
        <v>0</v>
      </c>
      <c r="S138" s="156">
        <v>0</v>
      </c>
      <c r="T138" s="157">
        <f>S138*H138</f>
        <v>0</v>
      </c>
      <c r="AR138" s="21" t="s">
        <v>183</v>
      </c>
      <c r="AT138" s="21" t="s">
        <v>156</v>
      </c>
      <c r="AU138" s="21" t="s">
        <v>154</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183</v>
      </c>
      <c r="BM138" s="21" t="s">
        <v>442</v>
      </c>
    </row>
    <row r="139" spans="2:65" s="1" customFormat="1" ht="94.5">
      <c r="B139" s="37"/>
      <c r="D139" s="172" t="s">
        <v>632</v>
      </c>
      <c r="F139" s="199" t="s">
        <v>4052</v>
      </c>
      <c r="I139" s="96"/>
      <c r="L139" s="37"/>
      <c r="M139" s="200"/>
      <c r="T139" s="62"/>
      <c r="AT139" s="21" t="s">
        <v>632</v>
      </c>
      <c r="AU139" s="21" t="s">
        <v>154</v>
      </c>
    </row>
    <row r="140" spans="2:65" s="1" customFormat="1" ht="16.5" customHeight="1">
      <c r="B140" s="37"/>
      <c r="C140" s="147" t="s">
        <v>197</v>
      </c>
      <c r="D140" s="147" t="s">
        <v>156</v>
      </c>
      <c r="E140" s="148" t="s">
        <v>4005</v>
      </c>
      <c r="F140" s="149" t="s">
        <v>4053</v>
      </c>
      <c r="G140" s="150" t="s">
        <v>1655</v>
      </c>
      <c r="H140" s="151">
        <v>1</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183</v>
      </c>
      <c r="AT140" s="21" t="s">
        <v>156</v>
      </c>
      <c r="AU140" s="21" t="s">
        <v>154</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183</v>
      </c>
      <c r="BM140" s="21" t="s">
        <v>446</v>
      </c>
    </row>
    <row r="141" spans="2:65" s="1" customFormat="1" ht="94.5">
      <c r="B141" s="37"/>
      <c r="D141" s="172" t="s">
        <v>632</v>
      </c>
      <c r="F141" s="199" t="s">
        <v>4054</v>
      </c>
      <c r="I141" s="96"/>
      <c r="L141" s="37"/>
      <c r="M141" s="200"/>
      <c r="T141" s="62"/>
      <c r="AT141" s="21" t="s">
        <v>632</v>
      </c>
      <c r="AU141" s="21" t="s">
        <v>154</v>
      </c>
    </row>
    <row r="142" spans="2:65" s="1" customFormat="1" ht="16.5" customHeight="1">
      <c r="B142" s="37"/>
      <c r="C142" s="147" t="s">
        <v>238</v>
      </c>
      <c r="D142" s="147" t="s">
        <v>156</v>
      </c>
      <c r="E142" s="148" t="s">
        <v>4008</v>
      </c>
      <c r="F142" s="149" t="s">
        <v>4055</v>
      </c>
      <c r="G142" s="150" t="s">
        <v>1655</v>
      </c>
      <c r="H142" s="151">
        <v>1</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183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183</v>
      </c>
      <c r="BM142" s="21" t="s">
        <v>449</v>
      </c>
    </row>
    <row r="143" spans="2:65" s="1" customFormat="1" ht="94.5">
      <c r="B143" s="37"/>
      <c r="D143" s="172" t="s">
        <v>632</v>
      </c>
      <c r="F143" s="199" t="s">
        <v>4056</v>
      </c>
      <c r="I143" s="96"/>
      <c r="L143" s="37"/>
      <c r="M143" s="200"/>
      <c r="T143" s="62"/>
      <c r="AT143" s="21" t="s">
        <v>632</v>
      </c>
      <c r="AU143" s="21" t="s">
        <v>154</v>
      </c>
    </row>
    <row r="144" spans="2:65" s="1" customFormat="1" ht="16.5" customHeight="1">
      <c r="B144" s="37"/>
      <c r="C144" s="147" t="s">
        <v>201</v>
      </c>
      <c r="D144" s="147" t="s">
        <v>156</v>
      </c>
      <c r="E144" s="148" t="s">
        <v>3913</v>
      </c>
      <c r="F144" s="149" t="s">
        <v>3914</v>
      </c>
      <c r="G144" s="150" t="s">
        <v>1681</v>
      </c>
      <c r="H144" s="151">
        <v>23.1</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183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183</v>
      </c>
      <c r="BM144" s="21" t="s">
        <v>454</v>
      </c>
    </row>
    <row r="145" spans="2:65" s="1" customFormat="1" ht="27">
      <c r="B145" s="37"/>
      <c r="D145" s="172" t="s">
        <v>632</v>
      </c>
      <c r="F145" s="199" t="s">
        <v>3838</v>
      </c>
      <c r="I145" s="96"/>
      <c r="L145" s="37"/>
      <c r="M145" s="200"/>
      <c r="T145" s="62"/>
      <c r="AT145" s="21" t="s">
        <v>632</v>
      </c>
      <c r="AU145" s="21" t="s">
        <v>154</v>
      </c>
    </row>
    <row r="146" spans="2:65" s="1" customFormat="1" ht="16.5" customHeight="1">
      <c r="B146" s="37"/>
      <c r="C146" s="147" t="s">
        <v>356</v>
      </c>
      <c r="D146" s="147" t="s">
        <v>156</v>
      </c>
      <c r="E146" s="148" t="s">
        <v>4027</v>
      </c>
      <c r="F146" s="149" t="s">
        <v>4028</v>
      </c>
      <c r="G146" s="150" t="s">
        <v>1655</v>
      </c>
      <c r="H146" s="151">
        <v>1</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183</v>
      </c>
      <c r="AT146" s="21" t="s">
        <v>156</v>
      </c>
      <c r="AU146" s="21" t="s">
        <v>154</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183</v>
      </c>
      <c r="BM146" s="21" t="s">
        <v>468</v>
      </c>
    </row>
    <row r="147" spans="2:65" s="1" customFormat="1" ht="67.5">
      <c r="B147" s="37"/>
      <c r="D147" s="172" t="s">
        <v>632</v>
      </c>
      <c r="F147" s="199" t="s">
        <v>4024</v>
      </c>
      <c r="I147" s="96"/>
      <c r="L147" s="37"/>
      <c r="M147" s="200"/>
      <c r="T147" s="62"/>
      <c r="AT147" s="21" t="s">
        <v>632</v>
      </c>
      <c r="AU147" s="21" t="s">
        <v>154</v>
      </c>
    </row>
    <row r="148" spans="2:65" s="1" customFormat="1" ht="16.5" customHeight="1">
      <c r="B148" s="37"/>
      <c r="C148" s="147" t="s">
        <v>73</v>
      </c>
      <c r="D148" s="147" t="s">
        <v>156</v>
      </c>
      <c r="E148" s="148" t="s">
        <v>184</v>
      </c>
      <c r="F148" s="149" t="s">
        <v>3915</v>
      </c>
      <c r="G148" s="150" t="s">
        <v>21</v>
      </c>
      <c r="H148" s="151">
        <v>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183</v>
      </c>
      <c r="AT148" s="21" t="s">
        <v>156</v>
      </c>
      <c r="AU148" s="21" t="s">
        <v>154</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183</v>
      </c>
      <c r="BM148" s="21" t="s">
        <v>471</v>
      </c>
    </row>
    <row r="149" spans="2:65" s="1" customFormat="1" ht="27">
      <c r="B149" s="37"/>
      <c r="D149" s="172" t="s">
        <v>632</v>
      </c>
      <c r="F149" s="199" t="s">
        <v>3884</v>
      </c>
      <c r="I149" s="96"/>
      <c r="L149" s="37"/>
      <c r="M149" s="200"/>
      <c r="T149" s="62"/>
      <c r="AT149" s="21" t="s">
        <v>632</v>
      </c>
      <c r="AU149" s="21" t="s">
        <v>154</v>
      </c>
    </row>
    <row r="150" spans="2:65" s="1" customFormat="1" ht="25.5" customHeight="1">
      <c r="B150" s="37"/>
      <c r="C150" s="147" t="s">
        <v>204</v>
      </c>
      <c r="D150" s="147" t="s">
        <v>156</v>
      </c>
      <c r="E150" s="148" t="s">
        <v>4029</v>
      </c>
      <c r="F150" s="149" t="s">
        <v>4030</v>
      </c>
      <c r="G150" s="150" t="s">
        <v>1681</v>
      </c>
      <c r="H150" s="151">
        <v>0.2</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183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183</v>
      </c>
      <c r="BM150" s="21" t="s">
        <v>475</v>
      </c>
    </row>
    <row r="151" spans="2:65" s="1" customFormat="1" ht="27">
      <c r="B151" s="37"/>
      <c r="D151" s="172" t="s">
        <v>632</v>
      </c>
      <c r="F151" s="199" t="s">
        <v>3838</v>
      </c>
      <c r="I151" s="96"/>
      <c r="L151" s="37"/>
      <c r="M151" s="200"/>
      <c r="T151" s="62"/>
      <c r="AT151" s="21" t="s">
        <v>632</v>
      </c>
      <c r="AU151" s="21" t="s">
        <v>154</v>
      </c>
    </row>
    <row r="152" spans="2:65" s="1" customFormat="1" ht="16.5" customHeight="1">
      <c r="B152" s="37"/>
      <c r="C152" s="147" t="s">
        <v>73</v>
      </c>
      <c r="D152" s="147" t="s">
        <v>156</v>
      </c>
      <c r="E152" s="148" t="s">
        <v>3919</v>
      </c>
      <c r="F152" s="149" t="s">
        <v>3920</v>
      </c>
      <c r="G152" s="150" t="s">
        <v>21</v>
      </c>
      <c r="H152" s="151">
        <v>1</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183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183</v>
      </c>
      <c r="BM152" s="21" t="s">
        <v>484</v>
      </c>
    </row>
    <row r="153" spans="2:65" s="1" customFormat="1" ht="27">
      <c r="B153" s="37"/>
      <c r="D153" s="172" t="s">
        <v>632</v>
      </c>
      <c r="F153" s="199" t="s">
        <v>3884</v>
      </c>
      <c r="I153" s="96"/>
      <c r="L153" s="37"/>
      <c r="M153" s="200"/>
      <c r="T153" s="62"/>
      <c r="AT153" s="21" t="s">
        <v>632</v>
      </c>
      <c r="AU153" s="21" t="s">
        <v>154</v>
      </c>
    </row>
    <row r="154" spans="2:65" s="1" customFormat="1" ht="16.5" customHeight="1">
      <c r="B154" s="37"/>
      <c r="C154" s="147" t="s">
        <v>368</v>
      </c>
      <c r="D154" s="147" t="s">
        <v>156</v>
      </c>
      <c r="E154" s="148" t="s">
        <v>3922</v>
      </c>
      <c r="F154" s="149" t="s">
        <v>3923</v>
      </c>
      <c r="G154" s="150" t="s">
        <v>1951</v>
      </c>
      <c r="H154" s="151">
        <v>24.911000000000001</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183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183</v>
      </c>
      <c r="BM154" s="21" t="s">
        <v>489</v>
      </c>
    </row>
    <row r="155" spans="2:65" s="1" customFormat="1" ht="27">
      <c r="B155" s="37"/>
      <c r="D155" s="172" t="s">
        <v>632</v>
      </c>
      <c r="F155" s="199" t="s">
        <v>3838</v>
      </c>
      <c r="I155" s="96"/>
      <c r="L155" s="37"/>
      <c r="M155" s="200"/>
      <c r="T155" s="62"/>
      <c r="AT155" s="21" t="s">
        <v>632</v>
      </c>
      <c r="AU155" s="21" t="s">
        <v>154</v>
      </c>
    </row>
    <row r="156" spans="2:65" s="9" customFormat="1" ht="29.85" customHeight="1">
      <c r="B156" s="137"/>
      <c r="D156" s="138" t="s">
        <v>72</v>
      </c>
      <c r="E156" s="169" t="s">
        <v>78</v>
      </c>
      <c r="F156" s="169" t="s">
        <v>78</v>
      </c>
      <c r="I156" s="140"/>
      <c r="J156" s="170">
        <f>BK156</f>
        <v>0</v>
      </c>
      <c r="L156" s="137"/>
      <c r="M156" s="142"/>
      <c r="P156" s="143">
        <f>SUM(P157:P158)</f>
        <v>0</v>
      </c>
      <c r="R156" s="143">
        <f>SUM(R157:R158)</f>
        <v>0</v>
      </c>
      <c r="T156" s="144">
        <f>SUM(T157:T158)</f>
        <v>0</v>
      </c>
      <c r="AR156" s="138" t="s">
        <v>163</v>
      </c>
      <c r="AT156" s="145" t="s">
        <v>72</v>
      </c>
      <c r="AU156" s="145" t="s">
        <v>81</v>
      </c>
      <c r="AY156" s="138" t="s">
        <v>155</v>
      </c>
      <c r="BK156" s="146">
        <f>SUM(BK157:BK158)</f>
        <v>0</v>
      </c>
    </row>
    <row r="157" spans="2:65" s="9" customFormat="1" ht="14.85" customHeight="1">
      <c r="B157" s="137"/>
      <c r="D157" s="138" t="s">
        <v>72</v>
      </c>
      <c r="E157" s="169" t="s">
        <v>3927</v>
      </c>
      <c r="F157" s="169" t="s">
        <v>3928</v>
      </c>
      <c r="I157" s="140"/>
      <c r="J157" s="170">
        <f>BK157</f>
        <v>0</v>
      </c>
      <c r="L157" s="137"/>
      <c r="M157" s="142"/>
      <c r="P157" s="143">
        <v>0</v>
      </c>
      <c r="R157" s="143">
        <v>0</v>
      </c>
      <c r="T157" s="144">
        <v>0</v>
      </c>
      <c r="AR157" s="138" t="s">
        <v>163</v>
      </c>
      <c r="AT157" s="145" t="s">
        <v>72</v>
      </c>
      <c r="AU157" s="145" t="s">
        <v>83</v>
      </c>
      <c r="AY157" s="138" t="s">
        <v>155</v>
      </c>
      <c r="BK157" s="146">
        <v>0</v>
      </c>
    </row>
    <row r="158" spans="2:65" s="9" customFormat="1" ht="14.85" customHeight="1">
      <c r="B158" s="137"/>
      <c r="D158" s="138" t="s">
        <v>72</v>
      </c>
      <c r="E158" s="169" t="s">
        <v>4038</v>
      </c>
      <c r="F158" s="169" t="s">
        <v>4039</v>
      </c>
      <c r="I158" s="140"/>
      <c r="J158" s="170">
        <f>BK158</f>
        <v>0</v>
      </c>
      <c r="L158" s="137"/>
      <c r="M158" s="159"/>
      <c r="N158" s="160"/>
      <c r="O158" s="160"/>
      <c r="P158" s="161">
        <v>0</v>
      </c>
      <c r="Q158" s="160"/>
      <c r="R158" s="161">
        <v>0</v>
      </c>
      <c r="S158" s="160"/>
      <c r="T158" s="162">
        <v>0</v>
      </c>
      <c r="AR158" s="138" t="s">
        <v>163</v>
      </c>
      <c r="AT158" s="145" t="s">
        <v>72</v>
      </c>
      <c r="AU158" s="145" t="s">
        <v>83</v>
      </c>
      <c r="AY158" s="138" t="s">
        <v>155</v>
      </c>
      <c r="BK158" s="146">
        <v>0</v>
      </c>
    </row>
    <row r="159" spans="2:65" s="1" customFormat="1" ht="6.95" customHeight="1">
      <c r="B159" s="50"/>
      <c r="C159" s="51"/>
      <c r="D159" s="51"/>
      <c r="E159" s="51"/>
      <c r="F159" s="51"/>
      <c r="G159" s="51"/>
      <c r="H159" s="51"/>
      <c r="I159" s="114"/>
      <c r="J159" s="51"/>
      <c r="K159" s="51"/>
      <c r="L159" s="37"/>
    </row>
  </sheetData>
  <sheetProtection algorithmName="SHA-512" hashValue="vbR2C2hLckRobk3BCDs3W2lFZBhAVWyVGjua93KrnEWmuFLlJIwpNpZaw7AgqHbxViYoYf/tPxlShmBVb/tZBg==" saltValue="1mT+Zt19mBxgGVtfh7lJSAl8YlkzXyHpRWsOid6HYwmS+Gl69nfKdxpNPnqmG0V3hOYRwrE4ng+KX1KnGuqMYg==" spinCount="100000" sheet="1" objects="1" scenarios="1" formatColumns="0" formatRows="0" autoFilter="0"/>
  <autoFilter ref="C81:K158" xr:uid="{00000000-0009-0000-0000-00000D000000}"/>
  <mergeCells count="10">
    <mergeCell ref="J51:J52"/>
    <mergeCell ref="E72:H72"/>
    <mergeCell ref="E74:H74"/>
    <mergeCell ref="G1:H1"/>
    <mergeCell ref="L2:V2"/>
    <mergeCell ref="E7:H7"/>
    <mergeCell ref="E9:H9"/>
    <mergeCell ref="E24:H24"/>
    <mergeCell ref="E45:H45"/>
    <mergeCell ref="E47:H47"/>
  </mergeCells>
  <hyperlinks>
    <hyperlink ref="F1:G1" location="C2" display="1) Krycí list soupisu" xr:uid="{00000000-0004-0000-0D00-000000000000}"/>
    <hyperlink ref="G1:H1" location="C54" display="2) Rekapitulace" xr:uid="{00000000-0004-0000-0D00-000001000000}"/>
    <hyperlink ref="J1" location="C81" display="3) Soupis prací" xr:uid="{00000000-0004-0000-0D00-000002000000}"/>
    <hyperlink ref="L1:V1" location="'Rekapitulace stavby'!C2" display="Rekapitulace stavby" xr:uid="{00000000-0004-0000-0D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R17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122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4057</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ROUND(J91,2)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ROUND(SUM(BE91:BE178), 2)</f>
        <v>0</v>
      </c>
      <c r="I30" s="106">
        <v>0.21</v>
      </c>
      <c r="J30" s="105">
        <f>ROUND(ROUND((SUM(BE91:BE178)), 2)*I30, 2)</f>
        <v>0</v>
      </c>
      <c r="K30" s="40"/>
    </row>
    <row r="31" spans="2:11" s="1" customFormat="1" ht="14.45" customHeight="1">
      <c r="B31" s="37"/>
      <c r="E31" s="43" t="s">
        <v>45</v>
      </c>
      <c r="F31" s="105">
        <f>ROUND(SUM(BF91:BF178), 2)</f>
        <v>0</v>
      </c>
      <c r="I31" s="106">
        <v>0.15</v>
      </c>
      <c r="J31" s="105">
        <f>ROUND(ROUND((SUM(BF91:BF178)), 2)*I31, 2)</f>
        <v>0</v>
      </c>
      <c r="K31" s="40"/>
    </row>
    <row r="32" spans="2:11" s="1" customFormat="1" ht="14.45" hidden="1" customHeight="1">
      <c r="B32" s="37"/>
      <c r="E32" s="43" t="s">
        <v>46</v>
      </c>
      <c r="F32" s="105">
        <f>ROUND(SUM(BG91:BG178), 2)</f>
        <v>0</v>
      </c>
      <c r="I32" s="106">
        <v>0.21</v>
      </c>
      <c r="J32" s="105">
        <v>0</v>
      </c>
      <c r="K32" s="40"/>
    </row>
    <row r="33" spans="2:11" s="1" customFormat="1" ht="14.45" hidden="1" customHeight="1">
      <c r="B33" s="37"/>
      <c r="E33" s="43" t="s">
        <v>47</v>
      </c>
      <c r="F33" s="105">
        <f>ROUND(SUM(BH91:BH178), 2)</f>
        <v>0</v>
      </c>
      <c r="I33" s="106">
        <v>0.15</v>
      </c>
      <c r="J33" s="105">
        <v>0</v>
      </c>
      <c r="K33" s="40"/>
    </row>
    <row r="34" spans="2:11" s="1" customFormat="1" ht="14.45" hidden="1" customHeight="1">
      <c r="B34" s="37"/>
      <c r="E34" s="43" t="s">
        <v>48</v>
      </c>
      <c r="F34" s="105">
        <f>ROUND(SUM(BI91:BI178),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08 - 13 - ČOV</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J91</f>
        <v>0</v>
      </c>
      <c r="K56" s="40"/>
      <c r="AU56" s="21" t="s">
        <v>136</v>
      </c>
    </row>
    <row r="57" spans="2:47" s="7" customFormat="1" ht="24.95" customHeight="1">
      <c r="B57" s="122"/>
      <c r="D57" s="123" t="s">
        <v>4043</v>
      </c>
      <c r="E57" s="124"/>
      <c r="F57" s="124"/>
      <c r="G57" s="124"/>
      <c r="H57" s="124"/>
      <c r="I57" s="125"/>
      <c r="J57" s="126">
        <f>J92</f>
        <v>0</v>
      </c>
      <c r="K57" s="127"/>
    </row>
    <row r="58" spans="2:47" s="7" customFormat="1" ht="24.95" customHeight="1">
      <c r="B58" s="122"/>
      <c r="D58" s="123" t="s">
        <v>4043</v>
      </c>
      <c r="E58" s="124"/>
      <c r="F58" s="124"/>
      <c r="G58" s="124"/>
      <c r="H58" s="124"/>
      <c r="I58" s="125"/>
      <c r="J58" s="126">
        <f>J93</f>
        <v>0</v>
      </c>
      <c r="K58" s="127"/>
    </row>
    <row r="59" spans="2:47" s="10" customFormat="1" ht="19.899999999999999" customHeight="1">
      <c r="B59" s="163"/>
      <c r="D59" s="164" t="s">
        <v>4044</v>
      </c>
      <c r="E59" s="165"/>
      <c r="F59" s="165"/>
      <c r="G59" s="165"/>
      <c r="H59" s="165"/>
      <c r="I59" s="166"/>
      <c r="J59" s="167">
        <f>J94</f>
        <v>0</v>
      </c>
      <c r="K59" s="168"/>
    </row>
    <row r="60" spans="2:47" s="10" customFormat="1" ht="14.85" customHeight="1">
      <c r="B60" s="163"/>
      <c r="D60" s="164" t="s">
        <v>4045</v>
      </c>
      <c r="E60" s="165"/>
      <c r="F60" s="165"/>
      <c r="G60" s="165"/>
      <c r="H60" s="165"/>
      <c r="I60" s="166"/>
      <c r="J60" s="167">
        <f>J95</f>
        <v>0</v>
      </c>
      <c r="K60" s="168"/>
    </row>
    <row r="61" spans="2:47" s="10" customFormat="1" ht="14.85" customHeight="1">
      <c r="B61" s="163"/>
      <c r="D61" s="164" t="s">
        <v>4058</v>
      </c>
      <c r="E61" s="165"/>
      <c r="F61" s="165"/>
      <c r="G61" s="165"/>
      <c r="H61" s="165"/>
      <c r="I61" s="166"/>
      <c r="J61" s="167">
        <f>J128</f>
        <v>0</v>
      </c>
      <c r="K61" s="168"/>
    </row>
    <row r="62" spans="2:47" s="10" customFormat="1" ht="14.85" customHeight="1">
      <c r="B62" s="163"/>
      <c r="D62" s="164" t="s">
        <v>4059</v>
      </c>
      <c r="E62" s="165"/>
      <c r="F62" s="165"/>
      <c r="G62" s="165"/>
      <c r="H62" s="165"/>
      <c r="I62" s="166"/>
      <c r="J62" s="167">
        <f>J131</f>
        <v>0</v>
      </c>
      <c r="K62" s="168"/>
    </row>
    <row r="63" spans="2:47" s="10" customFormat="1" ht="14.85" customHeight="1">
      <c r="B63" s="163"/>
      <c r="D63" s="164" t="s">
        <v>4060</v>
      </c>
      <c r="E63" s="165"/>
      <c r="F63" s="165"/>
      <c r="G63" s="165"/>
      <c r="H63" s="165"/>
      <c r="I63" s="166"/>
      <c r="J63" s="167">
        <f>J136</f>
        <v>0</v>
      </c>
      <c r="K63" s="168"/>
    </row>
    <row r="64" spans="2:47" s="10" customFormat="1" ht="14.85" customHeight="1">
      <c r="B64" s="163"/>
      <c r="D64" s="164" t="s">
        <v>4061</v>
      </c>
      <c r="E64" s="165"/>
      <c r="F64" s="165"/>
      <c r="G64" s="165"/>
      <c r="H64" s="165"/>
      <c r="I64" s="166"/>
      <c r="J64" s="167">
        <f>J141</f>
        <v>0</v>
      </c>
      <c r="K64" s="168"/>
    </row>
    <row r="65" spans="2:12" s="10" customFormat="1" ht="14.85" customHeight="1">
      <c r="B65" s="163"/>
      <c r="D65" s="164" t="s">
        <v>4062</v>
      </c>
      <c r="E65" s="165"/>
      <c r="F65" s="165"/>
      <c r="G65" s="165"/>
      <c r="H65" s="165"/>
      <c r="I65" s="166"/>
      <c r="J65" s="167">
        <f>J146</f>
        <v>0</v>
      </c>
      <c r="K65" s="168"/>
    </row>
    <row r="66" spans="2:12" s="10" customFormat="1" ht="14.85" customHeight="1">
      <c r="B66" s="163"/>
      <c r="D66" s="164" t="s">
        <v>4063</v>
      </c>
      <c r="E66" s="165"/>
      <c r="F66" s="165"/>
      <c r="G66" s="165"/>
      <c r="H66" s="165"/>
      <c r="I66" s="166"/>
      <c r="J66" s="167">
        <f>J149</f>
        <v>0</v>
      </c>
      <c r="K66" s="168"/>
    </row>
    <row r="67" spans="2:12" s="10" customFormat="1" ht="14.85" customHeight="1">
      <c r="B67" s="163"/>
      <c r="D67" s="164" t="s">
        <v>4064</v>
      </c>
      <c r="E67" s="165"/>
      <c r="F67" s="165"/>
      <c r="G67" s="165"/>
      <c r="H67" s="165"/>
      <c r="I67" s="166"/>
      <c r="J67" s="167">
        <f>J166</f>
        <v>0</v>
      </c>
      <c r="K67" s="168"/>
    </row>
    <row r="68" spans="2:12" s="10" customFormat="1" ht="14.85" customHeight="1">
      <c r="B68" s="163"/>
      <c r="D68" s="164" t="s">
        <v>4065</v>
      </c>
      <c r="E68" s="165"/>
      <c r="F68" s="165"/>
      <c r="G68" s="165"/>
      <c r="H68" s="165"/>
      <c r="I68" s="166"/>
      <c r="J68" s="167">
        <f>J169</f>
        <v>0</v>
      </c>
      <c r="K68" s="168"/>
    </row>
    <row r="69" spans="2:12" s="10" customFormat="1" ht="19.899999999999999" customHeight="1">
      <c r="B69" s="163"/>
      <c r="D69" s="164" t="s">
        <v>4046</v>
      </c>
      <c r="E69" s="165"/>
      <c r="F69" s="165"/>
      <c r="G69" s="165"/>
      <c r="H69" s="165"/>
      <c r="I69" s="166"/>
      <c r="J69" s="167">
        <f>J172</f>
        <v>0</v>
      </c>
      <c r="K69" s="168"/>
    </row>
    <row r="70" spans="2:12" s="10" customFormat="1" ht="14.85" customHeight="1">
      <c r="B70" s="163"/>
      <c r="D70" s="164" t="s">
        <v>4047</v>
      </c>
      <c r="E70" s="165"/>
      <c r="F70" s="165"/>
      <c r="G70" s="165"/>
      <c r="H70" s="165"/>
      <c r="I70" s="166"/>
      <c r="J70" s="167">
        <f>J173</f>
        <v>0</v>
      </c>
      <c r="K70" s="168"/>
    </row>
    <row r="71" spans="2:12" s="10" customFormat="1" ht="14.85" customHeight="1">
      <c r="B71" s="163"/>
      <c r="D71" s="164" t="s">
        <v>4048</v>
      </c>
      <c r="E71" s="165"/>
      <c r="F71" s="165"/>
      <c r="G71" s="165"/>
      <c r="H71" s="165"/>
      <c r="I71" s="166"/>
      <c r="J71" s="167">
        <f>J176</f>
        <v>0</v>
      </c>
      <c r="K71" s="168"/>
    </row>
    <row r="72" spans="2:12" s="1" customFormat="1" ht="21.75" customHeight="1">
      <c r="B72" s="37"/>
      <c r="I72" s="96"/>
      <c r="K72" s="40"/>
    </row>
    <row r="73" spans="2:12" s="1" customFormat="1" ht="6.95" customHeight="1">
      <c r="B73" s="50"/>
      <c r="C73" s="51"/>
      <c r="D73" s="51"/>
      <c r="E73" s="51"/>
      <c r="F73" s="51"/>
      <c r="G73" s="51"/>
      <c r="H73" s="51"/>
      <c r="I73" s="114"/>
      <c r="J73" s="51"/>
      <c r="K73" s="52"/>
    </row>
    <row r="77" spans="2:12" s="1" customFormat="1" ht="6.95" customHeight="1">
      <c r="B77" s="53"/>
      <c r="C77" s="54"/>
      <c r="D77" s="54"/>
      <c r="E77" s="54"/>
      <c r="F77" s="54"/>
      <c r="G77" s="54"/>
      <c r="H77" s="54"/>
      <c r="I77" s="115"/>
      <c r="J77" s="54"/>
      <c r="K77" s="54"/>
      <c r="L77" s="37"/>
    </row>
    <row r="78" spans="2:12" s="1" customFormat="1" ht="36.950000000000003" customHeight="1">
      <c r="B78" s="37"/>
      <c r="C78" s="26" t="s">
        <v>139</v>
      </c>
      <c r="I78" s="96"/>
      <c r="L78" s="37"/>
    </row>
    <row r="79" spans="2:12" s="1" customFormat="1" ht="6.95" customHeight="1">
      <c r="B79" s="37"/>
      <c r="I79" s="96"/>
      <c r="L79" s="37"/>
    </row>
    <row r="80" spans="2:12" s="1" customFormat="1" ht="14.45" customHeight="1">
      <c r="B80" s="37"/>
      <c r="C80" s="33" t="s">
        <v>18</v>
      </c>
      <c r="I80" s="96"/>
      <c r="L80" s="37"/>
    </row>
    <row r="81" spans="2:65" s="1" customFormat="1" ht="16.5" customHeight="1">
      <c r="B81" s="37"/>
      <c r="E81" s="318" t="str">
        <f>E7</f>
        <v>STAVEBNÍ ÚPRAVY HASIČSKÉ ZBROJNICE HEŘMANICE - SLEZSKÁ OSTRAVA</v>
      </c>
      <c r="F81" s="319"/>
      <c r="G81" s="319"/>
      <c r="H81" s="319"/>
      <c r="I81" s="96"/>
      <c r="L81" s="37"/>
    </row>
    <row r="82" spans="2:65" s="1" customFormat="1" ht="14.45" customHeight="1">
      <c r="B82" s="37"/>
      <c r="C82" s="33" t="s">
        <v>129</v>
      </c>
      <c r="I82" s="96"/>
      <c r="L82" s="37"/>
    </row>
    <row r="83" spans="2:65" s="1" customFormat="1" ht="17.25" customHeight="1">
      <c r="B83" s="37"/>
      <c r="E83" s="301" t="str">
        <f>E9</f>
        <v>SO 08 - 13 - ČOV</v>
      </c>
      <c r="F83" s="320"/>
      <c r="G83" s="320"/>
      <c r="H83" s="320"/>
      <c r="I83" s="96"/>
      <c r="L83" s="37"/>
    </row>
    <row r="84" spans="2:65" s="1" customFormat="1" ht="6.95" customHeight="1">
      <c r="B84" s="37"/>
      <c r="I84" s="96"/>
      <c r="L84" s="37"/>
    </row>
    <row r="85" spans="2:65" s="1" customFormat="1" ht="18" customHeight="1">
      <c r="B85" s="37"/>
      <c r="C85" s="33" t="s">
        <v>23</v>
      </c>
      <c r="F85" s="31" t="str">
        <f>F12</f>
        <v>SLEZSKÁ OSTRAVA</v>
      </c>
      <c r="I85" s="97" t="s">
        <v>25</v>
      </c>
      <c r="J85" s="59" t="str">
        <f>IF(J12="","",J12)</f>
        <v>10. 8. 2023</v>
      </c>
      <c r="L85" s="37"/>
    </row>
    <row r="86" spans="2:65" s="1" customFormat="1" ht="6.95" customHeight="1">
      <c r="B86" s="37"/>
      <c r="I86" s="96"/>
      <c r="L86" s="37"/>
    </row>
    <row r="87" spans="2:65" s="1" customFormat="1">
      <c r="B87" s="37"/>
      <c r="C87" s="33" t="s">
        <v>27</v>
      </c>
      <c r="F87" s="31" t="str">
        <f>E15</f>
        <v>SMO - SLEZSKÁ OSTRAVA</v>
      </c>
      <c r="I87" s="97" t="s">
        <v>33</v>
      </c>
      <c r="J87" s="31" t="str">
        <f>E21</f>
        <v>SPAN</v>
      </c>
      <c r="L87" s="37"/>
    </row>
    <row r="88" spans="2:65" s="1" customFormat="1" ht="14.45" customHeight="1">
      <c r="B88" s="37"/>
      <c r="C88" s="33" t="s">
        <v>31</v>
      </c>
      <c r="F88" s="31" t="str">
        <f>IF(E18="","",E18)</f>
        <v/>
      </c>
      <c r="I88" s="96"/>
      <c r="L88" s="37"/>
    </row>
    <row r="89" spans="2:65" s="1" customFormat="1" ht="10.35" customHeight="1">
      <c r="B89" s="37"/>
      <c r="I89" s="96"/>
      <c r="L89" s="37"/>
    </row>
    <row r="90" spans="2:65" s="8" customFormat="1" ht="29.25" customHeight="1">
      <c r="B90" s="128"/>
      <c r="C90" s="129" t="s">
        <v>140</v>
      </c>
      <c r="D90" s="130" t="s">
        <v>58</v>
      </c>
      <c r="E90" s="130" t="s">
        <v>54</v>
      </c>
      <c r="F90" s="130" t="s">
        <v>141</v>
      </c>
      <c r="G90" s="130" t="s">
        <v>142</v>
      </c>
      <c r="H90" s="130" t="s">
        <v>143</v>
      </c>
      <c r="I90" s="131" t="s">
        <v>144</v>
      </c>
      <c r="J90" s="130" t="s">
        <v>134</v>
      </c>
      <c r="K90" s="132" t="s">
        <v>145</v>
      </c>
      <c r="L90" s="128"/>
      <c r="M90" s="65" t="s">
        <v>146</v>
      </c>
      <c r="N90" s="66" t="s">
        <v>43</v>
      </c>
      <c r="O90" s="66" t="s">
        <v>147</v>
      </c>
      <c r="P90" s="66" t="s">
        <v>148</v>
      </c>
      <c r="Q90" s="66" t="s">
        <v>149</v>
      </c>
      <c r="R90" s="66" t="s">
        <v>150</v>
      </c>
      <c r="S90" s="66" t="s">
        <v>151</v>
      </c>
      <c r="T90" s="67" t="s">
        <v>152</v>
      </c>
    </row>
    <row r="91" spans="2:65" s="1" customFormat="1" ht="29.25" customHeight="1">
      <c r="B91" s="37"/>
      <c r="C91" s="69" t="s">
        <v>135</v>
      </c>
      <c r="I91" s="96"/>
      <c r="J91" s="133">
        <f>BK91</f>
        <v>0</v>
      </c>
      <c r="L91" s="37"/>
      <c r="M91" s="68"/>
      <c r="N91" s="60"/>
      <c r="O91" s="60"/>
      <c r="P91" s="134">
        <f>P92+P93</f>
        <v>0</v>
      </c>
      <c r="Q91" s="60"/>
      <c r="R91" s="134">
        <f>R92+R93</f>
        <v>0</v>
      </c>
      <c r="S91" s="60"/>
      <c r="T91" s="135">
        <f>T92+T93</f>
        <v>0</v>
      </c>
      <c r="AT91" s="21" t="s">
        <v>72</v>
      </c>
      <c r="AU91" s="21" t="s">
        <v>136</v>
      </c>
      <c r="BK91" s="136">
        <f>BK92+BK93</f>
        <v>0</v>
      </c>
    </row>
    <row r="92" spans="2:65" s="9" customFormat="1" ht="37.35" customHeight="1">
      <c r="B92" s="137"/>
      <c r="D92" s="138" t="s">
        <v>72</v>
      </c>
      <c r="E92" s="139" t="s">
        <v>153</v>
      </c>
      <c r="F92" s="139" t="s">
        <v>21</v>
      </c>
      <c r="I92" s="140"/>
      <c r="J92" s="141">
        <f>BK92</f>
        <v>0</v>
      </c>
      <c r="L92" s="137"/>
      <c r="M92" s="142"/>
      <c r="P92" s="143">
        <v>0</v>
      </c>
      <c r="R92" s="143">
        <v>0</v>
      </c>
      <c r="T92" s="144">
        <v>0</v>
      </c>
      <c r="AR92" s="138" t="s">
        <v>81</v>
      </c>
      <c r="AT92" s="145" t="s">
        <v>72</v>
      </c>
      <c r="AU92" s="145" t="s">
        <v>73</v>
      </c>
      <c r="AY92" s="138" t="s">
        <v>155</v>
      </c>
      <c r="BK92" s="146">
        <v>0</v>
      </c>
    </row>
    <row r="93" spans="2:65" s="9" customFormat="1" ht="24.95" customHeight="1">
      <c r="B93" s="137"/>
      <c r="D93" s="138" t="s">
        <v>72</v>
      </c>
      <c r="E93" s="139" t="s">
        <v>153</v>
      </c>
      <c r="F93" s="139" t="s">
        <v>21</v>
      </c>
      <c r="I93" s="140"/>
      <c r="J93" s="141">
        <f>BK93</f>
        <v>0</v>
      </c>
      <c r="L93" s="137"/>
      <c r="M93" s="142"/>
      <c r="P93" s="143">
        <f>P94+P172</f>
        <v>0</v>
      </c>
      <c r="R93" s="143">
        <f>R94+R172</f>
        <v>0</v>
      </c>
      <c r="T93" s="144">
        <f>T94+T172</f>
        <v>0</v>
      </c>
      <c r="AR93" s="138" t="s">
        <v>81</v>
      </c>
      <c r="AT93" s="145" t="s">
        <v>72</v>
      </c>
      <c r="AU93" s="145" t="s">
        <v>73</v>
      </c>
      <c r="AY93" s="138" t="s">
        <v>155</v>
      </c>
      <c r="BK93" s="146">
        <f>BK94+BK172</f>
        <v>0</v>
      </c>
    </row>
    <row r="94" spans="2:65" s="9" customFormat="1" ht="19.899999999999999" customHeight="1">
      <c r="B94" s="137"/>
      <c r="D94" s="138" t="s">
        <v>72</v>
      </c>
      <c r="E94" s="169" t="s">
        <v>3828</v>
      </c>
      <c r="F94" s="169" t="s">
        <v>3829</v>
      </c>
      <c r="I94" s="140"/>
      <c r="J94" s="170">
        <f>BK94</f>
        <v>0</v>
      </c>
      <c r="L94" s="137"/>
      <c r="M94" s="142"/>
      <c r="P94" s="143">
        <f>P95+P128+P131+P136+P141+P146+P149+P166+P169</f>
        <v>0</v>
      </c>
      <c r="R94" s="143">
        <f>R95+R128+R131+R136+R141+R146+R149+R166+R169</f>
        <v>0</v>
      </c>
      <c r="T94" s="144">
        <f>T95+T128+T131+T136+T141+T146+T149+T166+T169</f>
        <v>0</v>
      </c>
      <c r="AR94" s="138" t="s">
        <v>81</v>
      </c>
      <c r="AT94" s="145" t="s">
        <v>72</v>
      </c>
      <c r="AU94" s="145" t="s">
        <v>81</v>
      </c>
      <c r="AY94" s="138" t="s">
        <v>155</v>
      </c>
      <c r="BK94" s="146">
        <f>BK95+BK128+BK131+BK136+BK141+BK146+BK149+BK166+BK169</f>
        <v>0</v>
      </c>
    </row>
    <row r="95" spans="2:65" s="9" customFormat="1" ht="14.85" customHeight="1">
      <c r="B95" s="137"/>
      <c r="D95" s="138" t="s">
        <v>72</v>
      </c>
      <c r="E95" s="169" t="s">
        <v>81</v>
      </c>
      <c r="F95" s="169" t="s">
        <v>3830</v>
      </c>
      <c r="I95" s="140"/>
      <c r="J95" s="170">
        <f>BK95</f>
        <v>0</v>
      </c>
      <c r="L95" s="137"/>
      <c r="M95" s="142"/>
      <c r="P95" s="143">
        <f>SUM(P96:P127)</f>
        <v>0</v>
      </c>
      <c r="R95" s="143">
        <f>SUM(R96:R127)</f>
        <v>0</v>
      </c>
      <c r="T95" s="144">
        <f>SUM(T96:T127)</f>
        <v>0</v>
      </c>
      <c r="AR95" s="138" t="s">
        <v>81</v>
      </c>
      <c r="AT95" s="145" t="s">
        <v>72</v>
      </c>
      <c r="AU95" s="145" t="s">
        <v>83</v>
      </c>
      <c r="AY95" s="138" t="s">
        <v>155</v>
      </c>
      <c r="BK95" s="146">
        <f>SUM(BK96:BK127)</f>
        <v>0</v>
      </c>
    </row>
    <row r="96" spans="2:65" s="1" customFormat="1" ht="16.5" customHeight="1">
      <c r="B96" s="37"/>
      <c r="C96" s="147" t="s">
        <v>81</v>
      </c>
      <c r="D96" s="147" t="s">
        <v>156</v>
      </c>
      <c r="E96" s="148" t="s">
        <v>3831</v>
      </c>
      <c r="F96" s="149" t="s">
        <v>3832</v>
      </c>
      <c r="G96" s="150" t="s">
        <v>3833</v>
      </c>
      <c r="H96" s="151">
        <v>48</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83</v>
      </c>
    </row>
    <row r="97" spans="2:65" s="1" customFormat="1" ht="40.5">
      <c r="B97" s="37"/>
      <c r="D97" s="172" t="s">
        <v>632</v>
      </c>
      <c r="F97" s="199" t="s">
        <v>3834</v>
      </c>
      <c r="I97" s="96"/>
      <c r="L97" s="37"/>
      <c r="M97" s="200"/>
      <c r="T97" s="62"/>
      <c r="AT97" s="21" t="s">
        <v>632</v>
      </c>
      <c r="AU97" s="21" t="s">
        <v>154</v>
      </c>
    </row>
    <row r="98" spans="2:65" s="1" customFormat="1" ht="25.5" customHeight="1">
      <c r="B98" s="37"/>
      <c r="C98" s="147" t="s">
        <v>83</v>
      </c>
      <c r="D98" s="147" t="s">
        <v>156</v>
      </c>
      <c r="E98" s="148" t="s">
        <v>3965</v>
      </c>
      <c r="F98" s="149" t="s">
        <v>3966</v>
      </c>
      <c r="G98" s="150" t="s">
        <v>3837</v>
      </c>
      <c r="H98" s="151">
        <v>29</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169</v>
      </c>
    </row>
    <row r="99" spans="2:65" s="1" customFormat="1" ht="40.5">
      <c r="B99" s="37"/>
      <c r="D99" s="172" t="s">
        <v>632</v>
      </c>
      <c r="F99" s="199" t="s">
        <v>3967</v>
      </c>
      <c r="I99" s="96"/>
      <c r="L99" s="37"/>
      <c r="M99" s="200"/>
      <c r="T99" s="62"/>
      <c r="AT99" s="21" t="s">
        <v>632</v>
      </c>
      <c r="AU99" s="21" t="s">
        <v>154</v>
      </c>
    </row>
    <row r="100" spans="2:65" s="1" customFormat="1" ht="25.5" customHeight="1">
      <c r="B100" s="37"/>
      <c r="C100" s="147" t="s">
        <v>154</v>
      </c>
      <c r="D100" s="147" t="s">
        <v>156</v>
      </c>
      <c r="E100" s="148" t="s">
        <v>4049</v>
      </c>
      <c r="F100" s="149" t="s">
        <v>4050</v>
      </c>
      <c r="G100" s="150" t="s">
        <v>3837</v>
      </c>
      <c r="H100" s="151">
        <v>22.8</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180</v>
      </c>
    </row>
    <row r="101" spans="2:65" s="1" customFormat="1" ht="40.5">
      <c r="B101" s="37"/>
      <c r="D101" s="172" t="s">
        <v>632</v>
      </c>
      <c r="F101" s="199" t="s">
        <v>3967</v>
      </c>
      <c r="I101" s="96"/>
      <c r="L101" s="37"/>
      <c r="M101" s="200"/>
      <c r="T101" s="62"/>
      <c r="AT101" s="21" t="s">
        <v>632</v>
      </c>
      <c r="AU101" s="21" t="s">
        <v>154</v>
      </c>
    </row>
    <row r="102" spans="2:65" s="1" customFormat="1" ht="16.5" customHeight="1">
      <c r="B102" s="37"/>
      <c r="C102" s="147" t="s">
        <v>163</v>
      </c>
      <c r="D102" s="147" t="s">
        <v>156</v>
      </c>
      <c r="E102" s="148" t="s">
        <v>282</v>
      </c>
      <c r="F102" s="149" t="s">
        <v>3844</v>
      </c>
      <c r="G102" s="150" t="s">
        <v>1737</v>
      </c>
      <c r="H102" s="151">
        <v>45.6</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190</v>
      </c>
    </row>
    <row r="103" spans="2:65" s="1" customFormat="1" ht="27">
      <c r="B103" s="37"/>
      <c r="D103" s="172" t="s">
        <v>632</v>
      </c>
      <c r="F103" s="199" t="s">
        <v>3838</v>
      </c>
      <c r="I103" s="96"/>
      <c r="L103" s="37"/>
      <c r="M103" s="200"/>
      <c r="T103" s="62"/>
      <c r="AT103" s="21" t="s">
        <v>632</v>
      </c>
      <c r="AU103" s="21" t="s">
        <v>154</v>
      </c>
    </row>
    <row r="104" spans="2:65" s="1" customFormat="1" ht="16.5" customHeight="1">
      <c r="B104" s="37"/>
      <c r="C104" s="147" t="s">
        <v>170</v>
      </c>
      <c r="D104" s="147" t="s">
        <v>156</v>
      </c>
      <c r="E104" s="148" t="s">
        <v>286</v>
      </c>
      <c r="F104" s="149" t="s">
        <v>3845</v>
      </c>
      <c r="G104" s="150" t="s">
        <v>1737</v>
      </c>
      <c r="H104" s="151">
        <v>45.6</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201</v>
      </c>
    </row>
    <row r="105" spans="2:65" s="1" customFormat="1" ht="27">
      <c r="B105" s="37"/>
      <c r="D105" s="172" t="s">
        <v>632</v>
      </c>
      <c r="F105" s="199" t="s">
        <v>3838</v>
      </c>
      <c r="I105" s="96"/>
      <c r="L105" s="37"/>
      <c r="M105" s="200"/>
      <c r="T105" s="62"/>
      <c r="AT105" s="21" t="s">
        <v>632</v>
      </c>
      <c r="AU105" s="21" t="s">
        <v>154</v>
      </c>
    </row>
    <row r="106" spans="2:65" s="1" customFormat="1" ht="25.5" customHeight="1">
      <c r="B106" s="37"/>
      <c r="C106" s="147" t="s">
        <v>166</v>
      </c>
      <c r="D106" s="147" t="s">
        <v>156</v>
      </c>
      <c r="E106" s="148" t="s">
        <v>3846</v>
      </c>
      <c r="F106" s="149" t="s">
        <v>3847</v>
      </c>
      <c r="G106" s="150" t="s">
        <v>3837</v>
      </c>
      <c r="H106" s="151">
        <v>51.8</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204</v>
      </c>
    </row>
    <row r="107" spans="2:65" s="1" customFormat="1" ht="27">
      <c r="B107" s="37"/>
      <c r="D107" s="172" t="s">
        <v>632</v>
      </c>
      <c r="F107" s="199" t="s">
        <v>3838</v>
      </c>
      <c r="I107" s="96"/>
      <c r="L107" s="37"/>
      <c r="M107" s="200"/>
      <c r="T107" s="62"/>
      <c r="AT107" s="21" t="s">
        <v>632</v>
      </c>
      <c r="AU107" s="21" t="s">
        <v>154</v>
      </c>
    </row>
    <row r="108" spans="2:65" s="1" customFormat="1" ht="25.5" customHeight="1">
      <c r="B108" s="37"/>
      <c r="C108" s="147" t="s">
        <v>177</v>
      </c>
      <c r="D108" s="147" t="s">
        <v>156</v>
      </c>
      <c r="E108" s="148" t="s">
        <v>3852</v>
      </c>
      <c r="F108" s="149" t="s">
        <v>3853</v>
      </c>
      <c r="G108" s="150" t="s">
        <v>3837</v>
      </c>
      <c r="H108" s="151">
        <v>58.8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207</v>
      </c>
    </row>
    <row r="109" spans="2:65" s="1" customFormat="1" ht="27">
      <c r="B109" s="37"/>
      <c r="D109" s="172" t="s">
        <v>632</v>
      </c>
      <c r="F109" s="199" t="s">
        <v>3854</v>
      </c>
      <c r="I109" s="96"/>
      <c r="L109" s="37"/>
      <c r="M109" s="200"/>
      <c r="T109" s="62"/>
      <c r="AT109" s="21" t="s">
        <v>632</v>
      </c>
      <c r="AU109" s="21" t="s">
        <v>154</v>
      </c>
    </row>
    <row r="110" spans="2:65" s="1" customFormat="1" ht="25.5" customHeight="1">
      <c r="B110" s="37"/>
      <c r="C110" s="147" t="s">
        <v>169</v>
      </c>
      <c r="D110" s="147" t="s">
        <v>156</v>
      </c>
      <c r="E110" s="148" t="s">
        <v>3855</v>
      </c>
      <c r="F110" s="149" t="s">
        <v>3856</v>
      </c>
      <c r="G110" s="150" t="s">
        <v>3837</v>
      </c>
      <c r="H110" s="151">
        <v>22.4</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214</v>
      </c>
    </row>
    <row r="111" spans="2:65" s="1" customFormat="1" ht="27">
      <c r="B111" s="37"/>
      <c r="D111" s="172" t="s">
        <v>632</v>
      </c>
      <c r="F111" s="199" t="s">
        <v>3838</v>
      </c>
      <c r="I111" s="96"/>
      <c r="L111" s="37"/>
      <c r="M111" s="200"/>
      <c r="T111" s="62"/>
      <c r="AT111" s="21" t="s">
        <v>632</v>
      </c>
      <c r="AU111" s="21" t="s">
        <v>154</v>
      </c>
    </row>
    <row r="112" spans="2:65" s="1" customFormat="1" ht="25.5" customHeight="1">
      <c r="B112" s="37"/>
      <c r="C112" s="147" t="s">
        <v>184</v>
      </c>
      <c r="D112" s="147" t="s">
        <v>156</v>
      </c>
      <c r="E112" s="148" t="s">
        <v>3858</v>
      </c>
      <c r="F112" s="149" t="s">
        <v>3859</v>
      </c>
      <c r="G112" s="150" t="s">
        <v>3837</v>
      </c>
      <c r="H112" s="151">
        <v>224</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227</v>
      </c>
    </row>
    <row r="113" spans="2:65" s="1" customFormat="1" ht="27">
      <c r="B113" s="37"/>
      <c r="D113" s="172" t="s">
        <v>632</v>
      </c>
      <c r="F113" s="199" t="s">
        <v>3838</v>
      </c>
      <c r="I113" s="96"/>
      <c r="L113" s="37"/>
      <c r="M113" s="200"/>
      <c r="T113" s="62"/>
      <c r="AT113" s="21" t="s">
        <v>632</v>
      </c>
      <c r="AU113" s="21" t="s">
        <v>154</v>
      </c>
    </row>
    <row r="114" spans="2:65" s="1" customFormat="1" ht="16.5" customHeight="1">
      <c r="B114" s="37"/>
      <c r="C114" s="147" t="s">
        <v>173</v>
      </c>
      <c r="D114" s="147" t="s">
        <v>156</v>
      </c>
      <c r="E114" s="148" t="s">
        <v>3860</v>
      </c>
      <c r="F114" s="149" t="s">
        <v>3861</v>
      </c>
      <c r="G114" s="150" t="s">
        <v>3837</v>
      </c>
      <c r="H114" s="151">
        <v>22.4</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234</v>
      </c>
    </row>
    <row r="115" spans="2:65" s="1" customFormat="1" ht="27">
      <c r="B115" s="37"/>
      <c r="D115" s="172" t="s">
        <v>632</v>
      </c>
      <c r="F115" s="199" t="s">
        <v>3838</v>
      </c>
      <c r="I115" s="96"/>
      <c r="L115" s="37"/>
      <c r="M115" s="200"/>
      <c r="T115" s="62"/>
      <c r="AT115" s="21" t="s">
        <v>632</v>
      </c>
      <c r="AU115" s="21" t="s">
        <v>154</v>
      </c>
    </row>
    <row r="116" spans="2:65" s="1" customFormat="1" ht="25.5" customHeight="1">
      <c r="B116" s="37"/>
      <c r="C116" s="147" t="s">
        <v>191</v>
      </c>
      <c r="D116" s="147" t="s">
        <v>156</v>
      </c>
      <c r="E116" s="148" t="s">
        <v>3862</v>
      </c>
      <c r="F116" s="149" t="s">
        <v>3863</v>
      </c>
      <c r="G116" s="150" t="s">
        <v>1951</v>
      </c>
      <c r="H116" s="151">
        <v>40.32</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237</v>
      </c>
    </row>
    <row r="117" spans="2:65" s="1" customFormat="1" ht="27">
      <c r="B117" s="37"/>
      <c r="D117" s="172" t="s">
        <v>632</v>
      </c>
      <c r="F117" s="199" t="s">
        <v>3838</v>
      </c>
      <c r="I117" s="96"/>
      <c r="L117" s="37"/>
      <c r="M117" s="200"/>
      <c r="T117" s="62"/>
      <c r="AT117" s="21" t="s">
        <v>632</v>
      </c>
      <c r="AU117" s="21" t="s">
        <v>154</v>
      </c>
    </row>
    <row r="118" spans="2:65" s="1" customFormat="1" ht="16.5" customHeight="1">
      <c r="B118" s="37"/>
      <c r="C118" s="147" t="s">
        <v>176</v>
      </c>
      <c r="D118" s="147" t="s">
        <v>156</v>
      </c>
      <c r="E118" s="148" t="s">
        <v>3864</v>
      </c>
      <c r="F118" s="149" t="s">
        <v>3865</v>
      </c>
      <c r="G118" s="150" t="s">
        <v>3837</v>
      </c>
      <c r="H118" s="151">
        <v>29.4</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347</v>
      </c>
    </row>
    <row r="119" spans="2:65" s="1" customFormat="1" ht="27">
      <c r="B119" s="37"/>
      <c r="D119" s="172" t="s">
        <v>632</v>
      </c>
      <c r="F119" s="199" t="s">
        <v>3838</v>
      </c>
      <c r="I119" s="96"/>
      <c r="L119" s="37"/>
      <c r="M119" s="200"/>
      <c r="T119" s="62"/>
      <c r="AT119" s="21" t="s">
        <v>632</v>
      </c>
      <c r="AU119" s="21" t="s">
        <v>154</v>
      </c>
    </row>
    <row r="120" spans="2:65" s="1" customFormat="1" ht="16.5" customHeight="1">
      <c r="B120" s="37"/>
      <c r="C120" s="147" t="s">
        <v>198</v>
      </c>
      <c r="D120" s="147" t="s">
        <v>156</v>
      </c>
      <c r="E120" s="148" t="s">
        <v>3868</v>
      </c>
      <c r="F120" s="149" t="s">
        <v>3869</v>
      </c>
      <c r="G120" s="150" t="s">
        <v>3837</v>
      </c>
      <c r="H120" s="151">
        <v>6.9</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359</v>
      </c>
    </row>
    <row r="121" spans="2:65" s="1" customFormat="1" ht="27">
      <c r="B121" s="37"/>
      <c r="D121" s="172" t="s">
        <v>632</v>
      </c>
      <c r="F121" s="199" t="s">
        <v>3870</v>
      </c>
      <c r="I121" s="96"/>
      <c r="L121" s="37"/>
      <c r="M121" s="200"/>
      <c r="T121" s="62"/>
      <c r="AT121" s="21" t="s">
        <v>632</v>
      </c>
      <c r="AU121" s="21" t="s">
        <v>154</v>
      </c>
    </row>
    <row r="122" spans="2:65" s="1" customFormat="1" ht="16.5" customHeight="1">
      <c r="B122" s="37"/>
      <c r="C122" s="186" t="s">
        <v>180</v>
      </c>
      <c r="D122" s="186" t="s">
        <v>300</v>
      </c>
      <c r="E122" s="187" t="s">
        <v>3871</v>
      </c>
      <c r="F122" s="188" t="s">
        <v>3872</v>
      </c>
      <c r="G122" s="189" t="s">
        <v>1951</v>
      </c>
      <c r="H122" s="190">
        <v>13.8</v>
      </c>
      <c r="I122" s="191"/>
      <c r="J122" s="192">
        <f>ROUND(I122*H122,2)</f>
        <v>0</v>
      </c>
      <c r="K122" s="188" t="s">
        <v>21</v>
      </c>
      <c r="L122" s="193"/>
      <c r="M122" s="194" t="s">
        <v>21</v>
      </c>
      <c r="N122" s="195" t="s">
        <v>44</v>
      </c>
      <c r="P122" s="156">
        <f>O122*H122</f>
        <v>0</v>
      </c>
      <c r="Q122" s="156">
        <v>0</v>
      </c>
      <c r="R122" s="156">
        <f>Q122*H122</f>
        <v>0</v>
      </c>
      <c r="S122" s="156">
        <v>0</v>
      </c>
      <c r="T122" s="157">
        <f>S122*H122</f>
        <v>0</v>
      </c>
      <c r="AR122" s="21" t="s">
        <v>169</v>
      </c>
      <c r="AT122" s="21" t="s">
        <v>300</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160</v>
      </c>
    </row>
    <row r="123" spans="2:65" s="1" customFormat="1" ht="27">
      <c r="B123" s="37"/>
      <c r="D123" s="172" t="s">
        <v>632</v>
      </c>
      <c r="F123" s="199" t="s">
        <v>3873</v>
      </c>
      <c r="I123" s="96"/>
      <c r="L123" s="37"/>
      <c r="M123" s="200"/>
      <c r="T123" s="62"/>
      <c r="AT123" s="21" t="s">
        <v>632</v>
      </c>
      <c r="AU123" s="21" t="s">
        <v>154</v>
      </c>
    </row>
    <row r="124" spans="2:65" s="1" customFormat="1" ht="16.5" customHeight="1">
      <c r="B124" s="37"/>
      <c r="C124" s="147" t="s">
        <v>10</v>
      </c>
      <c r="D124" s="147" t="s">
        <v>156</v>
      </c>
      <c r="E124" s="148" t="s">
        <v>3874</v>
      </c>
      <c r="F124" s="149" t="s">
        <v>3875</v>
      </c>
      <c r="G124" s="150" t="s">
        <v>1737</v>
      </c>
      <c r="H124" s="151">
        <v>21.25</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379</v>
      </c>
    </row>
    <row r="125" spans="2:65" s="1" customFormat="1" ht="27">
      <c r="B125" s="37"/>
      <c r="D125" s="172" t="s">
        <v>632</v>
      </c>
      <c r="F125" s="199" t="s">
        <v>3838</v>
      </c>
      <c r="I125" s="96"/>
      <c r="L125" s="37"/>
      <c r="M125" s="200"/>
      <c r="T125" s="62"/>
      <c r="AT125" s="21" t="s">
        <v>632</v>
      </c>
      <c r="AU125" s="21" t="s">
        <v>154</v>
      </c>
    </row>
    <row r="126" spans="2:65" s="1" customFormat="1" ht="16.5" customHeight="1">
      <c r="B126" s="37"/>
      <c r="C126" s="147" t="s">
        <v>183</v>
      </c>
      <c r="D126" s="147" t="s">
        <v>156</v>
      </c>
      <c r="E126" s="148" t="s">
        <v>3932</v>
      </c>
      <c r="F126" s="149" t="s">
        <v>3933</v>
      </c>
      <c r="G126" s="150" t="s">
        <v>3837</v>
      </c>
      <c r="H126" s="151">
        <v>29.4</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393</v>
      </c>
    </row>
    <row r="127" spans="2:65" s="1" customFormat="1" ht="27">
      <c r="B127" s="37"/>
      <c r="D127" s="172" t="s">
        <v>632</v>
      </c>
      <c r="F127" s="199" t="s">
        <v>3838</v>
      </c>
      <c r="I127" s="96"/>
      <c r="L127" s="37"/>
      <c r="M127" s="200"/>
      <c r="T127" s="62"/>
      <c r="AT127" s="21" t="s">
        <v>632</v>
      </c>
      <c r="AU127" s="21" t="s">
        <v>154</v>
      </c>
    </row>
    <row r="128" spans="2:65" s="9" customFormat="1" ht="22.35" customHeight="1">
      <c r="B128" s="137"/>
      <c r="D128" s="138" t="s">
        <v>72</v>
      </c>
      <c r="E128" s="169" t="s">
        <v>83</v>
      </c>
      <c r="F128" s="169" t="s">
        <v>3987</v>
      </c>
      <c r="I128" s="140"/>
      <c r="J128" s="170">
        <f>BK128</f>
        <v>0</v>
      </c>
      <c r="L128" s="137"/>
      <c r="M128" s="142"/>
      <c r="P128" s="143">
        <f>SUM(P129:P130)</f>
        <v>0</v>
      </c>
      <c r="R128" s="143">
        <f>SUM(R129:R130)</f>
        <v>0</v>
      </c>
      <c r="T128" s="144">
        <f>SUM(T129:T130)</f>
        <v>0</v>
      </c>
      <c r="AR128" s="138" t="s">
        <v>81</v>
      </c>
      <c r="AT128" s="145" t="s">
        <v>72</v>
      </c>
      <c r="AU128" s="145" t="s">
        <v>83</v>
      </c>
      <c r="AY128" s="138" t="s">
        <v>155</v>
      </c>
      <c r="BK128" s="146">
        <f>SUM(BK129:BK130)</f>
        <v>0</v>
      </c>
    </row>
    <row r="129" spans="2:65" s="1" customFormat="1" ht="16.5" customHeight="1">
      <c r="B129" s="37"/>
      <c r="C129" s="147" t="s">
        <v>211</v>
      </c>
      <c r="D129" s="147" t="s">
        <v>156</v>
      </c>
      <c r="E129" s="148" t="s">
        <v>3988</v>
      </c>
      <c r="F129" s="149" t="s">
        <v>3989</v>
      </c>
      <c r="G129" s="150" t="s">
        <v>3837</v>
      </c>
      <c r="H129" s="151">
        <v>0.93799999999999994</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154</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397</v>
      </c>
    </row>
    <row r="130" spans="2:65" s="1" customFormat="1" ht="27">
      <c r="B130" s="37"/>
      <c r="D130" s="172" t="s">
        <v>632</v>
      </c>
      <c r="F130" s="199" t="s">
        <v>3838</v>
      </c>
      <c r="I130" s="96"/>
      <c r="L130" s="37"/>
      <c r="M130" s="200"/>
      <c r="T130" s="62"/>
      <c r="AT130" s="21" t="s">
        <v>632</v>
      </c>
      <c r="AU130" s="21" t="s">
        <v>154</v>
      </c>
    </row>
    <row r="131" spans="2:65" s="9" customFormat="1" ht="22.35" customHeight="1">
      <c r="B131" s="137"/>
      <c r="D131" s="138" t="s">
        <v>72</v>
      </c>
      <c r="E131" s="169" t="s">
        <v>154</v>
      </c>
      <c r="F131" s="169" t="s">
        <v>3990</v>
      </c>
      <c r="I131" s="140"/>
      <c r="J131" s="170">
        <f>BK131</f>
        <v>0</v>
      </c>
      <c r="L131" s="137"/>
      <c r="M131" s="142"/>
      <c r="P131" s="143">
        <f>SUM(P132:P135)</f>
        <v>0</v>
      </c>
      <c r="R131" s="143">
        <f>SUM(R132:R135)</f>
        <v>0</v>
      </c>
      <c r="T131" s="144">
        <f>SUM(T132:T135)</f>
        <v>0</v>
      </c>
      <c r="AR131" s="138" t="s">
        <v>81</v>
      </c>
      <c r="AT131" s="145" t="s">
        <v>72</v>
      </c>
      <c r="AU131" s="145" t="s">
        <v>83</v>
      </c>
      <c r="AY131" s="138" t="s">
        <v>155</v>
      </c>
      <c r="BK131" s="146">
        <f>SUM(BK132:BK135)</f>
        <v>0</v>
      </c>
    </row>
    <row r="132" spans="2:65" s="1" customFormat="1" ht="16.5" customHeight="1">
      <c r="B132" s="37"/>
      <c r="C132" s="147" t="s">
        <v>187</v>
      </c>
      <c r="D132" s="147" t="s">
        <v>156</v>
      </c>
      <c r="E132" s="148" t="s">
        <v>3991</v>
      </c>
      <c r="F132" s="149" t="s">
        <v>3992</v>
      </c>
      <c r="G132" s="150" t="s">
        <v>1681</v>
      </c>
      <c r="H132" s="151">
        <v>15</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163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410</v>
      </c>
    </row>
    <row r="133" spans="2:65" s="1" customFormat="1" ht="27">
      <c r="B133" s="37"/>
      <c r="D133" s="172" t="s">
        <v>632</v>
      </c>
      <c r="F133" s="199" t="s">
        <v>3838</v>
      </c>
      <c r="I133" s="96"/>
      <c r="L133" s="37"/>
      <c r="M133" s="200"/>
      <c r="T133" s="62"/>
      <c r="AT133" s="21" t="s">
        <v>632</v>
      </c>
      <c r="AU133" s="21" t="s">
        <v>154</v>
      </c>
    </row>
    <row r="134" spans="2:65" s="1" customFormat="1" ht="16.5" customHeight="1">
      <c r="B134" s="37"/>
      <c r="C134" s="147" t="s">
        <v>218</v>
      </c>
      <c r="D134" s="147" t="s">
        <v>156</v>
      </c>
      <c r="E134" s="148" t="s">
        <v>4066</v>
      </c>
      <c r="F134" s="149" t="s">
        <v>4067</v>
      </c>
      <c r="G134" s="150" t="s">
        <v>3906</v>
      </c>
      <c r="H134" s="151">
        <v>1</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413</v>
      </c>
    </row>
    <row r="135" spans="2:65" s="1" customFormat="1" ht="135">
      <c r="B135" s="37"/>
      <c r="D135" s="172" t="s">
        <v>632</v>
      </c>
      <c r="F135" s="199" t="s">
        <v>4068</v>
      </c>
      <c r="I135" s="96"/>
      <c r="L135" s="37"/>
      <c r="M135" s="200"/>
      <c r="T135" s="62"/>
      <c r="AT135" s="21" t="s">
        <v>632</v>
      </c>
      <c r="AU135" s="21" t="s">
        <v>154</v>
      </c>
    </row>
    <row r="136" spans="2:65" s="9" customFormat="1" ht="22.35" customHeight="1">
      <c r="B136" s="137"/>
      <c r="D136" s="138" t="s">
        <v>72</v>
      </c>
      <c r="E136" s="169" t="s">
        <v>163</v>
      </c>
      <c r="F136" s="169" t="s">
        <v>3880</v>
      </c>
      <c r="I136" s="140"/>
      <c r="J136" s="170">
        <f>BK136</f>
        <v>0</v>
      </c>
      <c r="L136" s="137"/>
      <c r="M136" s="142"/>
      <c r="P136" s="143">
        <f>SUM(P137:P140)</f>
        <v>0</v>
      </c>
      <c r="R136" s="143">
        <f>SUM(R137:R140)</f>
        <v>0</v>
      </c>
      <c r="T136" s="144">
        <f>SUM(T137:T140)</f>
        <v>0</v>
      </c>
      <c r="AR136" s="138" t="s">
        <v>81</v>
      </c>
      <c r="AT136" s="145" t="s">
        <v>72</v>
      </c>
      <c r="AU136" s="145" t="s">
        <v>83</v>
      </c>
      <c r="AY136" s="138" t="s">
        <v>155</v>
      </c>
      <c r="BK136" s="146">
        <f>SUM(BK137:BK140)</f>
        <v>0</v>
      </c>
    </row>
    <row r="137" spans="2:65" s="1" customFormat="1" ht="16.5" customHeight="1">
      <c r="B137" s="37"/>
      <c r="C137" s="147" t="s">
        <v>190</v>
      </c>
      <c r="D137" s="147" t="s">
        <v>156</v>
      </c>
      <c r="E137" s="148" t="s">
        <v>3993</v>
      </c>
      <c r="F137" s="149" t="s">
        <v>3994</v>
      </c>
      <c r="G137" s="150" t="s">
        <v>1737</v>
      </c>
      <c r="H137" s="151">
        <v>6.25</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154</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428</v>
      </c>
    </row>
    <row r="138" spans="2:65" s="1" customFormat="1" ht="27">
      <c r="B138" s="37"/>
      <c r="D138" s="172" t="s">
        <v>632</v>
      </c>
      <c r="F138" s="199" t="s">
        <v>3838</v>
      </c>
      <c r="I138" s="96"/>
      <c r="L138" s="37"/>
      <c r="M138" s="200"/>
      <c r="T138" s="62"/>
      <c r="AT138" s="21" t="s">
        <v>632</v>
      </c>
      <c r="AU138" s="21" t="s">
        <v>154</v>
      </c>
    </row>
    <row r="139" spans="2:65" s="1" customFormat="1" ht="16.5" customHeight="1">
      <c r="B139" s="37"/>
      <c r="C139" s="147" t="s">
        <v>9</v>
      </c>
      <c r="D139" s="147" t="s">
        <v>156</v>
      </c>
      <c r="E139" s="148" t="s">
        <v>3881</v>
      </c>
      <c r="F139" s="149" t="s">
        <v>3882</v>
      </c>
      <c r="G139" s="150" t="s">
        <v>3837</v>
      </c>
      <c r="H139" s="151">
        <v>1.5</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154</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435</v>
      </c>
    </row>
    <row r="140" spans="2:65" s="1" customFormat="1" ht="27">
      <c r="B140" s="37"/>
      <c r="D140" s="172" t="s">
        <v>632</v>
      </c>
      <c r="F140" s="199" t="s">
        <v>3838</v>
      </c>
      <c r="I140" s="96"/>
      <c r="L140" s="37"/>
      <c r="M140" s="200"/>
      <c r="T140" s="62"/>
      <c r="AT140" s="21" t="s">
        <v>632</v>
      </c>
      <c r="AU140" s="21" t="s">
        <v>154</v>
      </c>
    </row>
    <row r="141" spans="2:65" s="9" customFormat="1" ht="22.35" customHeight="1">
      <c r="B141" s="137"/>
      <c r="D141" s="138" t="s">
        <v>72</v>
      </c>
      <c r="E141" s="169" t="s">
        <v>170</v>
      </c>
      <c r="F141" s="169" t="s">
        <v>3883</v>
      </c>
      <c r="I141" s="140"/>
      <c r="J141" s="170">
        <f>BK141</f>
        <v>0</v>
      </c>
      <c r="L141" s="137"/>
      <c r="M141" s="142"/>
      <c r="P141" s="143">
        <f>SUM(P142:P145)</f>
        <v>0</v>
      </c>
      <c r="R141" s="143">
        <f>SUM(R142:R145)</f>
        <v>0</v>
      </c>
      <c r="T141" s="144">
        <f>SUM(T142:T145)</f>
        <v>0</v>
      </c>
      <c r="AR141" s="138" t="s">
        <v>81</v>
      </c>
      <c r="AT141" s="145" t="s">
        <v>72</v>
      </c>
      <c r="AU141" s="145" t="s">
        <v>83</v>
      </c>
      <c r="AY141" s="138" t="s">
        <v>155</v>
      </c>
      <c r="BK141" s="146">
        <f>SUM(BK142:BK145)</f>
        <v>0</v>
      </c>
    </row>
    <row r="142" spans="2:65" s="1" customFormat="1" ht="25.5" customHeight="1">
      <c r="B142" s="37"/>
      <c r="C142" s="147" t="s">
        <v>194</v>
      </c>
      <c r="D142" s="147" t="s">
        <v>156</v>
      </c>
      <c r="E142" s="148" t="s">
        <v>3885</v>
      </c>
      <c r="F142" s="149" t="s">
        <v>3886</v>
      </c>
      <c r="G142" s="150" t="s">
        <v>1681</v>
      </c>
      <c r="H142" s="151">
        <v>3</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442</v>
      </c>
    </row>
    <row r="143" spans="2:65" s="1" customFormat="1" ht="40.5">
      <c r="B143" s="37"/>
      <c r="D143" s="172" t="s">
        <v>632</v>
      </c>
      <c r="F143" s="199" t="s">
        <v>3887</v>
      </c>
      <c r="I143" s="96"/>
      <c r="L143" s="37"/>
      <c r="M143" s="200"/>
      <c r="T143" s="62"/>
      <c r="AT143" s="21" t="s">
        <v>632</v>
      </c>
      <c r="AU143" s="21" t="s">
        <v>154</v>
      </c>
    </row>
    <row r="144" spans="2:65" s="1" customFormat="1" ht="25.5" customHeight="1">
      <c r="B144" s="37"/>
      <c r="C144" s="147" t="s">
        <v>231</v>
      </c>
      <c r="D144" s="147" t="s">
        <v>156</v>
      </c>
      <c r="E144" s="148" t="s">
        <v>3888</v>
      </c>
      <c r="F144" s="149" t="s">
        <v>3889</v>
      </c>
      <c r="G144" s="150" t="s">
        <v>1681</v>
      </c>
      <c r="H144" s="151">
        <v>12</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163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163</v>
      </c>
      <c r="BM144" s="21" t="s">
        <v>454</v>
      </c>
    </row>
    <row r="145" spans="2:65" s="1" customFormat="1" ht="40.5">
      <c r="B145" s="37"/>
      <c r="D145" s="172" t="s">
        <v>632</v>
      </c>
      <c r="F145" s="199" t="s">
        <v>3887</v>
      </c>
      <c r="I145" s="96"/>
      <c r="L145" s="37"/>
      <c r="M145" s="200"/>
      <c r="T145" s="62"/>
      <c r="AT145" s="21" t="s">
        <v>632</v>
      </c>
      <c r="AU145" s="21" t="s">
        <v>154</v>
      </c>
    </row>
    <row r="146" spans="2:65" s="9" customFormat="1" ht="22.35" customHeight="1">
      <c r="B146" s="137"/>
      <c r="D146" s="138" t="s">
        <v>72</v>
      </c>
      <c r="E146" s="169" t="s">
        <v>166</v>
      </c>
      <c r="F146" s="169" t="s">
        <v>3890</v>
      </c>
      <c r="I146" s="140"/>
      <c r="J146" s="170">
        <f>BK146</f>
        <v>0</v>
      </c>
      <c r="L146" s="137"/>
      <c r="M146" s="142"/>
      <c r="P146" s="143">
        <f>SUM(P147:P148)</f>
        <v>0</v>
      </c>
      <c r="R146" s="143">
        <f>SUM(R147:R148)</f>
        <v>0</v>
      </c>
      <c r="T146" s="144">
        <f>SUM(T147:T148)</f>
        <v>0</v>
      </c>
      <c r="AR146" s="138" t="s">
        <v>81</v>
      </c>
      <c r="AT146" s="145" t="s">
        <v>72</v>
      </c>
      <c r="AU146" s="145" t="s">
        <v>83</v>
      </c>
      <c r="AY146" s="138" t="s">
        <v>155</v>
      </c>
      <c r="BK146" s="146">
        <f>SUM(BK147:BK148)</f>
        <v>0</v>
      </c>
    </row>
    <row r="147" spans="2:65" s="1" customFormat="1" ht="16.5" customHeight="1">
      <c r="B147" s="37"/>
      <c r="C147" s="147" t="s">
        <v>197</v>
      </c>
      <c r="D147" s="147" t="s">
        <v>156</v>
      </c>
      <c r="E147" s="148" t="s">
        <v>2628</v>
      </c>
      <c r="F147" s="149" t="s">
        <v>3995</v>
      </c>
      <c r="G147" s="150" t="s">
        <v>1951</v>
      </c>
      <c r="H147" s="151">
        <v>3.9E-2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154</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468</v>
      </c>
    </row>
    <row r="148" spans="2:65" s="1" customFormat="1" ht="27">
      <c r="B148" s="37"/>
      <c r="D148" s="172" t="s">
        <v>632</v>
      </c>
      <c r="F148" s="199" t="s">
        <v>3838</v>
      </c>
      <c r="I148" s="96"/>
      <c r="L148" s="37"/>
      <c r="M148" s="200"/>
      <c r="T148" s="62"/>
      <c r="AT148" s="21" t="s">
        <v>632</v>
      </c>
      <c r="AU148" s="21" t="s">
        <v>154</v>
      </c>
    </row>
    <row r="149" spans="2:65" s="9" customFormat="1" ht="22.35" customHeight="1">
      <c r="B149" s="137"/>
      <c r="D149" s="138" t="s">
        <v>72</v>
      </c>
      <c r="E149" s="169" t="s">
        <v>169</v>
      </c>
      <c r="F149" s="169" t="s">
        <v>3894</v>
      </c>
      <c r="I149" s="140"/>
      <c r="J149" s="170">
        <f>BK149</f>
        <v>0</v>
      </c>
      <c r="L149" s="137"/>
      <c r="M149" s="142"/>
      <c r="P149" s="143">
        <f>SUM(P150:P165)</f>
        <v>0</v>
      </c>
      <c r="R149" s="143">
        <f>SUM(R150:R165)</f>
        <v>0</v>
      </c>
      <c r="T149" s="144">
        <f>SUM(T150:T165)</f>
        <v>0</v>
      </c>
      <c r="AR149" s="138" t="s">
        <v>83</v>
      </c>
      <c r="AT149" s="145" t="s">
        <v>72</v>
      </c>
      <c r="AU149" s="145" t="s">
        <v>83</v>
      </c>
      <c r="AY149" s="138" t="s">
        <v>155</v>
      </c>
      <c r="BK149" s="146">
        <f>SUM(BK150:BK165)</f>
        <v>0</v>
      </c>
    </row>
    <row r="150" spans="2:65" s="1" customFormat="1" ht="16.5" customHeight="1">
      <c r="B150" s="37"/>
      <c r="C150" s="147" t="s">
        <v>238</v>
      </c>
      <c r="D150" s="147" t="s">
        <v>156</v>
      </c>
      <c r="E150" s="148" t="s">
        <v>3996</v>
      </c>
      <c r="F150" s="149" t="s">
        <v>3997</v>
      </c>
      <c r="G150" s="150" t="s">
        <v>1681</v>
      </c>
      <c r="H150" s="151">
        <v>15</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183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183</v>
      </c>
      <c r="BM150" s="21" t="s">
        <v>484</v>
      </c>
    </row>
    <row r="151" spans="2:65" s="1" customFormat="1" ht="27">
      <c r="B151" s="37"/>
      <c r="D151" s="172" t="s">
        <v>632</v>
      </c>
      <c r="F151" s="199" t="s">
        <v>3838</v>
      </c>
      <c r="I151" s="96"/>
      <c r="L151" s="37"/>
      <c r="M151" s="200"/>
      <c r="T151" s="62"/>
      <c r="AT151" s="21" t="s">
        <v>632</v>
      </c>
      <c r="AU151" s="21" t="s">
        <v>154</v>
      </c>
    </row>
    <row r="152" spans="2:65" s="1" customFormat="1" ht="25.5" customHeight="1">
      <c r="B152" s="37"/>
      <c r="C152" s="147" t="s">
        <v>201</v>
      </c>
      <c r="D152" s="147" t="s">
        <v>156</v>
      </c>
      <c r="E152" s="148" t="s">
        <v>3998</v>
      </c>
      <c r="F152" s="149" t="s">
        <v>3999</v>
      </c>
      <c r="G152" s="150" t="s">
        <v>1681</v>
      </c>
      <c r="H152" s="151">
        <v>15</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183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183</v>
      </c>
      <c r="BM152" s="21" t="s">
        <v>489</v>
      </c>
    </row>
    <row r="153" spans="2:65" s="1" customFormat="1" ht="40.5">
      <c r="B153" s="37"/>
      <c r="D153" s="172" t="s">
        <v>632</v>
      </c>
      <c r="F153" s="199" t="s">
        <v>3897</v>
      </c>
      <c r="I153" s="96"/>
      <c r="L153" s="37"/>
      <c r="M153" s="200"/>
      <c r="T153" s="62"/>
      <c r="AT153" s="21" t="s">
        <v>632</v>
      </c>
      <c r="AU153" s="21" t="s">
        <v>154</v>
      </c>
    </row>
    <row r="154" spans="2:65" s="1" customFormat="1" ht="16.5" customHeight="1">
      <c r="B154" s="37"/>
      <c r="C154" s="147" t="s">
        <v>356</v>
      </c>
      <c r="D154" s="147" t="s">
        <v>156</v>
      </c>
      <c r="E154" s="148" t="s">
        <v>4000</v>
      </c>
      <c r="F154" s="149" t="s">
        <v>4001</v>
      </c>
      <c r="G154" s="150" t="s">
        <v>1681</v>
      </c>
      <c r="H154" s="151">
        <v>17.25</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183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183</v>
      </c>
      <c r="BM154" s="21" t="s">
        <v>492</v>
      </c>
    </row>
    <row r="155" spans="2:65" s="1" customFormat="1" ht="54">
      <c r="B155" s="37"/>
      <c r="D155" s="172" t="s">
        <v>632</v>
      </c>
      <c r="F155" s="199" t="s">
        <v>3900</v>
      </c>
      <c r="I155" s="96"/>
      <c r="L155" s="37"/>
      <c r="M155" s="200"/>
      <c r="T155" s="62"/>
      <c r="AT155" s="21" t="s">
        <v>632</v>
      </c>
      <c r="AU155" s="21" t="s">
        <v>154</v>
      </c>
    </row>
    <row r="156" spans="2:65" s="1" customFormat="1" ht="16.5" customHeight="1">
      <c r="B156" s="37"/>
      <c r="C156" s="147" t="s">
        <v>204</v>
      </c>
      <c r="D156" s="147" t="s">
        <v>156</v>
      </c>
      <c r="E156" s="148" t="s">
        <v>4002</v>
      </c>
      <c r="F156" s="149" t="s">
        <v>4069</v>
      </c>
      <c r="G156" s="150" t="s">
        <v>1655</v>
      </c>
      <c r="H156" s="151">
        <v>1</v>
      </c>
      <c r="I156" s="152"/>
      <c r="J156" s="153">
        <f>ROUND(I156*H156,2)</f>
        <v>0</v>
      </c>
      <c r="K156" s="149" t="s">
        <v>21</v>
      </c>
      <c r="L156" s="37"/>
      <c r="M156" s="154" t="s">
        <v>21</v>
      </c>
      <c r="N156" s="155" t="s">
        <v>44</v>
      </c>
      <c r="P156" s="156">
        <f>O156*H156</f>
        <v>0</v>
      </c>
      <c r="Q156" s="156">
        <v>0</v>
      </c>
      <c r="R156" s="156">
        <f>Q156*H156</f>
        <v>0</v>
      </c>
      <c r="S156" s="156">
        <v>0</v>
      </c>
      <c r="T156" s="157">
        <f>S156*H156</f>
        <v>0</v>
      </c>
      <c r="AR156" s="21" t="s">
        <v>183</v>
      </c>
      <c r="AT156" s="21" t="s">
        <v>156</v>
      </c>
      <c r="AU156" s="21" t="s">
        <v>154</v>
      </c>
      <c r="AY156" s="21" t="s">
        <v>155</v>
      </c>
      <c r="BE156" s="158">
        <f>IF(N156="základní",J156,0)</f>
        <v>0</v>
      </c>
      <c r="BF156" s="158">
        <f>IF(N156="snížená",J156,0)</f>
        <v>0</v>
      </c>
      <c r="BG156" s="158">
        <f>IF(N156="zákl. přenesená",J156,0)</f>
        <v>0</v>
      </c>
      <c r="BH156" s="158">
        <f>IF(N156="sníž. přenesená",J156,0)</f>
        <v>0</v>
      </c>
      <c r="BI156" s="158">
        <f>IF(N156="nulová",J156,0)</f>
        <v>0</v>
      </c>
      <c r="BJ156" s="21" t="s">
        <v>81</v>
      </c>
      <c r="BK156" s="158">
        <f>ROUND(I156*H156,2)</f>
        <v>0</v>
      </c>
      <c r="BL156" s="21" t="s">
        <v>183</v>
      </c>
      <c r="BM156" s="21" t="s">
        <v>501</v>
      </c>
    </row>
    <row r="157" spans="2:65" s="1" customFormat="1" ht="94.5">
      <c r="B157" s="37"/>
      <c r="D157" s="172" t="s">
        <v>632</v>
      </c>
      <c r="F157" s="199" t="s">
        <v>4070</v>
      </c>
      <c r="I157" s="96"/>
      <c r="L157" s="37"/>
      <c r="M157" s="200"/>
      <c r="T157" s="62"/>
      <c r="AT157" s="21" t="s">
        <v>632</v>
      </c>
      <c r="AU157" s="21" t="s">
        <v>154</v>
      </c>
    </row>
    <row r="158" spans="2:65" s="1" customFormat="1" ht="16.5" customHeight="1">
      <c r="B158" s="37"/>
      <c r="C158" s="147" t="s">
        <v>368</v>
      </c>
      <c r="D158" s="147" t="s">
        <v>156</v>
      </c>
      <c r="E158" s="148" t="s">
        <v>4005</v>
      </c>
      <c r="F158" s="149" t="s">
        <v>4071</v>
      </c>
      <c r="G158" s="150" t="s">
        <v>1655</v>
      </c>
      <c r="H158" s="151">
        <v>1</v>
      </c>
      <c r="I158" s="152"/>
      <c r="J158" s="153">
        <f>ROUND(I158*H158,2)</f>
        <v>0</v>
      </c>
      <c r="K158" s="149" t="s">
        <v>21</v>
      </c>
      <c r="L158" s="37"/>
      <c r="M158" s="154" t="s">
        <v>21</v>
      </c>
      <c r="N158" s="155" t="s">
        <v>44</v>
      </c>
      <c r="P158" s="156">
        <f>O158*H158</f>
        <v>0</v>
      </c>
      <c r="Q158" s="156">
        <v>0</v>
      </c>
      <c r="R158" s="156">
        <f>Q158*H158</f>
        <v>0</v>
      </c>
      <c r="S158" s="156">
        <v>0</v>
      </c>
      <c r="T158" s="157">
        <f>S158*H158</f>
        <v>0</v>
      </c>
      <c r="AR158" s="21" t="s">
        <v>183</v>
      </c>
      <c r="AT158" s="21" t="s">
        <v>156</v>
      </c>
      <c r="AU158" s="21" t="s">
        <v>154</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183</v>
      </c>
      <c r="BM158" s="21" t="s">
        <v>673</v>
      </c>
    </row>
    <row r="159" spans="2:65" s="1" customFormat="1" ht="94.5">
      <c r="B159" s="37"/>
      <c r="D159" s="172" t="s">
        <v>632</v>
      </c>
      <c r="F159" s="199" t="s">
        <v>4072</v>
      </c>
      <c r="I159" s="96"/>
      <c r="L159" s="37"/>
      <c r="M159" s="200"/>
      <c r="T159" s="62"/>
      <c r="AT159" s="21" t="s">
        <v>632</v>
      </c>
      <c r="AU159" s="21" t="s">
        <v>154</v>
      </c>
    </row>
    <row r="160" spans="2:65" s="1" customFormat="1" ht="25.5" customHeight="1">
      <c r="B160" s="37"/>
      <c r="C160" s="147" t="s">
        <v>207</v>
      </c>
      <c r="D160" s="147" t="s">
        <v>156</v>
      </c>
      <c r="E160" s="148" t="s">
        <v>4017</v>
      </c>
      <c r="F160" s="149" t="s">
        <v>4018</v>
      </c>
      <c r="G160" s="150" t="s">
        <v>3837</v>
      </c>
      <c r="H160" s="151">
        <v>2.5</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183</v>
      </c>
      <c r="AT160" s="21" t="s">
        <v>156</v>
      </c>
      <c r="AU160" s="21" t="s">
        <v>154</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183</v>
      </c>
      <c r="BM160" s="21" t="s">
        <v>675</v>
      </c>
    </row>
    <row r="161" spans="2:65" s="1" customFormat="1" ht="27">
      <c r="B161" s="37"/>
      <c r="D161" s="172" t="s">
        <v>632</v>
      </c>
      <c r="F161" s="199" t="s">
        <v>3838</v>
      </c>
      <c r="I161" s="96"/>
      <c r="L161" s="37"/>
      <c r="M161" s="200"/>
      <c r="T161" s="62"/>
      <c r="AT161" s="21" t="s">
        <v>632</v>
      </c>
      <c r="AU161" s="21" t="s">
        <v>154</v>
      </c>
    </row>
    <row r="162" spans="2:65" s="1" customFormat="1" ht="16.5" customHeight="1">
      <c r="B162" s="37"/>
      <c r="C162" s="147" t="s">
        <v>373</v>
      </c>
      <c r="D162" s="147" t="s">
        <v>156</v>
      </c>
      <c r="E162" s="148" t="s">
        <v>3913</v>
      </c>
      <c r="F162" s="149" t="s">
        <v>3914</v>
      </c>
      <c r="G162" s="150" t="s">
        <v>1681</v>
      </c>
      <c r="H162" s="151">
        <v>16.5</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183</v>
      </c>
      <c r="AT162" s="21" t="s">
        <v>156</v>
      </c>
      <c r="AU162" s="21" t="s">
        <v>154</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183</v>
      </c>
      <c r="BM162" s="21" t="s">
        <v>679</v>
      </c>
    </row>
    <row r="163" spans="2:65" s="1" customFormat="1" ht="27">
      <c r="B163" s="37"/>
      <c r="D163" s="172" t="s">
        <v>632</v>
      </c>
      <c r="F163" s="199" t="s">
        <v>3838</v>
      </c>
      <c r="I163" s="96"/>
      <c r="L163" s="37"/>
      <c r="M163" s="200"/>
      <c r="T163" s="62"/>
      <c r="AT163" s="21" t="s">
        <v>632</v>
      </c>
      <c r="AU163" s="21" t="s">
        <v>154</v>
      </c>
    </row>
    <row r="164" spans="2:65" s="1" customFormat="1" ht="16.5" customHeight="1">
      <c r="B164" s="37"/>
      <c r="C164" s="147" t="s">
        <v>210</v>
      </c>
      <c r="D164" s="147" t="s">
        <v>156</v>
      </c>
      <c r="E164" s="148" t="s">
        <v>4027</v>
      </c>
      <c r="F164" s="149" t="s">
        <v>4028</v>
      </c>
      <c r="G164" s="150" t="s">
        <v>1655</v>
      </c>
      <c r="H164" s="151">
        <v>1</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183</v>
      </c>
      <c r="AT164" s="21" t="s">
        <v>156</v>
      </c>
      <c r="AU164" s="21" t="s">
        <v>154</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183</v>
      </c>
      <c r="BM164" s="21" t="s">
        <v>687</v>
      </c>
    </row>
    <row r="165" spans="2:65" s="1" customFormat="1" ht="67.5">
      <c r="B165" s="37"/>
      <c r="D165" s="172" t="s">
        <v>632</v>
      </c>
      <c r="F165" s="199" t="s">
        <v>4024</v>
      </c>
      <c r="I165" s="96"/>
      <c r="L165" s="37"/>
      <c r="M165" s="200"/>
      <c r="T165" s="62"/>
      <c r="AT165" s="21" t="s">
        <v>632</v>
      </c>
      <c r="AU165" s="21" t="s">
        <v>154</v>
      </c>
    </row>
    <row r="166" spans="2:65" s="9" customFormat="1" ht="22.35" customHeight="1">
      <c r="B166" s="137"/>
      <c r="D166" s="138" t="s">
        <v>72</v>
      </c>
      <c r="E166" s="169" t="s">
        <v>184</v>
      </c>
      <c r="F166" s="169" t="s">
        <v>3915</v>
      </c>
      <c r="I166" s="140"/>
      <c r="J166" s="170">
        <f>BK166</f>
        <v>0</v>
      </c>
      <c r="L166" s="137"/>
      <c r="M166" s="142"/>
      <c r="P166" s="143">
        <f>SUM(P167:P168)</f>
        <v>0</v>
      </c>
      <c r="R166" s="143">
        <f>SUM(R167:R168)</f>
        <v>0</v>
      </c>
      <c r="T166" s="144">
        <f>SUM(T167:T168)</f>
        <v>0</v>
      </c>
      <c r="AR166" s="138" t="s">
        <v>83</v>
      </c>
      <c r="AT166" s="145" t="s">
        <v>72</v>
      </c>
      <c r="AU166" s="145" t="s">
        <v>83</v>
      </c>
      <c r="AY166" s="138" t="s">
        <v>155</v>
      </c>
      <c r="BK166" s="146">
        <f>SUM(BK167:BK168)</f>
        <v>0</v>
      </c>
    </row>
    <row r="167" spans="2:65" s="1" customFormat="1" ht="25.5" customHeight="1">
      <c r="B167" s="37"/>
      <c r="C167" s="147" t="s">
        <v>380</v>
      </c>
      <c r="D167" s="147" t="s">
        <v>156</v>
      </c>
      <c r="E167" s="148" t="s">
        <v>4029</v>
      </c>
      <c r="F167" s="149" t="s">
        <v>4030</v>
      </c>
      <c r="G167" s="150" t="s">
        <v>1681</v>
      </c>
      <c r="H167" s="151">
        <v>0.2</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183</v>
      </c>
      <c r="AT167" s="21" t="s">
        <v>156</v>
      </c>
      <c r="AU167" s="21" t="s">
        <v>154</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183</v>
      </c>
      <c r="BM167" s="21" t="s">
        <v>691</v>
      </c>
    </row>
    <row r="168" spans="2:65" s="1" customFormat="1" ht="27">
      <c r="B168" s="37"/>
      <c r="D168" s="172" t="s">
        <v>632</v>
      </c>
      <c r="F168" s="199" t="s">
        <v>3838</v>
      </c>
      <c r="I168" s="96"/>
      <c r="L168" s="37"/>
      <c r="M168" s="200"/>
      <c r="T168" s="62"/>
      <c r="AT168" s="21" t="s">
        <v>632</v>
      </c>
      <c r="AU168" s="21" t="s">
        <v>154</v>
      </c>
    </row>
    <row r="169" spans="2:65" s="9" customFormat="1" ht="22.35" customHeight="1">
      <c r="B169" s="137"/>
      <c r="D169" s="138" t="s">
        <v>72</v>
      </c>
      <c r="E169" s="169" t="s">
        <v>3919</v>
      </c>
      <c r="F169" s="169" t="s">
        <v>3920</v>
      </c>
      <c r="I169" s="140"/>
      <c r="J169" s="170">
        <f>BK169</f>
        <v>0</v>
      </c>
      <c r="L169" s="137"/>
      <c r="M169" s="142"/>
      <c r="P169" s="143">
        <f>SUM(P170:P171)</f>
        <v>0</v>
      </c>
      <c r="R169" s="143">
        <f>SUM(R170:R171)</f>
        <v>0</v>
      </c>
      <c r="T169" s="144">
        <f>SUM(T170:T171)</f>
        <v>0</v>
      </c>
      <c r="AR169" s="138" t="s">
        <v>83</v>
      </c>
      <c r="AT169" s="145" t="s">
        <v>72</v>
      </c>
      <c r="AU169" s="145" t="s">
        <v>83</v>
      </c>
      <c r="AY169" s="138" t="s">
        <v>155</v>
      </c>
      <c r="BK169" s="146">
        <f>SUM(BK170:BK171)</f>
        <v>0</v>
      </c>
    </row>
    <row r="170" spans="2:65" s="1" customFormat="1" ht="16.5" customHeight="1">
      <c r="B170" s="37"/>
      <c r="C170" s="147" t="s">
        <v>214</v>
      </c>
      <c r="D170" s="147" t="s">
        <v>156</v>
      </c>
      <c r="E170" s="148" t="s">
        <v>3922</v>
      </c>
      <c r="F170" s="149" t="s">
        <v>3923</v>
      </c>
      <c r="G170" s="150" t="s">
        <v>1951</v>
      </c>
      <c r="H170" s="151">
        <v>20.542999999999999</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183</v>
      </c>
      <c r="AT170" s="21" t="s">
        <v>156</v>
      </c>
      <c r="AU170" s="21" t="s">
        <v>154</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183</v>
      </c>
      <c r="BM170" s="21" t="s">
        <v>693</v>
      </c>
    </row>
    <row r="171" spans="2:65" s="1" customFormat="1" ht="27">
      <c r="B171" s="37"/>
      <c r="D171" s="172" t="s">
        <v>632</v>
      </c>
      <c r="F171" s="199" t="s">
        <v>3838</v>
      </c>
      <c r="I171" s="96"/>
      <c r="L171" s="37"/>
      <c r="M171" s="200"/>
      <c r="T171" s="62"/>
      <c r="AT171" s="21" t="s">
        <v>632</v>
      </c>
      <c r="AU171" s="21" t="s">
        <v>154</v>
      </c>
    </row>
    <row r="172" spans="2:65" s="9" customFormat="1" ht="29.85" customHeight="1">
      <c r="B172" s="137"/>
      <c r="D172" s="138" t="s">
        <v>72</v>
      </c>
      <c r="E172" s="169" t="s">
        <v>78</v>
      </c>
      <c r="F172" s="169" t="s">
        <v>78</v>
      </c>
      <c r="I172" s="140"/>
      <c r="J172" s="170">
        <f>BK172</f>
        <v>0</v>
      </c>
      <c r="L172" s="137"/>
      <c r="M172" s="142"/>
      <c r="P172" s="143">
        <f>P173+P176</f>
        <v>0</v>
      </c>
      <c r="R172" s="143">
        <f>R173+R176</f>
        <v>0</v>
      </c>
      <c r="T172" s="144">
        <f>T173+T176</f>
        <v>0</v>
      </c>
      <c r="AR172" s="138" t="s">
        <v>163</v>
      </c>
      <c r="AT172" s="145" t="s">
        <v>72</v>
      </c>
      <c r="AU172" s="145" t="s">
        <v>81</v>
      </c>
      <c r="AY172" s="138" t="s">
        <v>155</v>
      </c>
      <c r="BK172" s="146">
        <f>BK173+BK176</f>
        <v>0</v>
      </c>
    </row>
    <row r="173" spans="2:65" s="9" customFormat="1" ht="14.85" customHeight="1">
      <c r="B173" s="137"/>
      <c r="D173" s="138" t="s">
        <v>72</v>
      </c>
      <c r="E173" s="169" t="s">
        <v>3927</v>
      </c>
      <c r="F173" s="169" t="s">
        <v>3928</v>
      </c>
      <c r="I173" s="140"/>
      <c r="J173" s="170">
        <f>BK173</f>
        <v>0</v>
      </c>
      <c r="L173" s="137"/>
      <c r="M173" s="142"/>
      <c r="P173" s="143">
        <f>SUM(P174:P175)</f>
        <v>0</v>
      </c>
      <c r="R173" s="143">
        <f>SUM(R174:R175)</f>
        <v>0</v>
      </c>
      <c r="T173" s="144">
        <f>SUM(T174:T175)</f>
        <v>0</v>
      </c>
      <c r="AR173" s="138" t="s">
        <v>163</v>
      </c>
      <c r="AT173" s="145" t="s">
        <v>72</v>
      </c>
      <c r="AU173" s="145" t="s">
        <v>83</v>
      </c>
      <c r="AY173" s="138" t="s">
        <v>155</v>
      </c>
      <c r="BK173" s="146">
        <f>SUM(BK174:BK175)</f>
        <v>0</v>
      </c>
    </row>
    <row r="174" spans="2:65" s="1" customFormat="1" ht="16.5" customHeight="1">
      <c r="B174" s="37"/>
      <c r="C174" s="147" t="s">
        <v>387</v>
      </c>
      <c r="D174" s="147" t="s">
        <v>156</v>
      </c>
      <c r="E174" s="148" t="s">
        <v>3929</v>
      </c>
      <c r="F174" s="149" t="s">
        <v>3930</v>
      </c>
      <c r="G174" s="150" t="s">
        <v>3906</v>
      </c>
      <c r="H174" s="151">
        <v>1</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1856</v>
      </c>
      <c r="AT174" s="21" t="s">
        <v>156</v>
      </c>
      <c r="AU174" s="21" t="s">
        <v>154</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1856</v>
      </c>
      <c r="BM174" s="21" t="s">
        <v>697</v>
      </c>
    </row>
    <row r="175" spans="2:65" s="1" customFormat="1" ht="40.5">
      <c r="B175" s="37"/>
      <c r="D175" s="172" t="s">
        <v>632</v>
      </c>
      <c r="F175" s="199" t="s">
        <v>4037</v>
      </c>
      <c r="I175" s="96"/>
      <c r="L175" s="37"/>
      <c r="M175" s="200"/>
      <c r="T175" s="62"/>
      <c r="AT175" s="21" t="s">
        <v>632</v>
      </c>
      <c r="AU175" s="21" t="s">
        <v>154</v>
      </c>
    </row>
    <row r="176" spans="2:65" s="9" customFormat="1" ht="22.35" customHeight="1">
      <c r="B176" s="137"/>
      <c r="D176" s="138" t="s">
        <v>72</v>
      </c>
      <c r="E176" s="169" t="s">
        <v>4038</v>
      </c>
      <c r="F176" s="169" t="s">
        <v>4039</v>
      </c>
      <c r="I176" s="140"/>
      <c r="J176" s="170">
        <f>BK176</f>
        <v>0</v>
      </c>
      <c r="L176" s="137"/>
      <c r="M176" s="142"/>
      <c r="P176" s="143">
        <f>SUM(P177:P178)</f>
        <v>0</v>
      </c>
      <c r="R176" s="143">
        <f>SUM(R177:R178)</f>
        <v>0</v>
      </c>
      <c r="T176" s="144">
        <f>SUM(T177:T178)</f>
        <v>0</v>
      </c>
      <c r="AR176" s="138" t="s">
        <v>163</v>
      </c>
      <c r="AT176" s="145" t="s">
        <v>72</v>
      </c>
      <c r="AU176" s="145" t="s">
        <v>83</v>
      </c>
      <c r="AY176" s="138" t="s">
        <v>155</v>
      </c>
      <c r="BK176" s="146">
        <f>SUM(BK177:BK178)</f>
        <v>0</v>
      </c>
    </row>
    <row r="177" spans="2:65" s="1" customFormat="1" ht="16.5" customHeight="1">
      <c r="B177" s="37"/>
      <c r="C177" s="147" t="s">
        <v>217</v>
      </c>
      <c r="D177" s="147" t="s">
        <v>156</v>
      </c>
      <c r="E177" s="148" t="s">
        <v>4040</v>
      </c>
      <c r="F177" s="149" t="s">
        <v>4041</v>
      </c>
      <c r="G177" s="150" t="s">
        <v>3906</v>
      </c>
      <c r="H177" s="151">
        <v>1</v>
      </c>
      <c r="I177" s="152"/>
      <c r="J177" s="153">
        <f>ROUND(I177*H177,2)</f>
        <v>0</v>
      </c>
      <c r="K177" s="149" t="s">
        <v>21</v>
      </c>
      <c r="L177" s="37"/>
      <c r="M177" s="154" t="s">
        <v>21</v>
      </c>
      <c r="N177" s="155" t="s">
        <v>44</v>
      </c>
      <c r="P177" s="156">
        <f>O177*H177</f>
        <v>0</v>
      </c>
      <c r="Q177" s="156">
        <v>0</v>
      </c>
      <c r="R177" s="156">
        <f>Q177*H177</f>
        <v>0</v>
      </c>
      <c r="S177" s="156">
        <v>0</v>
      </c>
      <c r="T177" s="157">
        <f>S177*H177</f>
        <v>0</v>
      </c>
      <c r="AR177" s="21" t="s">
        <v>1856</v>
      </c>
      <c r="AT177" s="21" t="s">
        <v>156</v>
      </c>
      <c r="AU177" s="21" t="s">
        <v>154</v>
      </c>
      <c r="AY177" s="21" t="s">
        <v>155</v>
      </c>
      <c r="BE177" s="158">
        <f>IF(N177="základní",J177,0)</f>
        <v>0</v>
      </c>
      <c r="BF177" s="158">
        <f>IF(N177="snížená",J177,0)</f>
        <v>0</v>
      </c>
      <c r="BG177" s="158">
        <f>IF(N177="zákl. přenesená",J177,0)</f>
        <v>0</v>
      </c>
      <c r="BH177" s="158">
        <f>IF(N177="sníž. přenesená",J177,0)</f>
        <v>0</v>
      </c>
      <c r="BI177" s="158">
        <f>IF(N177="nulová",J177,0)</f>
        <v>0</v>
      </c>
      <c r="BJ177" s="21" t="s">
        <v>81</v>
      </c>
      <c r="BK177" s="158">
        <f>ROUND(I177*H177,2)</f>
        <v>0</v>
      </c>
      <c r="BL177" s="21" t="s">
        <v>1856</v>
      </c>
      <c r="BM177" s="21" t="s">
        <v>699</v>
      </c>
    </row>
    <row r="178" spans="2:65" s="1" customFormat="1" ht="27">
      <c r="B178" s="37"/>
      <c r="D178" s="172" t="s">
        <v>632</v>
      </c>
      <c r="F178" s="199" t="s">
        <v>3838</v>
      </c>
      <c r="I178" s="96"/>
      <c r="L178" s="37"/>
      <c r="M178" s="205"/>
      <c r="N178" s="202"/>
      <c r="O178" s="202"/>
      <c r="P178" s="202"/>
      <c r="Q178" s="202"/>
      <c r="R178" s="202"/>
      <c r="S178" s="202"/>
      <c r="T178" s="206"/>
      <c r="AT178" s="21" t="s">
        <v>632</v>
      </c>
      <c r="AU178" s="21" t="s">
        <v>154</v>
      </c>
    </row>
    <row r="179" spans="2:65" s="1" customFormat="1" ht="6.95" customHeight="1">
      <c r="B179" s="50"/>
      <c r="C179" s="51"/>
      <c r="D179" s="51"/>
      <c r="E179" s="51"/>
      <c r="F179" s="51"/>
      <c r="G179" s="51"/>
      <c r="H179" s="51"/>
      <c r="I179" s="114"/>
      <c r="J179" s="51"/>
      <c r="K179" s="51"/>
      <c r="L179" s="37"/>
    </row>
  </sheetData>
  <sheetProtection algorithmName="SHA-512" hashValue="IFdNiX23MwX7a4lKMnmrrtH4i1JkKawwX3H6sEWqBtW7IOGP7YHuujTGIL6oF1kB0J0u6YwhwmSwHfYleVaqXw==" saltValue="lpkRexxodnnGwMaCRA2u0vdU5Qs3HhO0uav6fo/0ffTlfsAXcPnvkuw6CjpeQ7F09SSO+XkTMb3GUMRM2jJPKw==" spinCount="100000" sheet="1" objects="1" scenarios="1" formatColumns="0" formatRows="0" autoFilter="0"/>
  <autoFilter ref="C90:K178" xr:uid="{00000000-0009-0000-0000-00000E000000}"/>
  <mergeCells count="10">
    <mergeCell ref="J51:J52"/>
    <mergeCell ref="E81:H81"/>
    <mergeCell ref="E83:H83"/>
    <mergeCell ref="G1:H1"/>
    <mergeCell ref="L2:V2"/>
    <mergeCell ref="E7:H7"/>
    <mergeCell ref="E9:H9"/>
    <mergeCell ref="E24:H24"/>
    <mergeCell ref="E45:H45"/>
    <mergeCell ref="E47:H47"/>
  </mergeCells>
  <hyperlinks>
    <hyperlink ref="F1:G1" location="C2" display="1) Krycí list soupisu" xr:uid="{00000000-0004-0000-0E00-000000000000}"/>
    <hyperlink ref="G1:H1" location="C54" display="2) Rekapitulace" xr:uid="{00000000-0004-0000-0E00-000001000000}"/>
    <hyperlink ref="J1" location="C90" display="3) Soupis prací" xr:uid="{00000000-0004-0000-0E00-000002000000}"/>
    <hyperlink ref="L1:V1" location="'Rekapitulace stavby'!C2" display="Rekapitulace stavby" xr:uid="{00000000-0004-0000-0E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16"/>
  <sheetViews>
    <sheetView showGridLines="0" zoomScaleNormal="100" workbookViewId="0"/>
  </sheetViews>
  <sheetFormatPr defaultRowHeight="13.5"/>
  <cols>
    <col min="1" max="1" width="8.33203125" style="207" customWidth="1"/>
    <col min="2" max="2" width="1.6640625" style="207" customWidth="1"/>
    <col min="3" max="4" width="5" style="207" customWidth="1"/>
    <col min="5" max="5" width="11.6640625" style="207" customWidth="1"/>
    <col min="6" max="6" width="9.1640625" style="207" customWidth="1"/>
    <col min="7" max="7" width="5" style="207" customWidth="1"/>
    <col min="8" max="8" width="77.83203125" style="207" customWidth="1"/>
    <col min="9" max="10" width="20" style="207" customWidth="1"/>
    <col min="11" max="11" width="1.6640625" style="207" customWidth="1"/>
  </cols>
  <sheetData>
    <row r="1" spans="2:11" ht="37.5" customHeight="1"/>
    <row r="2" spans="2:11" ht="7.5" customHeight="1">
      <c r="B2" s="208"/>
      <c r="C2" s="209"/>
      <c r="D2" s="209"/>
      <c r="E2" s="209"/>
      <c r="F2" s="209"/>
      <c r="G2" s="209"/>
      <c r="H2" s="209"/>
      <c r="I2" s="209"/>
      <c r="J2" s="209"/>
      <c r="K2" s="210"/>
    </row>
    <row r="3" spans="2:11" s="13" customFormat="1" ht="45" customHeight="1">
      <c r="B3" s="211"/>
      <c r="C3" s="326" t="s">
        <v>4073</v>
      </c>
      <c r="D3" s="326"/>
      <c r="E3" s="326"/>
      <c r="F3" s="326"/>
      <c r="G3" s="326"/>
      <c r="H3" s="326"/>
      <c r="I3" s="326"/>
      <c r="J3" s="326"/>
      <c r="K3" s="212"/>
    </row>
    <row r="4" spans="2:11" ht="25.5" customHeight="1">
      <c r="B4" s="213"/>
      <c r="C4" s="330" t="s">
        <v>4074</v>
      </c>
      <c r="D4" s="330"/>
      <c r="E4" s="330"/>
      <c r="F4" s="330"/>
      <c r="G4" s="330"/>
      <c r="H4" s="330"/>
      <c r="I4" s="330"/>
      <c r="J4" s="330"/>
      <c r="K4" s="214"/>
    </row>
    <row r="5" spans="2:11" ht="5.25" customHeight="1">
      <c r="B5" s="213"/>
      <c r="C5" s="215"/>
      <c r="D5" s="215"/>
      <c r="E5" s="215"/>
      <c r="F5" s="215"/>
      <c r="G5" s="215"/>
      <c r="H5" s="215"/>
      <c r="I5" s="215"/>
      <c r="J5" s="215"/>
      <c r="K5" s="214"/>
    </row>
    <row r="6" spans="2:11" ht="15" customHeight="1">
      <c r="B6" s="213"/>
      <c r="C6" s="329" t="s">
        <v>4075</v>
      </c>
      <c r="D6" s="329"/>
      <c r="E6" s="329"/>
      <c r="F6" s="329"/>
      <c r="G6" s="329"/>
      <c r="H6" s="329"/>
      <c r="I6" s="329"/>
      <c r="J6" s="329"/>
      <c r="K6" s="214"/>
    </row>
    <row r="7" spans="2:11" ht="15" customHeight="1">
      <c r="B7" s="217"/>
      <c r="C7" s="329" t="s">
        <v>4076</v>
      </c>
      <c r="D7" s="329"/>
      <c r="E7" s="329"/>
      <c r="F7" s="329"/>
      <c r="G7" s="329"/>
      <c r="H7" s="329"/>
      <c r="I7" s="329"/>
      <c r="J7" s="329"/>
      <c r="K7" s="214"/>
    </row>
    <row r="8" spans="2:11" ht="12.75" customHeight="1">
      <c r="B8" s="217"/>
      <c r="C8" s="216"/>
      <c r="D8" s="216"/>
      <c r="E8" s="216"/>
      <c r="F8" s="216"/>
      <c r="G8" s="216"/>
      <c r="H8" s="216"/>
      <c r="I8" s="216"/>
      <c r="J8" s="216"/>
      <c r="K8" s="214"/>
    </row>
    <row r="9" spans="2:11" ht="15" customHeight="1">
      <c r="B9" s="217"/>
      <c r="C9" s="329" t="s">
        <v>4077</v>
      </c>
      <c r="D9" s="329"/>
      <c r="E9" s="329"/>
      <c r="F9" s="329"/>
      <c r="G9" s="329"/>
      <c r="H9" s="329"/>
      <c r="I9" s="329"/>
      <c r="J9" s="329"/>
      <c r="K9" s="214"/>
    </row>
    <row r="10" spans="2:11" ht="15" customHeight="1">
      <c r="B10" s="217"/>
      <c r="C10" s="216"/>
      <c r="D10" s="329" t="s">
        <v>4078</v>
      </c>
      <c r="E10" s="329"/>
      <c r="F10" s="329"/>
      <c r="G10" s="329"/>
      <c r="H10" s="329"/>
      <c r="I10" s="329"/>
      <c r="J10" s="329"/>
      <c r="K10" s="214"/>
    </row>
    <row r="11" spans="2:11" ht="15" customHeight="1">
      <c r="B11" s="217"/>
      <c r="C11" s="218"/>
      <c r="D11" s="329" t="s">
        <v>4079</v>
      </c>
      <c r="E11" s="329"/>
      <c r="F11" s="329"/>
      <c r="G11" s="329"/>
      <c r="H11" s="329"/>
      <c r="I11" s="329"/>
      <c r="J11" s="329"/>
      <c r="K11" s="214"/>
    </row>
    <row r="12" spans="2:11" ht="12.75" customHeight="1">
      <c r="B12" s="217"/>
      <c r="C12" s="218"/>
      <c r="D12" s="218"/>
      <c r="E12" s="218"/>
      <c r="F12" s="218"/>
      <c r="G12" s="218"/>
      <c r="H12" s="218"/>
      <c r="I12" s="218"/>
      <c r="J12" s="218"/>
      <c r="K12" s="214"/>
    </row>
    <row r="13" spans="2:11" ht="15" customHeight="1">
      <c r="B13" s="217"/>
      <c r="C13" s="218"/>
      <c r="D13" s="329" t="s">
        <v>4080</v>
      </c>
      <c r="E13" s="329"/>
      <c r="F13" s="329"/>
      <c r="G13" s="329"/>
      <c r="H13" s="329"/>
      <c r="I13" s="329"/>
      <c r="J13" s="329"/>
      <c r="K13" s="214"/>
    </row>
    <row r="14" spans="2:11" ht="15" customHeight="1">
      <c r="B14" s="217"/>
      <c r="C14" s="218"/>
      <c r="D14" s="329" t="s">
        <v>4081</v>
      </c>
      <c r="E14" s="329"/>
      <c r="F14" s="329"/>
      <c r="G14" s="329"/>
      <c r="H14" s="329"/>
      <c r="I14" s="329"/>
      <c r="J14" s="329"/>
      <c r="K14" s="214"/>
    </row>
    <row r="15" spans="2:11" ht="15" customHeight="1">
      <c r="B15" s="217"/>
      <c r="C15" s="218"/>
      <c r="D15" s="329" t="s">
        <v>4082</v>
      </c>
      <c r="E15" s="329"/>
      <c r="F15" s="329"/>
      <c r="G15" s="329"/>
      <c r="H15" s="329"/>
      <c r="I15" s="329"/>
      <c r="J15" s="329"/>
      <c r="K15" s="214"/>
    </row>
    <row r="16" spans="2:11" ht="15" customHeight="1">
      <c r="B16" s="217"/>
      <c r="C16" s="218"/>
      <c r="D16" s="218"/>
      <c r="E16" s="219" t="s">
        <v>80</v>
      </c>
      <c r="F16" s="329" t="s">
        <v>4083</v>
      </c>
      <c r="G16" s="329"/>
      <c r="H16" s="329"/>
      <c r="I16" s="329"/>
      <c r="J16" s="329"/>
      <c r="K16" s="214"/>
    </row>
    <row r="17" spans="2:11" ht="15" customHeight="1">
      <c r="B17" s="217"/>
      <c r="C17" s="218"/>
      <c r="D17" s="218"/>
      <c r="E17" s="219" t="s">
        <v>4084</v>
      </c>
      <c r="F17" s="329" t="s">
        <v>4085</v>
      </c>
      <c r="G17" s="329"/>
      <c r="H17" s="329"/>
      <c r="I17" s="329"/>
      <c r="J17" s="329"/>
      <c r="K17" s="214"/>
    </row>
    <row r="18" spans="2:11" ht="15" customHeight="1">
      <c r="B18" s="217"/>
      <c r="C18" s="218"/>
      <c r="D18" s="218"/>
      <c r="E18" s="219" t="s">
        <v>4086</v>
      </c>
      <c r="F18" s="329" t="s">
        <v>4087</v>
      </c>
      <c r="G18" s="329"/>
      <c r="H18" s="329"/>
      <c r="I18" s="329"/>
      <c r="J18" s="329"/>
      <c r="K18" s="214"/>
    </row>
    <row r="19" spans="2:11" ht="15" customHeight="1">
      <c r="B19" s="217"/>
      <c r="C19" s="218"/>
      <c r="D19" s="218"/>
      <c r="E19" s="219" t="s">
        <v>4088</v>
      </c>
      <c r="F19" s="329" t="s">
        <v>4089</v>
      </c>
      <c r="G19" s="329"/>
      <c r="H19" s="329"/>
      <c r="I19" s="329"/>
      <c r="J19" s="329"/>
      <c r="K19" s="214"/>
    </row>
    <row r="20" spans="2:11" ht="15" customHeight="1">
      <c r="B20" s="217"/>
      <c r="C20" s="218"/>
      <c r="D20" s="218"/>
      <c r="E20" s="219" t="s">
        <v>4090</v>
      </c>
      <c r="F20" s="329" t="s">
        <v>4091</v>
      </c>
      <c r="G20" s="329"/>
      <c r="H20" s="329"/>
      <c r="I20" s="329"/>
      <c r="J20" s="329"/>
      <c r="K20" s="214"/>
    </row>
    <row r="21" spans="2:11" ht="15" customHeight="1">
      <c r="B21" s="217"/>
      <c r="C21" s="218"/>
      <c r="D21" s="218"/>
      <c r="E21" s="219" t="s">
        <v>4092</v>
      </c>
      <c r="F21" s="329" t="s">
        <v>4093</v>
      </c>
      <c r="G21" s="329"/>
      <c r="H21" s="329"/>
      <c r="I21" s="329"/>
      <c r="J21" s="329"/>
      <c r="K21" s="214"/>
    </row>
    <row r="22" spans="2:11" ht="12.75" customHeight="1">
      <c r="B22" s="217"/>
      <c r="C22" s="218"/>
      <c r="D22" s="218"/>
      <c r="E22" s="218"/>
      <c r="F22" s="218"/>
      <c r="G22" s="218"/>
      <c r="H22" s="218"/>
      <c r="I22" s="218"/>
      <c r="J22" s="218"/>
      <c r="K22" s="214"/>
    </row>
    <row r="23" spans="2:11" ht="15" customHeight="1">
      <c r="B23" s="217"/>
      <c r="C23" s="329" t="s">
        <v>4094</v>
      </c>
      <c r="D23" s="329"/>
      <c r="E23" s="329"/>
      <c r="F23" s="329"/>
      <c r="G23" s="329"/>
      <c r="H23" s="329"/>
      <c r="I23" s="329"/>
      <c r="J23" s="329"/>
      <c r="K23" s="214"/>
    </row>
    <row r="24" spans="2:11" ht="15" customHeight="1">
      <c r="B24" s="217"/>
      <c r="C24" s="329" t="s">
        <v>4095</v>
      </c>
      <c r="D24" s="329"/>
      <c r="E24" s="329"/>
      <c r="F24" s="329"/>
      <c r="G24" s="329"/>
      <c r="H24" s="329"/>
      <c r="I24" s="329"/>
      <c r="J24" s="329"/>
      <c r="K24" s="214"/>
    </row>
    <row r="25" spans="2:11" ht="15" customHeight="1">
      <c r="B25" s="217"/>
      <c r="C25" s="216"/>
      <c r="D25" s="329" t="s">
        <v>4096</v>
      </c>
      <c r="E25" s="329"/>
      <c r="F25" s="329"/>
      <c r="G25" s="329"/>
      <c r="H25" s="329"/>
      <c r="I25" s="329"/>
      <c r="J25" s="329"/>
      <c r="K25" s="214"/>
    </row>
    <row r="26" spans="2:11" ht="15" customHeight="1">
      <c r="B26" s="217"/>
      <c r="C26" s="218"/>
      <c r="D26" s="329" t="s">
        <v>4097</v>
      </c>
      <c r="E26" s="329"/>
      <c r="F26" s="329"/>
      <c r="G26" s="329"/>
      <c r="H26" s="329"/>
      <c r="I26" s="329"/>
      <c r="J26" s="329"/>
      <c r="K26" s="214"/>
    </row>
    <row r="27" spans="2:11" ht="12.75" customHeight="1">
      <c r="B27" s="217"/>
      <c r="C27" s="218"/>
      <c r="D27" s="218"/>
      <c r="E27" s="218"/>
      <c r="F27" s="218"/>
      <c r="G27" s="218"/>
      <c r="H27" s="218"/>
      <c r="I27" s="218"/>
      <c r="J27" s="218"/>
      <c r="K27" s="214"/>
    </row>
    <row r="28" spans="2:11" ht="15" customHeight="1">
      <c r="B28" s="217"/>
      <c r="C28" s="218"/>
      <c r="D28" s="329" t="s">
        <v>4098</v>
      </c>
      <c r="E28" s="329"/>
      <c r="F28" s="329"/>
      <c r="G28" s="329"/>
      <c r="H28" s="329"/>
      <c r="I28" s="329"/>
      <c r="J28" s="329"/>
      <c r="K28" s="214"/>
    </row>
    <row r="29" spans="2:11" ht="15" customHeight="1">
      <c r="B29" s="217"/>
      <c r="C29" s="218"/>
      <c r="D29" s="329" t="s">
        <v>4099</v>
      </c>
      <c r="E29" s="329"/>
      <c r="F29" s="329"/>
      <c r="G29" s="329"/>
      <c r="H29" s="329"/>
      <c r="I29" s="329"/>
      <c r="J29" s="329"/>
      <c r="K29" s="214"/>
    </row>
    <row r="30" spans="2:11" ht="12.75" customHeight="1">
      <c r="B30" s="217"/>
      <c r="C30" s="218"/>
      <c r="D30" s="218"/>
      <c r="E30" s="218"/>
      <c r="F30" s="218"/>
      <c r="G30" s="218"/>
      <c r="H30" s="218"/>
      <c r="I30" s="218"/>
      <c r="J30" s="218"/>
      <c r="K30" s="214"/>
    </row>
    <row r="31" spans="2:11" ht="15" customHeight="1">
      <c r="B31" s="217"/>
      <c r="C31" s="218"/>
      <c r="D31" s="329" t="s">
        <v>4100</v>
      </c>
      <c r="E31" s="329"/>
      <c r="F31" s="329"/>
      <c r="G31" s="329"/>
      <c r="H31" s="329"/>
      <c r="I31" s="329"/>
      <c r="J31" s="329"/>
      <c r="K31" s="214"/>
    </row>
    <row r="32" spans="2:11" ht="15" customHeight="1">
      <c r="B32" s="217"/>
      <c r="C32" s="218"/>
      <c r="D32" s="329" t="s">
        <v>4101</v>
      </c>
      <c r="E32" s="329"/>
      <c r="F32" s="329"/>
      <c r="G32" s="329"/>
      <c r="H32" s="329"/>
      <c r="I32" s="329"/>
      <c r="J32" s="329"/>
      <c r="K32" s="214"/>
    </row>
    <row r="33" spans="2:11" ht="15" customHeight="1">
      <c r="B33" s="217"/>
      <c r="C33" s="218"/>
      <c r="D33" s="329" t="s">
        <v>4102</v>
      </c>
      <c r="E33" s="329"/>
      <c r="F33" s="329"/>
      <c r="G33" s="329"/>
      <c r="H33" s="329"/>
      <c r="I33" s="329"/>
      <c r="J33" s="329"/>
      <c r="K33" s="214"/>
    </row>
    <row r="34" spans="2:11" ht="15" customHeight="1">
      <c r="B34" s="217"/>
      <c r="C34" s="218"/>
      <c r="D34" s="216"/>
      <c r="E34" s="220" t="s">
        <v>140</v>
      </c>
      <c r="F34" s="216"/>
      <c r="G34" s="329" t="s">
        <v>4103</v>
      </c>
      <c r="H34" s="329"/>
      <c r="I34" s="329"/>
      <c r="J34" s="329"/>
      <c r="K34" s="214"/>
    </row>
    <row r="35" spans="2:11" ht="30.75" customHeight="1">
      <c r="B35" s="217"/>
      <c r="C35" s="218"/>
      <c r="D35" s="216"/>
      <c r="E35" s="220" t="s">
        <v>4104</v>
      </c>
      <c r="F35" s="216"/>
      <c r="G35" s="329" t="s">
        <v>4105</v>
      </c>
      <c r="H35" s="329"/>
      <c r="I35" s="329"/>
      <c r="J35" s="329"/>
      <c r="K35" s="214"/>
    </row>
    <row r="36" spans="2:11" ht="15" customHeight="1">
      <c r="B36" s="217"/>
      <c r="C36" s="218"/>
      <c r="D36" s="216"/>
      <c r="E36" s="220" t="s">
        <v>54</v>
      </c>
      <c r="F36" s="216"/>
      <c r="G36" s="329" t="s">
        <v>3516</v>
      </c>
      <c r="H36" s="329"/>
      <c r="I36" s="329"/>
      <c r="J36" s="329"/>
      <c r="K36" s="214"/>
    </row>
    <row r="37" spans="2:11" ht="15" customHeight="1">
      <c r="B37" s="217"/>
      <c r="C37" s="218"/>
      <c r="D37" s="216"/>
      <c r="E37" s="220" t="s">
        <v>141</v>
      </c>
      <c r="F37" s="216"/>
      <c r="G37" s="329" t="s">
        <v>4106</v>
      </c>
      <c r="H37" s="329"/>
      <c r="I37" s="329"/>
      <c r="J37" s="329"/>
      <c r="K37" s="214"/>
    </row>
    <row r="38" spans="2:11" ht="15" customHeight="1">
      <c r="B38" s="217"/>
      <c r="C38" s="218"/>
      <c r="D38" s="216"/>
      <c r="E38" s="220" t="s">
        <v>142</v>
      </c>
      <c r="F38" s="216"/>
      <c r="G38" s="329" t="s">
        <v>4107</v>
      </c>
      <c r="H38" s="329"/>
      <c r="I38" s="329"/>
      <c r="J38" s="329"/>
      <c r="K38" s="214"/>
    </row>
    <row r="39" spans="2:11" ht="15" customHeight="1">
      <c r="B39" s="217"/>
      <c r="C39" s="218"/>
      <c r="D39" s="216"/>
      <c r="E39" s="220" t="s">
        <v>143</v>
      </c>
      <c r="F39" s="216"/>
      <c r="G39" s="329" t="s">
        <v>4108</v>
      </c>
      <c r="H39" s="329"/>
      <c r="I39" s="329"/>
      <c r="J39" s="329"/>
      <c r="K39" s="214"/>
    </row>
    <row r="40" spans="2:11" ht="15" customHeight="1">
      <c r="B40" s="217"/>
      <c r="C40" s="218"/>
      <c r="D40" s="216"/>
      <c r="E40" s="220" t="s">
        <v>4109</v>
      </c>
      <c r="F40" s="216"/>
      <c r="G40" s="329" t="s">
        <v>4110</v>
      </c>
      <c r="H40" s="329"/>
      <c r="I40" s="329"/>
      <c r="J40" s="329"/>
      <c r="K40" s="214"/>
    </row>
    <row r="41" spans="2:11" ht="15" customHeight="1">
      <c r="B41" s="217"/>
      <c r="C41" s="218"/>
      <c r="D41" s="216"/>
      <c r="E41" s="220"/>
      <c r="F41" s="216"/>
      <c r="G41" s="329" t="s">
        <v>4111</v>
      </c>
      <c r="H41" s="329"/>
      <c r="I41" s="329"/>
      <c r="J41" s="329"/>
      <c r="K41" s="214"/>
    </row>
    <row r="42" spans="2:11" ht="15" customHeight="1">
      <c r="B42" s="217"/>
      <c r="C42" s="218"/>
      <c r="D42" s="216"/>
      <c r="E42" s="220" t="s">
        <v>4112</v>
      </c>
      <c r="F42" s="216"/>
      <c r="G42" s="329" t="s">
        <v>4113</v>
      </c>
      <c r="H42" s="329"/>
      <c r="I42" s="329"/>
      <c r="J42" s="329"/>
      <c r="K42" s="214"/>
    </row>
    <row r="43" spans="2:11" ht="15" customHeight="1">
      <c r="B43" s="217"/>
      <c r="C43" s="218"/>
      <c r="D43" s="216"/>
      <c r="E43" s="220" t="s">
        <v>145</v>
      </c>
      <c r="F43" s="216"/>
      <c r="G43" s="329" t="s">
        <v>4114</v>
      </c>
      <c r="H43" s="329"/>
      <c r="I43" s="329"/>
      <c r="J43" s="329"/>
      <c r="K43" s="214"/>
    </row>
    <row r="44" spans="2:11" ht="12.75" customHeight="1">
      <c r="B44" s="217"/>
      <c r="C44" s="218"/>
      <c r="D44" s="216"/>
      <c r="E44" s="216"/>
      <c r="F44" s="216"/>
      <c r="G44" s="216"/>
      <c r="H44" s="216"/>
      <c r="I44" s="216"/>
      <c r="J44" s="216"/>
      <c r="K44" s="214"/>
    </row>
    <row r="45" spans="2:11" ht="15" customHeight="1">
      <c r="B45" s="217"/>
      <c r="C45" s="218"/>
      <c r="D45" s="329" t="s">
        <v>4115</v>
      </c>
      <c r="E45" s="329"/>
      <c r="F45" s="329"/>
      <c r="G45" s="329"/>
      <c r="H45" s="329"/>
      <c r="I45" s="329"/>
      <c r="J45" s="329"/>
      <c r="K45" s="214"/>
    </row>
    <row r="46" spans="2:11" ht="15" customHeight="1">
      <c r="B46" s="217"/>
      <c r="C46" s="218"/>
      <c r="D46" s="218"/>
      <c r="E46" s="329" t="s">
        <v>4116</v>
      </c>
      <c r="F46" s="329"/>
      <c r="G46" s="329"/>
      <c r="H46" s="329"/>
      <c r="I46" s="329"/>
      <c r="J46" s="329"/>
      <c r="K46" s="214"/>
    </row>
    <row r="47" spans="2:11" ht="15" customHeight="1">
      <c r="B47" s="217"/>
      <c r="C47" s="218"/>
      <c r="D47" s="218"/>
      <c r="E47" s="329" t="s">
        <v>4117</v>
      </c>
      <c r="F47" s="329"/>
      <c r="G47" s="329"/>
      <c r="H47" s="329"/>
      <c r="I47" s="329"/>
      <c r="J47" s="329"/>
      <c r="K47" s="214"/>
    </row>
    <row r="48" spans="2:11" ht="15" customHeight="1">
      <c r="B48" s="217"/>
      <c r="C48" s="218"/>
      <c r="D48" s="218"/>
      <c r="E48" s="329" t="s">
        <v>4118</v>
      </c>
      <c r="F48" s="329"/>
      <c r="G48" s="329"/>
      <c r="H48" s="329"/>
      <c r="I48" s="329"/>
      <c r="J48" s="329"/>
      <c r="K48" s="214"/>
    </row>
    <row r="49" spans="2:11" ht="15" customHeight="1">
      <c r="B49" s="217"/>
      <c r="C49" s="218"/>
      <c r="D49" s="329" t="s">
        <v>4119</v>
      </c>
      <c r="E49" s="329"/>
      <c r="F49" s="329"/>
      <c r="G49" s="329"/>
      <c r="H49" s="329"/>
      <c r="I49" s="329"/>
      <c r="J49" s="329"/>
      <c r="K49" s="214"/>
    </row>
    <row r="50" spans="2:11" ht="25.5" customHeight="1">
      <c r="B50" s="213"/>
      <c r="C50" s="330" t="s">
        <v>4120</v>
      </c>
      <c r="D50" s="330"/>
      <c r="E50" s="330"/>
      <c r="F50" s="330"/>
      <c r="G50" s="330"/>
      <c r="H50" s="330"/>
      <c r="I50" s="330"/>
      <c r="J50" s="330"/>
      <c r="K50" s="214"/>
    </row>
    <row r="51" spans="2:11" ht="5.25" customHeight="1">
      <c r="B51" s="213"/>
      <c r="C51" s="215"/>
      <c r="D51" s="215"/>
      <c r="E51" s="215"/>
      <c r="F51" s="215"/>
      <c r="G51" s="215"/>
      <c r="H51" s="215"/>
      <c r="I51" s="215"/>
      <c r="J51" s="215"/>
      <c r="K51" s="214"/>
    </row>
    <row r="52" spans="2:11" ht="15" customHeight="1">
      <c r="B52" s="213"/>
      <c r="C52" s="329" t="s">
        <v>4121</v>
      </c>
      <c r="D52" s="329"/>
      <c r="E52" s="329"/>
      <c r="F52" s="329"/>
      <c r="G52" s="329"/>
      <c r="H52" s="329"/>
      <c r="I52" s="329"/>
      <c r="J52" s="329"/>
      <c r="K52" s="214"/>
    </row>
    <row r="53" spans="2:11" ht="15" customHeight="1">
      <c r="B53" s="213"/>
      <c r="C53" s="329" t="s">
        <v>4122</v>
      </c>
      <c r="D53" s="329"/>
      <c r="E53" s="329"/>
      <c r="F53" s="329"/>
      <c r="G53" s="329"/>
      <c r="H53" s="329"/>
      <c r="I53" s="329"/>
      <c r="J53" s="329"/>
      <c r="K53" s="214"/>
    </row>
    <row r="54" spans="2:11" ht="12.75" customHeight="1">
      <c r="B54" s="213"/>
      <c r="C54" s="216"/>
      <c r="D54" s="216"/>
      <c r="E54" s="216"/>
      <c r="F54" s="216"/>
      <c r="G54" s="216"/>
      <c r="H54" s="216"/>
      <c r="I54" s="216"/>
      <c r="J54" s="216"/>
      <c r="K54" s="214"/>
    </row>
    <row r="55" spans="2:11" ht="15" customHeight="1">
      <c r="B55" s="213"/>
      <c r="C55" s="329" t="s">
        <v>4123</v>
      </c>
      <c r="D55" s="329"/>
      <c r="E55" s="329"/>
      <c r="F55" s="329"/>
      <c r="G55" s="329"/>
      <c r="H55" s="329"/>
      <c r="I55" s="329"/>
      <c r="J55" s="329"/>
      <c r="K55" s="214"/>
    </row>
    <row r="56" spans="2:11" ht="15" customHeight="1">
      <c r="B56" s="213"/>
      <c r="C56" s="218"/>
      <c r="D56" s="329" t="s">
        <v>4124</v>
      </c>
      <c r="E56" s="329"/>
      <c r="F56" s="329"/>
      <c r="G56" s="329"/>
      <c r="H56" s="329"/>
      <c r="I56" s="329"/>
      <c r="J56" s="329"/>
      <c r="K56" s="214"/>
    </row>
    <row r="57" spans="2:11" ht="15" customHeight="1">
      <c r="B57" s="213"/>
      <c r="C57" s="218"/>
      <c r="D57" s="329" t="s">
        <v>4125</v>
      </c>
      <c r="E57" s="329"/>
      <c r="F57" s="329"/>
      <c r="G57" s="329"/>
      <c r="H57" s="329"/>
      <c r="I57" s="329"/>
      <c r="J57" s="329"/>
      <c r="K57" s="214"/>
    </row>
    <row r="58" spans="2:11" ht="15" customHeight="1">
      <c r="B58" s="213"/>
      <c r="C58" s="218"/>
      <c r="D58" s="329" t="s">
        <v>4126</v>
      </c>
      <c r="E58" s="329"/>
      <c r="F58" s="329"/>
      <c r="G58" s="329"/>
      <c r="H58" s="329"/>
      <c r="I58" s="329"/>
      <c r="J58" s="329"/>
      <c r="K58" s="214"/>
    </row>
    <row r="59" spans="2:11" ht="15" customHeight="1">
      <c r="B59" s="213"/>
      <c r="C59" s="218"/>
      <c r="D59" s="329" t="s">
        <v>4127</v>
      </c>
      <c r="E59" s="329"/>
      <c r="F59" s="329"/>
      <c r="G59" s="329"/>
      <c r="H59" s="329"/>
      <c r="I59" s="329"/>
      <c r="J59" s="329"/>
      <c r="K59" s="214"/>
    </row>
    <row r="60" spans="2:11" ht="15" customHeight="1">
      <c r="B60" s="213"/>
      <c r="C60" s="218"/>
      <c r="D60" s="328" t="s">
        <v>4128</v>
      </c>
      <c r="E60" s="328"/>
      <c r="F60" s="328"/>
      <c r="G60" s="328"/>
      <c r="H60" s="328"/>
      <c r="I60" s="328"/>
      <c r="J60" s="328"/>
      <c r="K60" s="214"/>
    </row>
    <row r="61" spans="2:11" ht="15" customHeight="1">
      <c r="B61" s="213"/>
      <c r="C61" s="218"/>
      <c r="D61" s="329" t="s">
        <v>4129</v>
      </c>
      <c r="E61" s="329"/>
      <c r="F61" s="329"/>
      <c r="G61" s="329"/>
      <c r="H61" s="329"/>
      <c r="I61" s="329"/>
      <c r="J61" s="329"/>
      <c r="K61" s="214"/>
    </row>
    <row r="62" spans="2:11" ht="12.75" customHeight="1">
      <c r="B62" s="213"/>
      <c r="C62" s="218"/>
      <c r="D62" s="218"/>
      <c r="E62" s="221"/>
      <c r="F62" s="218"/>
      <c r="G62" s="218"/>
      <c r="H62" s="218"/>
      <c r="I62" s="218"/>
      <c r="J62" s="218"/>
      <c r="K62" s="214"/>
    </row>
    <row r="63" spans="2:11" ht="15" customHeight="1">
      <c r="B63" s="213"/>
      <c r="C63" s="218"/>
      <c r="D63" s="329" t="s">
        <v>4130</v>
      </c>
      <c r="E63" s="329"/>
      <c r="F63" s="329"/>
      <c r="G63" s="329"/>
      <c r="H63" s="329"/>
      <c r="I63" s="329"/>
      <c r="J63" s="329"/>
      <c r="K63" s="214"/>
    </row>
    <row r="64" spans="2:11" ht="15" customHeight="1">
      <c r="B64" s="213"/>
      <c r="C64" s="218"/>
      <c r="D64" s="328" t="s">
        <v>4131</v>
      </c>
      <c r="E64" s="328"/>
      <c r="F64" s="328"/>
      <c r="G64" s="328"/>
      <c r="H64" s="328"/>
      <c r="I64" s="328"/>
      <c r="J64" s="328"/>
      <c r="K64" s="214"/>
    </row>
    <row r="65" spans="2:11" ht="15" customHeight="1">
      <c r="B65" s="213"/>
      <c r="C65" s="218"/>
      <c r="D65" s="329" t="s">
        <v>4132</v>
      </c>
      <c r="E65" s="329"/>
      <c r="F65" s="329"/>
      <c r="G65" s="329"/>
      <c r="H65" s="329"/>
      <c r="I65" s="329"/>
      <c r="J65" s="329"/>
      <c r="K65" s="214"/>
    </row>
    <row r="66" spans="2:11" ht="15" customHeight="1">
      <c r="B66" s="213"/>
      <c r="C66" s="218"/>
      <c r="D66" s="329" t="s">
        <v>4133</v>
      </c>
      <c r="E66" s="329"/>
      <c r="F66" s="329"/>
      <c r="G66" s="329"/>
      <c r="H66" s="329"/>
      <c r="I66" s="329"/>
      <c r="J66" s="329"/>
      <c r="K66" s="214"/>
    </row>
    <row r="67" spans="2:11" ht="15" customHeight="1">
      <c r="B67" s="213"/>
      <c r="C67" s="218"/>
      <c r="D67" s="329" t="s">
        <v>4134</v>
      </c>
      <c r="E67" s="329"/>
      <c r="F67" s="329"/>
      <c r="G67" s="329"/>
      <c r="H67" s="329"/>
      <c r="I67" s="329"/>
      <c r="J67" s="329"/>
      <c r="K67" s="214"/>
    </row>
    <row r="68" spans="2:11" ht="15" customHeight="1">
      <c r="B68" s="213"/>
      <c r="C68" s="218"/>
      <c r="D68" s="329" t="s">
        <v>4135</v>
      </c>
      <c r="E68" s="329"/>
      <c r="F68" s="329"/>
      <c r="G68" s="329"/>
      <c r="H68" s="329"/>
      <c r="I68" s="329"/>
      <c r="J68" s="329"/>
      <c r="K68" s="214"/>
    </row>
    <row r="69" spans="2:11" ht="12.75" customHeight="1">
      <c r="B69" s="222"/>
      <c r="C69" s="223"/>
      <c r="D69" s="223"/>
      <c r="E69" s="223"/>
      <c r="F69" s="223"/>
      <c r="G69" s="223"/>
      <c r="H69" s="223"/>
      <c r="I69" s="223"/>
      <c r="J69" s="223"/>
      <c r="K69" s="224"/>
    </row>
    <row r="70" spans="2:11" ht="18.75" customHeight="1">
      <c r="B70" s="225"/>
      <c r="C70" s="225"/>
      <c r="D70" s="225"/>
      <c r="E70" s="225"/>
      <c r="F70" s="225"/>
      <c r="G70" s="225"/>
      <c r="H70" s="225"/>
      <c r="I70" s="225"/>
      <c r="J70" s="225"/>
      <c r="K70" s="226"/>
    </row>
    <row r="71" spans="2:11" ht="18.75" customHeight="1">
      <c r="B71" s="226"/>
      <c r="C71" s="226"/>
      <c r="D71" s="226"/>
      <c r="E71" s="226"/>
      <c r="F71" s="226"/>
      <c r="G71" s="226"/>
      <c r="H71" s="226"/>
      <c r="I71" s="226"/>
      <c r="J71" s="226"/>
      <c r="K71" s="226"/>
    </row>
    <row r="72" spans="2:11" ht="7.5" customHeight="1">
      <c r="B72" s="227"/>
      <c r="C72" s="228"/>
      <c r="D72" s="228"/>
      <c r="E72" s="228"/>
      <c r="F72" s="228"/>
      <c r="G72" s="228"/>
      <c r="H72" s="228"/>
      <c r="I72" s="228"/>
      <c r="J72" s="228"/>
      <c r="K72" s="229"/>
    </row>
    <row r="73" spans="2:11" ht="45" customHeight="1">
      <c r="B73" s="230"/>
      <c r="C73" s="327" t="s">
        <v>127</v>
      </c>
      <c r="D73" s="327"/>
      <c r="E73" s="327"/>
      <c r="F73" s="327"/>
      <c r="G73" s="327"/>
      <c r="H73" s="327"/>
      <c r="I73" s="327"/>
      <c r="J73" s="327"/>
      <c r="K73" s="231"/>
    </row>
    <row r="74" spans="2:11" ht="17.25" customHeight="1">
      <c r="B74" s="230"/>
      <c r="C74" s="232" t="s">
        <v>4136</v>
      </c>
      <c r="D74" s="232"/>
      <c r="E74" s="232"/>
      <c r="F74" s="232" t="s">
        <v>4137</v>
      </c>
      <c r="G74" s="233"/>
      <c r="H74" s="232" t="s">
        <v>141</v>
      </c>
      <c r="I74" s="232" t="s">
        <v>58</v>
      </c>
      <c r="J74" s="232" t="s">
        <v>4138</v>
      </c>
      <c r="K74" s="231"/>
    </row>
    <row r="75" spans="2:11" ht="17.25" customHeight="1">
      <c r="B75" s="230"/>
      <c r="C75" s="234" t="s">
        <v>4139</v>
      </c>
      <c r="D75" s="234"/>
      <c r="E75" s="234"/>
      <c r="F75" s="235" t="s">
        <v>4140</v>
      </c>
      <c r="G75" s="236"/>
      <c r="H75" s="234"/>
      <c r="I75" s="234"/>
      <c r="J75" s="234" t="s">
        <v>4141</v>
      </c>
      <c r="K75" s="231"/>
    </row>
    <row r="76" spans="2:11" ht="5.25" customHeight="1">
      <c r="B76" s="230"/>
      <c r="C76" s="237"/>
      <c r="D76" s="237"/>
      <c r="E76" s="237"/>
      <c r="F76" s="237"/>
      <c r="G76" s="238"/>
      <c r="H76" s="237"/>
      <c r="I76" s="237"/>
      <c r="J76" s="237"/>
      <c r="K76" s="231"/>
    </row>
    <row r="77" spans="2:11" ht="15" customHeight="1">
      <c r="B77" s="230"/>
      <c r="C77" s="220" t="s">
        <v>54</v>
      </c>
      <c r="D77" s="237"/>
      <c r="E77" s="237"/>
      <c r="F77" s="239" t="s">
        <v>4142</v>
      </c>
      <c r="G77" s="238"/>
      <c r="H77" s="220" t="s">
        <v>4143</v>
      </c>
      <c r="I77" s="220" t="s">
        <v>4144</v>
      </c>
      <c r="J77" s="220">
        <v>20</v>
      </c>
      <c r="K77" s="231"/>
    </row>
    <row r="78" spans="2:11" ht="15" customHeight="1">
      <c r="B78" s="230"/>
      <c r="C78" s="220" t="s">
        <v>4145</v>
      </c>
      <c r="D78" s="220"/>
      <c r="E78" s="220"/>
      <c r="F78" s="239" t="s">
        <v>4142</v>
      </c>
      <c r="G78" s="238"/>
      <c r="H78" s="220" t="s">
        <v>4146</v>
      </c>
      <c r="I78" s="220" t="s">
        <v>4144</v>
      </c>
      <c r="J78" s="220">
        <v>120</v>
      </c>
      <c r="K78" s="231"/>
    </row>
    <row r="79" spans="2:11" ht="15" customHeight="1">
      <c r="B79" s="240"/>
      <c r="C79" s="220" t="s">
        <v>4147</v>
      </c>
      <c r="D79" s="220"/>
      <c r="E79" s="220"/>
      <c r="F79" s="239" t="s">
        <v>4148</v>
      </c>
      <c r="G79" s="238"/>
      <c r="H79" s="220" t="s">
        <v>4149</v>
      </c>
      <c r="I79" s="220" t="s">
        <v>4144</v>
      </c>
      <c r="J79" s="220">
        <v>50</v>
      </c>
      <c r="K79" s="231"/>
    </row>
    <row r="80" spans="2:11" ht="15" customHeight="1">
      <c r="B80" s="240"/>
      <c r="C80" s="220" t="s">
        <v>4150</v>
      </c>
      <c r="D80" s="220"/>
      <c r="E80" s="220"/>
      <c r="F80" s="239" t="s">
        <v>4142</v>
      </c>
      <c r="G80" s="238"/>
      <c r="H80" s="220" t="s">
        <v>4151</v>
      </c>
      <c r="I80" s="220" t="s">
        <v>4152</v>
      </c>
      <c r="J80" s="220"/>
      <c r="K80" s="231"/>
    </row>
    <row r="81" spans="2:11" ht="15" customHeight="1">
      <c r="B81" s="240"/>
      <c r="C81" s="220" t="s">
        <v>4153</v>
      </c>
      <c r="D81" s="220"/>
      <c r="E81" s="220"/>
      <c r="F81" s="239" t="s">
        <v>4148</v>
      </c>
      <c r="G81" s="220"/>
      <c r="H81" s="220" t="s">
        <v>4154</v>
      </c>
      <c r="I81" s="220" t="s">
        <v>4144</v>
      </c>
      <c r="J81" s="220">
        <v>15</v>
      </c>
      <c r="K81" s="231"/>
    </row>
    <row r="82" spans="2:11" ht="15" customHeight="1">
      <c r="B82" s="240"/>
      <c r="C82" s="220" t="s">
        <v>4155</v>
      </c>
      <c r="D82" s="220"/>
      <c r="E82" s="220"/>
      <c r="F82" s="239" t="s">
        <v>4148</v>
      </c>
      <c r="G82" s="220"/>
      <c r="H82" s="220" t="s">
        <v>4156</v>
      </c>
      <c r="I82" s="220" t="s">
        <v>4144</v>
      </c>
      <c r="J82" s="220">
        <v>15</v>
      </c>
      <c r="K82" s="231"/>
    </row>
    <row r="83" spans="2:11" ht="15" customHeight="1">
      <c r="B83" s="240"/>
      <c r="C83" s="220" t="s">
        <v>4157</v>
      </c>
      <c r="D83" s="220"/>
      <c r="E83" s="220"/>
      <c r="F83" s="239" t="s">
        <v>4148</v>
      </c>
      <c r="G83" s="220"/>
      <c r="H83" s="220" t="s">
        <v>4158</v>
      </c>
      <c r="I83" s="220" t="s">
        <v>4144</v>
      </c>
      <c r="J83" s="220">
        <v>20</v>
      </c>
      <c r="K83" s="231"/>
    </row>
    <row r="84" spans="2:11" ht="15" customHeight="1">
      <c r="B84" s="240"/>
      <c r="C84" s="220" t="s">
        <v>4159</v>
      </c>
      <c r="D84" s="220"/>
      <c r="E84" s="220"/>
      <c r="F84" s="239" t="s">
        <v>4148</v>
      </c>
      <c r="G84" s="220"/>
      <c r="H84" s="220" t="s">
        <v>4160</v>
      </c>
      <c r="I84" s="220" t="s">
        <v>4144</v>
      </c>
      <c r="J84" s="220">
        <v>20</v>
      </c>
      <c r="K84" s="231"/>
    </row>
    <row r="85" spans="2:11" ht="15" customHeight="1">
      <c r="B85" s="240"/>
      <c r="C85" s="220" t="s">
        <v>4161</v>
      </c>
      <c r="D85" s="220"/>
      <c r="E85" s="220"/>
      <c r="F85" s="239" t="s">
        <v>4148</v>
      </c>
      <c r="G85" s="238"/>
      <c r="H85" s="220" t="s">
        <v>4162</v>
      </c>
      <c r="I85" s="220" t="s">
        <v>4144</v>
      </c>
      <c r="J85" s="220">
        <v>50</v>
      </c>
      <c r="K85" s="231"/>
    </row>
    <row r="86" spans="2:11" ht="15" customHeight="1">
      <c r="B86" s="240"/>
      <c r="C86" s="220" t="s">
        <v>4163</v>
      </c>
      <c r="D86" s="220"/>
      <c r="E86" s="220"/>
      <c r="F86" s="239" t="s">
        <v>4148</v>
      </c>
      <c r="G86" s="238"/>
      <c r="H86" s="220" t="s">
        <v>4164</v>
      </c>
      <c r="I86" s="220" t="s">
        <v>4144</v>
      </c>
      <c r="J86" s="220">
        <v>20</v>
      </c>
      <c r="K86" s="231"/>
    </row>
    <row r="87" spans="2:11" ht="15" customHeight="1">
      <c r="B87" s="240"/>
      <c r="C87" s="220" t="s">
        <v>4165</v>
      </c>
      <c r="D87" s="220"/>
      <c r="E87" s="220"/>
      <c r="F87" s="239" t="s">
        <v>4148</v>
      </c>
      <c r="G87" s="238"/>
      <c r="H87" s="220" t="s">
        <v>4166</v>
      </c>
      <c r="I87" s="220" t="s">
        <v>4144</v>
      </c>
      <c r="J87" s="220">
        <v>20</v>
      </c>
      <c r="K87" s="231"/>
    </row>
    <row r="88" spans="2:11" ht="15" customHeight="1">
      <c r="B88" s="240"/>
      <c r="C88" s="220" t="s">
        <v>4167</v>
      </c>
      <c r="D88" s="220"/>
      <c r="E88" s="220"/>
      <c r="F88" s="239" t="s">
        <v>4148</v>
      </c>
      <c r="G88" s="238"/>
      <c r="H88" s="220" t="s">
        <v>4168</v>
      </c>
      <c r="I88" s="220" t="s">
        <v>4144</v>
      </c>
      <c r="J88" s="220">
        <v>50</v>
      </c>
      <c r="K88" s="231"/>
    </row>
    <row r="89" spans="2:11" ht="15" customHeight="1">
      <c r="B89" s="240"/>
      <c r="C89" s="220" t="s">
        <v>4169</v>
      </c>
      <c r="D89" s="220"/>
      <c r="E89" s="220"/>
      <c r="F89" s="239" t="s">
        <v>4148</v>
      </c>
      <c r="G89" s="238"/>
      <c r="H89" s="220" t="s">
        <v>4169</v>
      </c>
      <c r="I89" s="220" t="s">
        <v>4144</v>
      </c>
      <c r="J89" s="220">
        <v>50</v>
      </c>
      <c r="K89" s="231"/>
    </row>
    <row r="90" spans="2:11" ht="15" customHeight="1">
      <c r="B90" s="240"/>
      <c r="C90" s="220" t="s">
        <v>146</v>
      </c>
      <c r="D90" s="220"/>
      <c r="E90" s="220"/>
      <c r="F90" s="239" t="s">
        <v>4148</v>
      </c>
      <c r="G90" s="238"/>
      <c r="H90" s="220" t="s">
        <v>4170</v>
      </c>
      <c r="I90" s="220" t="s">
        <v>4144</v>
      </c>
      <c r="J90" s="220">
        <v>255</v>
      </c>
      <c r="K90" s="231"/>
    </row>
    <row r="91" spans="2:11" ht="15" customHeight="1">
      <c r="B91" s="240"/>
      <c r="C91" s="220" t="s">
        <v>4171</v>
      </c>
      <c r="D91" s="220"/>
      <c r="E91" s="220"/>
      <c r="F91" s="239" t="s">
        <v>4142</v>
      </c>
      <c r="G91" s="238"/>
      <c r="H91" s="220" t="s">
        <v>4172</v>
      </c>
      <c r="I91" s="220" t="s">
        <v>4173</v>
      </c>
      <c r="J91" s="220"/>
      <c r="K91" s="231"/>
    </row>
    <row r="92" spans="2:11" ht="15" customHeight="1">
      <c r="B92" s="240"/>
      <c r="C92" s="220" t="s">
        <v>4174</v>
      </c>
      <c r="D92" s="220"/>
      <c r="E92" s="220"/>
      <c r="F92" s="239" t="s">
        <v>4142</v>
      </c>
      <c r="G92" s="238"/>
      <c r="H92" s="220" t="s">
        <v>4175</v>
      </c>
      <c r="I92" s="220" t="s">
        <v>4176</v>
      </c>
      <c r="J92" s="220"/>
      <c r="K92" s="231"/>
    </row>
    <row r="93" spans="2:11" ht="15" customHeight="1">
      <c r="B93" s="240"/>
      <c r="C93" s="220" t="s">
        <v>4177</v>
      </c>
      <c r="D93" s="220"/>
      <c r="E93" s="220"/>
      <c r="F93" s="239" t="s">
        <v>4142</v>
      </c>
      <c r="G93" s="238"/>
      <c r="H93" s="220" t="s">
        <v>4177</v>
      </c>
      <c r="I93" s="220" t="s">
        <v>4176</v>
      </c>
      <c r="J93" s="220"/>
      <c r="K93" s="231"/>
    </row>
    <row r="94" spans="2:11" ht="15" customHeight="1">
      <c r="B94" s="240"/>
      <c r="C94" s="220" t="s">
        <v>39</v>
      </c>
      <c r="D94" s="220"/>
      <c r="E94" s="220"/>
      <c r="F94" s="239" t="s">
        <v>4142</v>
      </c>
      <c r="G94" s="238"/>
      <c r="H94" s="220" t="s">
        <v>4178</v>
      </c>
      <c r="I94" s="220" t="s">
        <v>4176</v>
      </c>
      <c r="J94" s="220"/>
      <c r="K94" s="231"/>
    </row>
    <row r="95" spans="2:11" ht="15" customHeight="1">
      <c r="B95" s="240"/>
      <c r="C95" s="220" t="s">
        <v>49</v>
      </c>
      <c r="D95" s="220"/>
      <c r="E95" s="220"/>
      <c r="F95" s="239" t="s">
        <v>4142</v>
      </c>
      <c r="G95" s="238"/>
      <c r="H95" s="220" t="s">
        <v>4179</v>
      </c>
      <c r="I95" s="220" t="s">
        <v>4176</v>
      </c>
      <c r="J95" s="220"/>
      <c r="K95" s="231"/>
    </row>
    <row r="96" spans="2:11" ht="15" customHeight="1">
      <c r="B96" s="241"/>
      <c r="C96" s="242"/>
      <c r="D96" s="242"/>
      <c r="E96" s="242"/>
      <c r="F96" s="242"/>
      <c r="G96" s="242"/>
      <c r="H96" s="242"/>
      <c r="I96" s="242"/>
      <c r="J96" s="242"/>
      <c r="K96" s="243"/>
    </row>
    <row r="97" spans="2:11" ht="18.75" customHeight="1">
      <c r="B97" s="244"/>
      <c r="C97" s="245"/>
      <c r="D97" s="245"/>
      <c r="E97" s="245"/>
      <c r="F97" s="245"/>
      <c r="G97" s="245"/>
      <c r="H97" s="245"/>
      <c r="I97" s="245"/>
      <c r="J97" s="245"/>
      <c r="K97" s="244"/>
    </row>
    <row r="98" spans="2:11" ht="18.75" customHeight="1">
      <c r="B98" s="226"/>
      <c r="C98" s="226"/>
      <c r="D98" s="226"/>
      <c r="E98" s="226"/>
      <c r="F98" s="226"/>
      <c r="G98" s="226"/>
      <c r="H98" s="226"/>
      <c r="I98" s="226"/>
      <c r="J98" s="226"/>
      <c r="K98" s="226"/>
    </row>
    <row r="99" spans="2:11" ht="7.5" customHeight="1">
      <c r="B99" s="227"/>
      <c r="C99" s="228"/>
      <c r="D99" s="228"/>
      <c r="E99" s="228"/>
      <c r="F99" s="228"/>
      <c r="G99" s="228"/>
      <c r="H99" s="228"/>
      <c r="I99" s="228"/>
      <c r="J99" s="228"/>
      <c r="K99" s="229"/>
    </row>
    <row r="100" spans="2:11" ht="45" customHeight="1">
      <c r="B100" s="230"/>
      <c r="C100" s="327" t="s">
        <v>4180</v>
      </c>
      <c r="D100" s="327"/>
      <c r="E100" s="327"/>
      <c r="F100" s="327"/>
      <c r="G100" s="327"/>
      <c r="H100" s="327"/>
      <c r="I100" s="327"/>
      <c r="J100" s="327"/>
      <c r="K100" s="231"/>
    </row>
    <row r="101" spans="2:11" ht="17.25" customHeight="1">
      <c r="B101" s="230"/>
      <c r="C101" s="232" t="s">
        <v>4136</v>
      </c>
      <c r="D101" s="232"/>
      <c r="E101" s="232"/>
      <c r="F101" s="232" t="s">
        <v>4137</v>
      </c>
      <c r="G101" s="233"/>
      <c r="H101" s="232" t="s">
        <v>141</v>
      </c>
      <c r="I101" s="232" t="s">
        <v>58</v>
      </c>
      <c r="J101" s="232" t="s">
        <v>4138</v>
      </c>
      <c r="K101" s="231"/>
    </row>
    <row r="102" spans="2:11" ht="17.25" customHeight="1">
      <c r="B102" s="230"/>
      <c r="C102" s="234" t="s">
        <v>4139</v>
      </c>
      <c r="D102" s="234"/>
      <c r="E102" s="234"/>
      <c r="F102" s="235" t="s">
        <v>4140</v>
      </c>
      <c r="G102" s="236"/>
      <c r="H102" s="234"/>
      <c r="I102" s="234"/>
      <c r="J102" s="234" t="s">
        <v>4141</v>
      </c>
      <c r="K102" s="231"/>
    </row>
    <row r="103" spans="2:11" ht="5.25" customHeight="1">
      <c r="B103" s="230"/>
      <c r="C103" s="232"/>
      <c r="D103" s="232"/>
      <c r="E103" s="232"/>
      <c r="F103" s="232"/>
      <c r="G103" s="246"/>
      <c r="H103" s="232"/>
      <c r="I103" s="232"/>
      <c r="J103" s="232"/>
      <c r="K103" s="231"/>
    </row>
    <row r="104" spans="2:11" ht="15" customHeight="1">
      <c r="B104" s="230"/>
      <c r="C104" s="220" t="s">
        <v>54</v>
      </c>
      <c r="D104" s="237"/>
      <c r="E104" s="237"/>
      <c r="F104" s="239" t="s">
        <v>4142</v>
      </c>
      <c r="G104" s="246"/>
      <c r="H104" s="220" t="s">
        <v>4181</v>
      </c>
      <c r="I104" s="220" t="s">
        <v>4144</v>
      </c>
      <c r="J104" s="220">
        <v>20</v>
      </c>
      <c r="K104" s="231"/>
    </row>
    <row r="105" spans="2:11" ht="15" customHeight="1">
      <c r="B105" s="230"/>
      <c r="C105" s="220" t="s">
        <v>4145</v>
      </c>
      <c r="D105" s="220"/>
      <c r="E105" s="220"/>
      <c r="F105" s="239" t="s">
        <v>4142</v>
      </c>
      <c r="G105" s="220"/>
      <c r="H105" s="220" t="s">
        <v>4181</v>
      </c>
      <c r="I105" s="220" t="s">
        <v>4144</v>
      </c>
      <c r="J105" s="220">
        <v>120</v>
      </c>
      <c r="K105" s="231"/>
    </row>
    <row r="106" spans="2:11" ht="15" customHeight="1">
      <c r="B106" s="240"/>
      <c r="C106" s="220" t="s">
        <v>4147</v>
      </c>
      <c r="D106" s="220"/>
      <c r="E106" s="220"/>
      <c r="F106" s="239" t="s">
        <v>4148</v>
      </c>
      <c r="G106" s="220"/>
      <c r="H106" s="220" t="s">
        <v>4181</v>
      </c>
      <c r="I106" s="220" t="s">
        <v>4144</v>
      </c>
      <c r="J106" s="220">
        <v>50</v>
      </c>
      <c r="K106" s="231"/>
    </row>
    <row r="107" spans="2:11" ht="15" customHeight="1">
      <c r="B107" s="240"/>
      <c r="C107" s="220" t="s">
        <v>4150</v>
      </c>
      <c r="D107" s="220"/>
      <c r="E107" s="220"/>
      <c r="F107" s="239" t="s">
        <v>4142</v>
      </c>
      <c r="G107" s="220"/>
      <c r="H107" s="220" t="s">
        <v>4181</v>
      </c>
      <c r="I107" s="220" t="s">
        <v>4152</v>
      </c>
      <c r="J107" s="220"/>
      <c r="K107" s="231"/>
    </row>
    <row r="108" spans="2:11" ht="15" customHeight="1">
      <c r="B108" s="240"/>
      <c r="C108" s="220" t="s">
        <v>4161</v>
      </c>
      <c r="D108" s="220"/>
      <c r="E108" s="220"/>
      <c r="F108" s="239" t="s">
        <v>4148</v>
      </c>
      <c r="G108" s="220"/>
      <c r="H108" s="220" t="s">
        <v>4181</v>
      </c>
      <c r="I108" s="220" t="s">
        <v>4144</v>
      </c>
      <c r="J108" s="220">
        <v>50</v>
      </c>
      <c r="K108" s="231"/>
    </row>
    <row r="109" spans="2:11" ht="15" customHeight="1">
      <c r="B109" s="240"/>
      <c r="C109" s="220" t="s">
        <v>4169</v>
      </c>
      <c r="D109" s="220"/>
      <c r="E109" s="220"/>
      <c r="F109" s="239" t="s">
        <v>4148</v>
      </c>
      <c r="G109" s="220"/>
      <c r="H109" s="220" t="s">
        <v>4181</v>
      </c>
      <c r="I109" s="220" t="s">
        <v>4144</v>
      </c>
      <c r="J109" s="220">
        <v>50</v>
      </c>
      <c r="K109" s="231"/>
    </row>
    <row r="110" spans="2:11" ht="15" customHeight="1">
      <c r="B110" s="240"/>
      <c r="C110" s="220" t="s">
        <v>4167</v>
      </c>
      <c r="D110" s="220"/>
      <c r="E110" s="220"/>
      <c r="F110" s="239" t="s">
        <v>4148</v>
      </c>
      <c r="G110" s="220"/>
      <c r="H110" s="220" t="s">
        <v>4181</v>
      </c>
      <c r="I110" s="220" t="s">
        <v>4144</v>
      </c>
      <c r="J110" s="220">
        <v>50</v>
      </c>
      <c r="K110" s="231"/>
    </row>
    <row r="111" spans="2:11" ht="15" customHeight="1">
      <c r="B111" s="240"/>
      <c r="C111" s="220" t="s">
        <v>54</v>
      </c>
      <c r="D111" s="220"/>
      <c r="E111" s="220"/>
      <c r="F111" s="239" t="s">
        <v>4142</v>
      </c>
      <c r="G111" s="220"/>
      <c r="H111" s="220" t="s">
        <v>4182</v>
      </c>
      <c r="I111" s="220" t="s">
        <v>4144</v>
      </c>
      <c r="J111" s="220">
        <v>20</v>
      </c>
      <c r="K111" s="231"/>
    </row>
    <row r="112" spans="2:11" ht="15" customHeight="1">
      <c r="B112" s="240"/>
      <c r="C112" s="220" t="s">
        <v>4183</v>
      </c>
      <c r="D112" s="220"/>
      <c r="E112" s="220"/>
      <c r="F112" s="239" t="s">
        <v>4142</v>
      </c>
      <c r="G112" s="220"/>
      <c r="H112" s="220" t="s">
        <v>4184</v>
      </c>
      <c r="I112" s="220" t="s">
        <v>4144</v>
      </c>
      <c r="J112" s="220">
        <v>120</v>
      </c>
      <c r="K112" s="231"/>
    </row>
    <row r="113" spans="2:11" ht="15" customHeight="1">
      <c r="B113" s="240"/>
      <c r="C113" s="220" t="s">
        <v>39</v>
      </c>
      <c r="D113" s="220"/>
      <c r="E113" s="220"/>
      <c r="F113" s="239" t="s">
        <v>4142</v>
      </c>
      <c r="G113" s="220"/>
      <c r="H113" s="220" t="s">
        <v>4185</v>
      </c>
      <c r="I113" s="220" t="s">
        <v>4176</v>
      </c>
      <c r="J113" s="220"/>
      <c r="K113" s="231"/>
    </row>
    <row r="114" spans="2:11" ht="15" customHeight="1">
      <c r="B114" s="240"/>
      <c r="C114" s="220" t="s">
        <v>49</v>
      </c>
      <c r="D114" s="220"/>
      <c r="E114" s="220"/>
      <c r="F114" s="239" t="s">
        <v>4142</v>
      </c>
      <c r="G114" s="220"/>
      <c r="H114" s="220" t="s">
        <v>4186</v>
      </c>
      <c r="I114" s="220" t="s">
        <v>4176</v>
      </c>
      <c r="J114" s="220"/>
      <c r="K114" s="231"/>
    </row>
    <row r="115" spans="2:11" ht="15" customHeight="1">
      <c r="B115" s="240"/>
      <c r="C115" s="220" t="s">
        <v>58</v>
      </c>
      <c r="D115" s="220"/>
      <c r="E115" s="220"/>
      <c r="F115" s="239" t="s">
        <v>4142</v>
      </c>
      <c r="G115" s="220"/>
      <c r="H115" s="220" t="s">
        <v>4187</v>
      </c>
      <c r="I115" s="220" t="s">
        <v>4188</v>
      </c>
      <c r="J115" s="220"/>
      <c r="K115" s="231"/>
    </row>
    <row r="116" spans="2:11" ht="15" customHeight="1">
      <c r="B116" s="241"/>
      <c r="C116" s="247"/>
      <c r="D116" s="247"/>
      <c r="E116" s="247"/>
      <c r="F116" s="247"/>
      <c r="G116" s="247"/>
      <c r="H116" s="247"/>
      <c r="I116" s="247"/>
      <c r="J116" s="247"/>
      <c r="K116" s="243"/>
    </row>
    <row r="117" spans="2:11" ht="18.75" customHeight="1">
      <c r="B117" s="248"/>
      <c r="C117" s="216"/>
      <c r="D117" s="216"/>
      <c r="E117" s="216"/>
      <c r="F117" s="249"/>
      <c r="G117" s="216"/>
      <c r="H117" s="216"/>
      <c r="I117" s="216"/>
      <c r="J117" s="216"/>
      <c r="K117" s="248"/>
    </row>
    <row r="118" spans="2:11" ht="18.75" customHeight="1">
      <c r="B118" s="226"/>
      <c r="C118" s="226"/>
      <c r="D118" s="226"/>
      <c r="E118" s="226"/>
      <c r="F118" s="226"/>
      <c r="G118" s="226"/>
      <c r="H118" s="226"/>
      <c r="I118" s="226"/>
      <c r="J118" s="226"/>
      <c r="K118" s="226"/>
    </row>
    <row r="119" spans="2:11" ht="7.5" customHeight="1">
      <c r="B119" s="250"/>
      <c r="C119" s="251"/>
      <c r="D119" s="251"/>
      <c r="E119" s="251"/>
      <c r="F119" s="251"/>
      <c r="G119" s="251"/>
      <c r="H119" s="251"/>
      <c r="I119" s="251"/>
      <c r="J119" s="251"/>
      <c r="K119" s="252"/>
    </row>
    <row r="120" spans="2:11" ht="45" customHeight="1">
      <c r="B120" s="253"/>
      <c r="C120" s="326" t="s">
        <v>4189</v>
      </c>
      <c r="D120" s="326"/>
      <c r="E120" s="326"/>
      <c r="F120" s="326"/>
      <c r="G120" s="326"/>
      <c r="H120" s="326"/>
      <c r="I120" s="326"/>
      <c r="J120" s="326"/>
      <c r="K120" s="254"/>
    </row>
    <row r="121" spans="2:11" ht="17.25" customHeight="1">
      <c r="B121" s="255"/>
      <c r="C121" s="232" t="s">
        <v>4136</v>
      </c>
      <c r="D121" s="232"/>
      <c r="E121" s="232"/>
      <c r="F121" s="232" t="s">
        <v>4137</v>
      </c>
      <c r="G121" s="233"/>
      <c r="H121" s="232" t="s">
        <v>141</v>
      </c>
      <c r="I121" s="232" t="s">
        <v>58</v>
      </c>
      <c r="J121" s="232" t="s">
        <v>4138</v>
      </c>
      <c r="K121" s="256"/>
    </row>
    <row r="122" spans="2:11" ht="17.25" customHeight="1">
      <c r="B122" s="255"/>
      <c r="C122" s="234" t="s">
        <v>4139</v>
      </c>
      <c r="D122" s="234"/>
      <c r="E122" s="234"/>
      <c r="F122" s="235" t="s">
        <v>4140</v>
      </c>
      <c r="G122" s="236"/>
      <c r="H122" s="234"/>
      <c r="I122" s="234"/>
      <c r="J122" s="234" t="s">
        <v>4141</v>
      </c>
      <c r="K122" s="256"/>
    </row>
    <row r="123" spans="2:11" ht="5.25" customHeight="1">
      <c r="B123" s="257"/>
      <c r="C123" s="237"/>
      <c r="D123" s="237"/>
      <c r="E123" s="237"/>
      <c r="F123" s="237"/>
      <c r="G123" s="220"/>
      <c r="H123" s="237"/>
      <c r="I123" s="237"/>
      <c r="J123" s="237"/>
      <c r="K123" s="258"/>
    </row>
    <row r="124" spans="2:11" ht="15" customHeight="1">
      <c r="B124" s="257"/>
      <c r="C124" s="220" t="s">
        <v>4145</v>
      </c>
      <c r="D124" s="237"/>
      <c r="E124" s="237"/>
      <c r="F124" s="239" t="s">
        <v>4142</v>
      </c>
      <c r="G124" s="220"/>
      <c r="H124" s="220" t="s">
        <v>4181</v>
      </c>
      <c r="I124" s="220" t="s">
        <v>4144</v>
      </c>
      <c r="J124" s="220">
        <v>120</v>
      </c>
      <c r="K124" s="259"/>
    </row>
    <row r="125" spans="2:11" ht="15" customHeight="1">
      <c r="B125" s="257"/>
      <c r="C125" s="220" t="s">
        <v>4190</v>
      </c>
      <c r="D125" s="220"/>
      <c r="E125" s="220"/>
      <c r="F125" s="239" t="s">
        <v>4142</v>
      </c>
      <c r="G125" s="220"/>
      <c r="H125" s="220" t="s">
        <v>4191</v>
      </c>
      <c r="I125" s="220" t="s">
        <v>4144</v>
      </c>
      <c r="J125" s="220" t="s">
        <v>4192</v>
      </c>
      <c r="K125" s="259"/>
    </row>
    <row r="126" spans="2:11" ht="15" customHeight="1">
      <c r="B126" s="257"/>
      <c r="C126" s="220" t="s">
        <v>4092</v>
      </c>
      <c r="D126" s="220"/>
      <c r="E126" s="220"/>
      <c r="F126" s="239" t="s">
        <v>4142</v>
      </c>
      <c r="G126" s="220"/>
      <c r="H126" s="220" t="s">
        <v>4193</v>
      </c>
      <c r="I126" s="220" t="s">
        <v>4144</v>
      </c>
      <c r="J126" s="220" t="s">
        <v>4192</v>
      </c>
      <c r="K126" s="259"/>
    </row>
    <row r="127" spans="2:11" ht="15" customHeight="1">
      <c r="B127" s="257"/>
      <c r="C127" s="220" t="s">
        <v>4153</v>
      </c>
      <c r="D127" s="220"/>
      <c r="E127" s="220"/>
      <c r="F127" s="239" t="s">
        <v>4148</v>
      </c>
      <c r="G127" s="220"/>
      <c r="H127" s="220" t="s">
        <v>4154</v>
      </c>
      <c r="I127" s="220" t="s">
        <v>4144</v>
      </c>
      <c r="J127" s="220">
        <v>15</v>
      </c>
      <c r="K127" s="259"/>
    </row>
    <row r="128" spans="2:11" ht="15" customHeight="1">
      <c r="B128" s="257"/>
      <c r="C128" s="220" t="s">
        <v>4155</v>
      </c>
      <c r="D128" s="220"/>
      <c r="E128" s="220"/>
      <c r="F128" s="239" t="s">
        <v>4148</v>
      </c>
      <c r="G128" s="220"/>
      <c r="H128" s="220" t="s">
        <v>4156</v>
      </c>
      <c r="I128" s="220" t="s">
        <v>4144</v>
      </c>
      <c r="J128" s="220">
        <v>15</v>
      </c>
      <c r="K128" s="259"/>
    </row>
    <row r="129" spans="2:11" ht="15" customHeight="1">
      <c r="B129" s="257"/>
      <c r="C129" s="220" t="s">
        <v>4157</v>
      </c>
      <c r="D129" s="220"/>
      <c r="E129" s="220"/>
      <c r="F129" s="239" t="s">
        <v>4148</v>
      </c>
      <c r="G129" s="220"/>
      <c r="H129" s="220" t="s">
        <v>4158</v>
      </c>
      <c r="I129" s="220" t="s">
        <v>4144</v>
      </c>
      <c r="J129" s="220">
        <v>20</v>
      </c>
      <c r="K129" s="259"/>
    </row>
    <row r="130" spans="2:11" ht="15" customHeight="1">
      <c r="B130" s="257"/>
      <c r="C130" s="220" t="s">
        <v>4159</v>
      </c>
      <c r="D130" s="220"/>
      <c r="E130" s="220"/>
      <c r="F130" s="239" t="s">
        <v>4148</v>
      </c>
      <c r="G130" s="220"/>
      <c r="H130" s="220" t="s">
        <v>4160</v>
      </c>
      <c r="I130" s="220" t="s">
        <v>4144</v>
      </c>
      <c r="J130" s="220">
        <v>20</v>
      </c>
      <c r="K130" s="259"/>
    </row>
    <row r="131" spans="2:11" ht="15" customHeight="1">
      <c r="B131" s="257"/>
      <c r="C131" s="220" t="s">
        <v>4147</v>
      </c>
      <c r="D131" s="220"/>
      <c r="E131" s="220"/>
      <c r="F131" s="239" t="s">
        <v>4148</v>
      </c>
      <c r="G131" s="220"/>
      <c r="H131" s="220" t="s">
        <v>4181</v>
      </c>
      <c r="I131" s="220" t="s">
        <v>4144</v>
      </c>
      <c r="J131" s="220">
        <v>50</v>
      </c>
      <c r="K131" s="259"/>
    </row>
    <row r="132" spans="2:11" ht="15" customHeight="1">
      <c r="B132" s="257"/>
      <c r="C132" s="220" t="s">
        <v>4161</v>
      </c>
      <c r="D132" s="220"/>
      <c r="E132" s="220"/>
      <c r="F132" s="239" t="s">
        <v>4148</v>
      </c>
      <c r="G132" s="220"/>
      <c r="H132" s="220" t="s">
        <v>4181</v>
      </c>
      <c r="I132" s="220" t="s">
        <v>4144</v>
      </c>
      <c r="J132" s="220">
        <v>50</v>
      </c>
      <c r="K132" s="259"/>
    </row>
    <row r="133" spans="2:11" ht="15" customHeight="1">
      <c r="B133" s="257"/>
      <c r="C133" s="220" t="s">
        <v>4167</v>
      </c>
      <c r="D133" s="220"/>
      <c r="E133" s="220"/>
      <c r="F133" s="239" t="s">
        <v>4148</v>
      </c>
      <c r="G133" s="220"/>
      <c r="H133" s="220" t="s">
        <v>4181</v>
      </c>
      <c r="I133" s="220" t="s">
        <v>4144</v>
      </c>
      <c r="J133" s="220">
        <v>50</v>
      </c>
      <c r="K133" s="259"/>
    </row>
    <row r="134" spans="2:11" ht="15" customHeight="1">
      <c r="B134" s="257"/>
      <c r="C134" s="220" t="s">
        <v>4169</v>
      </c>
      <c r="D134" s="220"/>
      <c r="E134" s="220"/>
      <c r="F134" s="239" t="s">
        <v>4148</v>
      </c>
      <c r="G134" s="220"/>
      <c r="H134" s="220" t="s">
        <v>4181</v>
      </c>
      <c r="I134" s="220" t="s">
        <v>4144</v>
      </c>
      <c r="J134" s="220">
        <v>50</v>
      </c>
      <c r="K134" s="259"/>
    </row>
    <row r="135" spans="2:11" ht="15" customHeight="1">
      <c r="B135" s="257"/>
      <c r="C135" s="220" t="s">
        <v>146</v>
      </c>
      <c r="D135" s="220"/>
      <c r="E135" s="220"/>
      <c r="F135" s="239" t="s">
        <v>4148</v>
      </c>
      <c r="G135" s="220"/>
      <c r="H135" s="220" t="s">
        <v>4194</v>
      </c>
      <c r="I135" s="220" t="s">
        <v>4144</v>
      </c>
      <c r="J135" s="220">
        <v>255</v>
      </c>
      <c r="K135" s="259"/>
    </row>
    <row r="136" spans="2:11" ht="15" customHeight="1">
      <c r="B136" s="257"/>
      <c r="C136" s="220" t="s">
        <v>4171</v>
      </c>
      <c r="D136" s="220"/>
      <c r="E136" s="220"/>
      <c r="F136" s="239" t="s">
        <v>4142</v>
      </c>
      <c r="G136" s="220"/>
      <c r="H136" s="220" t="s">
        <v>4195</v>
      </c>
      <c r="I136" s="220" t="s">
        <v>4173</v>
      </c>
      <c r="J136" s="220"/>
      <c r="K136" s="259"/>
    </row>
    <row r="137" spans="2:11" ht="15" customHeight="1">
      <c r="B137" s="257"/>
      <c r="C137" s="220" t="s">
        <v>4174</v>
      </c>
      <c r="D137" s="220"/>
      <c r="E137" s="220"/>
      <c r="F137" s="239" t="s">
        <v>4142</v>
      </c>
      <c r="G137" s="220"/>
      <c r="H137" s="220" t="s">
        <v>4196</v>
      </c>
      <c r="I137" s="220" t="s">
        <v>4176</v>
      </c>
      <c r="J137" s="220"/>
      <c r="K137" s="259"/>
    </row>
    <row r="138" spans="2:11" ht="15" customHeight="1">
      <c r="B138" s="257"/>
      <c r="C138" s="220" t="s">
        <v>4177</v>
      </c>
      <c r="D138" s="220"/>
      <c r="E138" s="220"/>
      <c r="F138" s="239" t="s">
        <v>4142</v>
      </c>
      <c r="G138" s="220"/>
      <c r="H138" s="220" t="s">
        <v>4177</v>
      </c>
      <c r="I138" s="220" t="s">
        <v>4176</v>
      </c>
      <c r="J138" s="220"/>
      <c r="K138" s="259"/>
    </row>
    <row r="139" spans="2:11" ht="15" customHeight="1">
      <c r="B139" s="257"/>
      <c r="C139" s="220" t="s">
        <v>39</v>
      </c>
      <c r="D139" s="220"/>
      <c r="E139" s="220"/>
      <c r="F139" s="239" t="s">
        <v>4142</v>
      </c>
      <c r="G139" s="220"/>
      <c r="H139" s="220" t="s">
        <v>4197</v>
      </c>
      <c r="I139" s="220" t="s">
        <v>4176</v>
      </c>
      <c r="J139" s="220"/>
      <c r="K139" s="259"/>
    </row>
    <row r="140" spans="2:11" ht="15" customHeight="1">
      <c r="B140" s="257"/>
      <c r="C140" s="220" t="s">
        <v>4198</v>
      </c>
      <c r="D140" s="220"/>
      <c r="E140" s="220"/>
      <c r="F140" s="239" t="s">
        <v>4142</v>
      </c>
      <c r="G140" s="220"/>
      <c r="H140" s="220" t="s">
        <v>4199</v>
      </c>
      <c r="I140" s="220" t="s">
        <v>4176</v>
      </c>
      <c r="J140" s="220"/>
      <c r="K140" s="259"/>
    </row>
    <row r="141" spans="2:11" ht="15" customHeight="1">
      <c r="B141" s="260"/>
      <c r="C141" s="261"/>
      <c r="D141" s="261"/>
      <c r="E141" s="261"/>
      <c r="F141" s="261"/>
      <c r="G141" s="261"/>
      <c r="H141" s="261"/>
      <c r="I141" s="261"/>
      <c r="J141" s="261"/>
      <c r="K141" s="262"/>
    </row>
    <row r="142" spans="2:11" ht="18.75" customHeight="1">
      <c r="B142" s="216"/>
      <c r="C142" s="216"/>
      <c r="D142" s="216"/>
      <c r="E142" s="216"/>
      <c r="F142" s="249"/>
      <c r="G142" s="216"/>
      <c r="H142" s="216"/>
      <c r="I142" s="216"/>
      <c r="J142" s="216"/>
      <c r="K142" s="216"/>
    </row>
    <row r="143" spans="2:11" ht="18.75" customHeight="1">
      <c r="B143" s="226"/>
      <c r="C143" s="226"/>
      <c r="D143" s="226"/>
      <c r="E143" s="226"/>
      <c r="F143" s="226"/>
      <c r="G143" s="226"/>
      <c r="H143" s="226"/>
      <c r="I143" s="226"/>
      <c r="J143" s="226"/>
      <c r="K143" s="226"/>
    </row>
    <row r="144" spans="2:11" ht="7.5" customHeight="1">
      <c r="B144" s="227"/>
      <c r="C144" s="228"/>
      <c r="D144" s="228"/>
      <c r="E144" s="228"/>
      <c r="F144" s="228"/>
      <c r="G144" s="228"/>
      <c r="H144" s="228"/>
      <c r="I144" s="228"/>
      <c r="J144" s="228"/>
      <c r="K144" s="229"/>
    </row>
    <row r="145" spans="2:11" ht="45" customHeight="1">
      <c r="B145" s="230"/>
      <c r="C145" s="327" t="s">
        <v>4200</v>
      </c>
      <c r="D145" s="327"/>
      <c r="E145" s="327"/>
      <c r="F145" s="327"/>
      <c r="G145" s="327"/>
      <c r="H145" s="327"/>
      <c r="I145" s="327"/>
      <c r="J145" s="327"/>
      <c r="K145" s="231"/>
    </row>
    <row r="146" spans="2:11" ht="17.25" customHeight="1">
      <c r="B146" s="230"/>
      <c r="C146" s="232" t="s">
        <v>4136</v>
      </c>
      <c r="D146" s="232"/>
      <c r="E146" s="232"/>
      <c r="F146" s="232" t="s">
        <v>4137</v>
      </c>
      <c r="G146" s="233"/>
      <c r="H146" s="232" t="s">
        <v>141</v>
      </c>
      <c r="I146" s="232" t="s">
        <v>58</v>
      </c>
      <c r="J146" s="232" t="s">
        <v>4138</v>
      </c>
      <c r="K146" s="231"/>
    </row>
    <row r="147" spans="2:11" ht="17.25" customHeight="1">
      <c r="B147" s="230"/>
      <c r="C147" s="234" t="s">
        <v>4139</v>
      </c>
      <c r="D147" s="234"/>
      <c r="E147" s="234"/>
      <c r="F147" s="235" t="s">
        <v>4140</v>
      </c>
      <c r="G147" s="236"/>
      <c r="H147" s="234"/>
      <c r="I147" s="234"/>
      <c r="J147" s="234" t="s">
        <v>4141</v>
      </c>
      <c r="K147" s="231"/>
    </row>
    <row r="148" spans="2:11" ht="5.25" customHeight="1">
      <c r="B148" s="240"/>
      <c r="C148" s="237"/>
      <c r="D148" s="237"/>
      <c r="E148" s="237"/>
      <c r="F148" s="237"/>
      <c r="G148" s="238"/>
      <c r="H148" s="237"/>
      <c r="I148" s="237"/>
      <c r="J148" s="237"/>
      <c r="K148" s="259"/>
    </row>
    <row r="149" spans="2:11" ht="15" customHeight="1">
      <c r="B149" s="240"/>
      <c r="C149" s="263" t="s">
        <v>4145</v>
      </c>
      <c r="D149" s="220"/>
      <c r="E149" s="220"/>
      <c r="F149" s="264" t="s">
        <v>4142</v>
      </c>
      <c r="G149" s="220"/>
      <c r="H149" s="263" t="s">
        <v>4181</v>
      </c>
      <c r="I149" s="263" t="s">
        <v>4144</v>
      </c>
      <c r="J149" s="263">
        <v>120</v>
      </c>
      <c r="K149" s="259"/>
    </row>
    <row r="150" spans="2:11" ht="15" customHeight="1">
      <c r="B150" s="240"/>
      <c r="C150" s="263" t="s">
        <v>4190</v>
      </c>
      <c r="D150" s="220"/>
      <c r="E150" s="220"/>
      <c r="F150" s="264" t="s">
        <v>4142</v>
      </c>
      <c r="G150" s="220"/>
      <c r="H150" s="263" t="s">
        <v>4201</v>
      </c>
      <c r="I150" s="263" t="s">
        <v>4144</v>
      </c>
      <c r="J150" s="263" t="s">
        <v>4192</v>
      </c>
      <c r="K150" s="259"/>
    </row>
    <row r="151" spans="2:11" ht="15" customHeight="1">
      <c r="B151" s="240"/>
      <c r="C151" s="263" t="s">
        <v>4092</v>
      </c>
      <c r="D151" s="220"/>
      <c r="E151" s="220"/>
      <c r="F151" s="264" t="s">
        <v>4142</v>
      </c>
      <c r="G151" s="220"/>
      <c r="H151" s="263" t="s">
        <v>4202</v>
      </c>
      <c r="I151" s="263" t="s">
        <v>4144</v>
      </c>
      <c r="J151" s="263" t="s">
        <v>4192</v>
      </c>
      <c r="K151" s="259"/>
    </row>
    <row r="152" spans="2:11" ht="15" customHeight="1">
      <c r="B152" s="240"/>
      <c r="C152" s="263" t="s">
        <v>4147</v>
      </c>
      <c r="D152" s="220"/>
      <c r="E152" s="220"/>
      <c r="F152" s="264" t="s">
        <v>4148</v>
      </c>
      <c r="G152" s="220"/>
      <c r="H152" s="263" t="s">
        <v>4181</v>
      </c>
      <c r="I152" s="263" t="s">
        <v>4144</v>
      </c>
      <c r="J152" s="263">
        <v>50</v>
      </c>
      <c r="K152" s="259"/>
    </row>
    <row r="153" spans="2:11" ht="15" customHeight="1">
      <c r="B153" s="240"/>
      <c r="C153" s="263" t="s">
        <v>4150</v>
      </c>
      <c r="D153" s="220"/>
      <c r="E153" s="220"/>
      <c r="F153" s="264" t="s">
        <v>4142</v>
      </c>
      <c r="G153" s="220"/>
      <c r="H153" s="263" t="s">
        <v>4181</v>
      </c>
      <c r="I153" s="263" t="s">
        <v>4152</v>
      </c>
      <c r="J153" s="263"/>
      <c r="K153" s="259"/>
    </row>
    <row r="154" spans="2:11" ht="15" customHeight="1">
      <c r="B154" s="240"/>
      <c r="C154" s="263" t="s">
        <v>4161</v>
      </c>
      <c r="D154" s="220"/>
      <c r="E154" s="220"/>
      <c r="F154" s="264" t="s">
        <v>4148</v>
      </c>
      <c r="G154" s="220"/>
      <c r="H154" s="263" t="s">
        <v>4181</v>
      </c>
      <c r="I154" s="263" t="s">
        <v>4144</v>
      </c>
      <c r="J154" s="263">
        <v>50</v>
      </c>
      <c r="K154" s="259"/>
    </row>
    <row r="155" spans="2:11" ht="15" customHeight="1">
      <c r="B155" s="240"/>
      <c r="C155" s="263" t="s">
        <v>4169</v>
      </c>
      <c r="D155" s="220"/>
      <c r="E155" s="220"/>
      <c r="F155" s="264" t="s">
        <v>4148</v>
      </c>
      <c r="G155" s="220"/>
      <c r="H155" s="263" t="s">
        <v>4181</v>
      </c>
      <c r="I155" s="263" t="s">
        <v>4144</v>
      </c>
      <c r="J155" s="263">
        <v>50</v>
      </c>
      <c r="K155" s="259"/>
    </row>
    <row r="156" spans="2:11" ht="15" customHeight="1">
      <c r="B156" s="240"/>
      <c r="C156" s="263" t="s">
        <v>4167</v>
      </c>
      <c r="D156" s="220"/>
      <c r="E156" s="220"/>
      <c r="F156" s="264" t="s">
        <v>4148</v>
      </c>
      <c r="G156" s="220"/>
      <c r="H156" s="263" t="s">
        <v>4181</v>
      </c>
      <c r="I156" s="263" t="s">
        <v>4144</v>
      </c>
      <c r="J156" s="263">
        <v>50</v>
      </c>
      <c r="K156" s="259"/>
    </row>
    <row r="157" spans="2:11" ht="15" customHeight="1">
      <c r="B157" s="240"/>
      <c r="C157" s="263" t="s">
        <v>133</v>
      </c>
      <c r="D157" s="220"/>
      <c r="E157" s="220"/>
      <c r="F157" s="264" t="s">
        <v>4142</v>
      </c>
      <c r="G157" s="220"/>
      <c r="H157" s="263" t="s">
        <v>4203</v>
      </c>
      <c r="I157" s="263" t="s">
        <v>4144</v>
      </c>
      <c r="J157" s="263" t="s">
        <v>4204</v>
      </c>
      <c r="K157" s="259"/>
    </row>
    <row r="158" spans="2:11" ht="15" customHeight="1">
      <c r="B158" s="240"/>
      <c r="C158" s="263" t="s">
        <v>4205</v>
      </c>
      <c r="D158" s="220"/>
      <c r="E158" s="220"/>
      <c r="F158" s="264" t="s">
        <v>4142</v>
      </c>
      <c r="G158" s="220"/>
      <c r="H158" s="263" t="s">
        <v>4206</v>
      </c>
      <c r="I158" s="263" t="s">
        <v>4176</v>
      </c>
      <c r="J158" s="263"/>
      <c r="K158" s="259"/>
    </row>
    <row r="159" spans="2:11" ht="15" customHeight="1">
      <c r="B159" s="265"/>
      <c r="C159" s="247"/>
      <c r="D159" s="247"/>
      <c r="E159" s="247"/>
      <c r="F159" s="247"/>
      <c r="G159" s="247"/>
      <c r="H159" s="247"/>
      <c r="I159" s="247"/>
      <c r="J159" s="247"/>
      <c r="K159" s="266"/>
    </row>
    <row r="160" spans="2:11" ht="18.75" customHeight="1">
      <c r="B160" s="216"/>
      <c r="C160" s="220"/>
      <c r="D160" s="220"/>
      <c r="E160" s="220"/>
      <c r="F160" s="239"/>
      <c r="G160" s="220"/>
      <c r="H160" s="220"/>
      <c r="I160" s="220"/>
      <c r="J160" s="220"/>
      <c r="K160" s="216"/>
    </row>
    <row r="161" spans="2:11" ht="18.75" customHeight="1">
      <c r="B161" s="226"/>
      <c r="C161" s="226"/>
      <c r="D161" s="226"/>
      <c r="E161" s="226"/>
      <c r="F161" s="226"/>
      <c r="G161" s="226"/>
      <c r="H161" s="226"/>
      <c r="I161" s="226"/>
      <c r="J161" s="226"/>
      <c r="K161" s="226"/>
    </row>
    <row r="162" spans="2:11" ht="7.5" customHeight="1">
      <c r="B162" s="208"/>
      <c r="C162" s="209"/>
      <c r="D162" s="209"/>
      <c r="E162" s="209"/>
      <c r="F162" s="209"/>
      <c r="G162" s="209"/>
      <c r="H162" s="209"/>
      <c r="I162" s="209"/>
      <c r="J162" s="209"/>
      <c r="K162" s="210"/>
    </row>
    <row r="163" spans="2:11" ht="45" customHeight="1">
      <c r="B163" s="211"/>
      <c r="C163" s="326" t="s">
        <v>4207</v>
      </c>
      <c r="D163" s="326"/>
      <c r="E163" s="326"/>
      <c r="F163" s="326"/>
      <c r="G163" s="326"/>
      <c r="H163" s="326"/>
      <c r="I163" s="326"/>
      <c r="J163" s="326"/>
      <c r="K163" s="212"/>
    </row>
    <row r="164" spans="2:11" ht="17.25" customHeight="1">
      <c r="B164" s="211"/>
      <c r="C164" s="232" t="s">
        <v>4136</v>
      </c>
      <c r="D164" s="232"/>
      <c r="E164" s="232"/>
      <c r="F164" s="232" t="s">
        <v>4137</v>
      </c>
      <c r="G164" s="267"/>
      <c r="H164" s="268" t="s">
        <v>141</v>
      </c>
      <c r="I164" s="268" t="s">
        <v>58</v>
      </c>
      <c r="J164" s="232" t="s">
        <v>4138</v>
      </c>
      <c r="K164" s="212"/>
    </row>
    <row r="165" spans="2:11" ht="17.25" customHeight="1">
      <c r="B165" s="213"/>
      <c r="C165" s="234" t="s">
        <v>4139</v>
      </c>
      <c r="D165" s="234"/>
      <c r="E165" s="234"/>
      <c r="F165" s="235" t="s">
        <v>4140</v>
      </c>
      <c r="G165" s="269"/>
      <c r="H165" s="270"/>
      <c r="I165" s="270"/>
      <c r="J165" s="234" t="s">
        <v>4141</v>
      </c>
      <c r="K165" s="214"/>
    </row>
    <row r="166" spans="2:11" ht="5.25" customHeight="1">
      <c r="B166" s="240"/>
      <c r="C166" s="237"/>
      <c r="D166" s="237"/>
      <c r="E166" s="237"/>
      <c r="F166" s="237"/>
      <c r="G166" s="238"/>
      <c r="H166" s="237"/>
      <c r="I166" s="237"/>
      <c r="J166" s="237"/>
      <c r="K166" s="259"/>
    </row>
    <row r="167" spans="2:11" ht="15" customHeight="1">
      <c r="B167" s="240"/>
      <c r="C167" s="220" t="s">
        <v>4145</v>
      </c>
      <c r="D167" s="220"/>
      <c r="E167" s="220"/>
      <c r="F167" s="239" t="s">
        <v>4142</v>
      </c>
      <c r="G167" s="220"/>
      <c r="H167" s="220" t="s">
        <v>4181</v>
      </c>
      <c r="I167" s="220" t="s">
        <v>4144</v>
      </c>
      <c r="J167" s="220">
        <v>120</v>
      </c>
      <c r="K167" s="259"/>
    </row>
    <row r="168" spans="2:11" ht="15" customHeight="1">
      <c r="B168" s="240"/>
      <c r="C168" s="220" t="s">
        <v>4190</v>
      </c>
      <c r="D168" s="220"/>
      <c r="E168" s="220"/>
      <c r="F168" s="239" t="s">
        <v>4142</v>
      </c>
      <c r="G168" s="220"/>
      <c r="H168" s="220" t="s">
        <v>4191</v>
      </c>
      <c r="I168" s="220" t="s">
        <v>4144</v>
      </c>
      <c r="J168" s="220" t="s">
        <v>4192</v>
      </c>
      <c r="K168" s="259"/>
    </row>
    <row r="169" spans="2:11" ht="15" customHeight="1">
      <c r="B169" s="240"/>
      <c r="C169" s="220" t="s">
        <v>4092</v>
      </c>
      <c r="D169" s="220"/>
      <c r="E169" s="220"/>
      <c r="F169" s="239" t="s">
        <v>4142</v>
      </c>
      <c r="G169" s="220"/>
      <c r="H169" s="220" t="s">
        <v>4208</v>
      </c>
      <c r="I169" s="220" t="s">
        <v>4144</v>
      </c>
      <c r="J169" s="220" t="s">
        <v>4192</v>
      </c>
      <c r="K169" s="259"/>
    </row>
    <row r="170" spans="2:11" ht="15" customHeight="1">
      <c r="B170" s="240"/>
      <c r="C170" s="220" t="s">
        <v>4147</v>
      </c>
      <c r="D170" s="220"/>
      <c r="E170" s="220"/>
      <c r="F170" s="239" t="s">
        <v>4148</v>
      </c>
      <c r="G170" s="220"/>
      <c r="H170" s="220" t="s">
        <v>4208</v>
      </c>
      <c r="I170" s="220" t="s">
        <v>4144</v>
      </c>
      <c r="J170" s="220">
        <v>50</v>
      </c>
      <c r="K170" s="259"/>
    </row>
    <row r="171" spans="2:11" ht="15" customHeight="1">
      <c r="B171" s="240"/>
      <c r="C171" s="220" t="s">
        <v>4150</v>
      </c>
      <c r="D171" s="220"/>
      <c r="E171" s="220"/>
      <c r="F171" s="239" t="s">
        <v>4142</v>
      </c>
      <c r="G171" s="220"/>
      <c r="H171" s="220" t="s">
        <v>4208</v>
      </c>
      <c r="I171" s="220" t="s">
        <v>4152</v>
      </c>
      <c r="J171" s="220"/>
      <c r="K171" s="259"/>
    </row>
    <row r="172" spans="2:11" ht="15" customHeight="1">
      <c r="B172" s="240"/>
      <c r="C172" s="220" t="s">
        <v>4161</v>
      </c>
      <c r="D172" s="220"/>
      <c r="E172" s="220"/>
      <c r="F172" s="239" t="s">
        <v>4148</v>
      </c>
      <c r="G172" s="220"/>
      <c r="H172" s="220" t="s">
        <v>4208</v>
      </c>
      <c r="I172" s="220" t="s">
        <v>4144</v>
      </c>
      <c r="J172" s="220">
        <v>50</v>
      </c>
      <c r="K172" s="259"/>
    </row>
    <row r="173" spans="2:11" ht="15" customHeight="1">
      <c r="B173" s="240"/>
      <c r="C173" s="220" t="s">
        <v>4169</v>
      </c>
      <c r="D173" s="220"/>
      <c r="E173" s="220"/>
      <c r="F173" s="239" t="s">
        <v>4148</v>
      </c>
      <c r="G173" s="220"/>
      <c r="H173" s="220" t="s">
        <v>4208</v>
      </c>
      <c r="I173" s="220" t="s">
        <v>4144</v>
      </c>
      <c r="J173" s="220">
        <v>50</v>
      </c>
      <c r="K173" s="259"/>
    </row>
    <row r="174" spans="2:11" ht="15" customHeight="1">
      <c r="B174" s="240"/>
      <c r="C174" s="220" t="s">
        <v>4167</v>
      </c>
      <c r="D174" s="220"/>
      <c r="E174" s="220"/>
      <c r="F174" s="239" t="s">
        <v>4148</v>
      </c>
      <c r="G174" s="220"/>
      <c r="H174" s="220" t="s">
        <v>4208</v>
      </c>
      <c r="I174" s="220" t="s">
        <v>4144</v>
      </c>
      <c r="J174" s="220">
        <v>50</v>
      </c>
      <c r="K174" s="259"/>
    </row>
    <row r="175" spans="2:11" ht="15" customHeight="1">
      <c r="B175" s="240"/>
      <c r="C175" s="220" t="s">
        <v>140</v>
      </c>
      <c r="D175" s="220"/>
      <c r="E175" s="220"/>
      <c r="F175" s="239" t="s">
        <v>4142</v>
      </c>
      <c r="G175" s="220"/>
      <c r="H175" s="220" t="s">
        <v>4209</v>
      </c>
      <c r="I175" s="220" t="s">
        <v>4210</v>
      </c>
      <c r="J175" s="220"/>
      <c r="K175" s="259"/>
    </row>
    <row r="176" spans="2:11" ht="15" customHeight="1">
      <c r="B176" s="240"/>
      <c r="C176" s="220" t="s">
        <v>58</v>
      </c>
      <c r="D176" s="220"/>
      <c r="E176" s="220"/>
      <c r="F176" s="239" t="s">
        <v>4142</v>
      </c>
      <c r="G176" s="220"/>
      <c r="H176" s="220" t="s">
        <v>4211</v>
      </c>
      <c r="I176" s="220" t="s">
        <v>4212</v>
      </c>
      <c r="J176" s="220">
        <v>1</v>
      </c>
      <c r="K176" s="259"/>
    </row>
    <row r="177" spans="2:11" ht="15" customHeight="1">
      <c r="B177" s="240"/>
      <c r="C177" s="220" t="s">
        <v>54</v>
      </c>
      <c r="D177" s="220"/>
      <c r="E177" s="220"/>
      <c r="F177" s="239" t="s">
        <v>4142</v>
      </c>
      <c r="G177" s="220"/>
      <c r="H177" s="220" t="s">
        <v>4213</v>
      </c>
      <c r="I177" s="220" t="s">
        <v>4144</v>
      </c>
      <c r="J177" s="220">
        <v>20</v>
      </c>
      <c r="K177" s="259"/>
    </row>
    <row r="178" spans="2:11" ht="15" customHeight="1">
      <c r="B178" s="240"/>
      <c r="C178" s="220" t="s">
        <v>141</v>
      </c>
      <c r="D178" s="220"/>
      <c r="E178" s="220"/>
      <c r="F178" s="239" t="s">
        <v>4142</v>
      </c>
      <c r="G178" s="220"/>
      <c r="H178" s="220" t="s">
        <v>4214</v>
      </c>
      <c r="I178" s="220" t="s">
        <v>4144</v>
      </c>
      <c r="J178" s="220">
        <v>255</v>
      </c>
      <c r="K178" s="259"/>
    </row>
    <row r="179" spans="2:11" ht="15" customHeight="1">
      <c r="B179" s="240"/>
      <c r="C179" s="220" t="s">
        <v>142</v>
      </c>
      <c r="D179" s="220"/>
      <c r="E179" s="220"/>
      <c r="F179" s="239" t="s">
        <v>4142</v>
      </c>
      <c r="G179" s="220"/>
      <c r="H179" s="220" t="s">
        <v>4107</v>
      </c>
      <c r="I179" s="220" t="s">
        <v>4144</v>
      </c>
      <c r="J179" s="220">
        <v>10</v>
      </c>
      <c r="K179" s="259"/>
    </row>
    <row r="180" spans="2:11" ht="15" customHeight="1">
      <c r="B180" s="240"/>
      <c r="C180" s="220" t="s">
        <v>143</v>
      </c>
      <c r="D180" s="220"/>
      <c r="E180" s="220"/>
      <c r="F180" s="239" t="s">
        <v>4142</v>
      </c>
      <c r="G180" s="220"/>
      <c r="H180" s="220" t="s">
        <v>4215</v>
      </c>
      <c r="I180" s="220" t="s">
        <v>4176</v>
      </c>
      <c r="J180" s="220"/>
      <c r="K180" s="259"/>
    </row>
    <row r="181" spans="2:11" ht="15" customHeight="1">
      <c r="B181" s="240"/>
      <c r="C181" s="220" t="s">
        <v>4216</v>
      </c>
      <c r="D181" s="220"/>
      <c r="E181" s="220"/>
      <c r="F181" s="239" t="s">
        <v>4142</v>
      </c>
      <c r="G181" s="220"/>
      <c r="H181" s="220" t="s">
        <v>4217</v>
      </c>
      <c r="I181" s="220" t="s">
        <v>4176</v>
      </c>
      <c r="J181" s="220"/>
      <c r="K181" s="259"/>
    </row>
    <row r="182" spans="2:11" ht="15" customHeight="1">
      <c r="B182" s="240"/>
      <c r="C182" s="220" t="s">
        <v>4205</v>
      </c>
      <c r="D182" s="220"/>
      <c r="E182" s="220"/>
      <c r="F182" s="239" t="s">
        <v>4142</v>
      </c>
      <c r="G182" s="220"/>
      <c r="H182" s="220" t="s">
        <v>4218</v>
      </c>
      <c r="I182" s="220" t="s">
        <v>4176</v>
      </c>
      <c r="J182" s="220"/>
      <c r="K182" s="259"/>
    </row>
    <row r="183" spans="2:11" ht="15" customHeight="1">
      <c r="B183" s="240"/>
      <c r="C183" s="220" t="s">
        <v>145</v>
      </c>
      <c r="D183" s="220"/>
      <c r="E183" s="220"/>
      <c r="F183" s="239" t="s">
        <v>4148</v>
      </c>
      <c r="G183" s="220"/>
      <c r="H183" s="220" t="s">
        <v>4219</v>
      </c>
      <c r="I183" s="220" t="s">
        <v>4144</v>
      </c>
      <c r="J183" s="220">
        <v>50</v>
      </c>
      <c r="K183" s="259"/>
    </row>
    <row r="184" spans="2:11" ht="15" customHeight="1">
      <c r="B184" s="240"/>
      <c r="C184" s="220" t="s">
        <v>4220</v>
      </c>
      <c r="D184" s="220"/>
      <c r="E184" s="220"/>
      <c r="F184" s="239" t="s">
        <v>4148</v>
      </c>
      <c r="G184" s="220"/>
      <c r="H184" s="220" t="s">
        <v>4221</v>
      </c>
      <c r="I184" s="220" t="s">
        <v>4222</v>
      </c>
      <c r="J184" s="220"/>
      <c r="K184" s="259"/>
    </row>
    <row r="185" spans="2:11" ht="15" customHeight="1">
      <c r="B185" s="240"/>
      <c r="C185" s="220" t="s">
        <v>4223</v>
      </c>
      <c r="D185" s="220"/>
      <c r="E185" s="220"/>
      <c r="F185" s="239" t="s">
        <v>4148</v>
      </c>
      <c r="G185" s="220"/>
      <c r="H185" s="220" t="s">
        <v>4224</v>
      </c>
      <c r="I185" s="220" t="s">
        <v>4222</v>
      </c>
      <c r="J185" s="220"/>
      <c r="K185" s="259"/>
    </row>
    <row r="186" spans="2:11" ht="15" customHeight="1">
      <c r="B186" s="240"/>
      <c r="C186" s="220" t="s">
        <v>4225</v>
      </c>
      <c r="D186" s="220"/>
      <c r="E186" s="220"/>
      <c r="F186" s="239" t="s">
        <v>4148</v>
      </c>
      <c r="G186" s="220"/>
      <c r="H186" s="220" t="s">
        <v>4226</v>
      </c>
      <c r="I186" s="220" t="s">
        <v>4222</v>
      </c>
      <c r="J186" s="220"/>
      <c r="K186" s="259"/>
    </row>
    <row r="187" spans="2:11" ht="15" customHeight="1">
      <c r="B187" s="240"/>
      <c r="C187" s="271" t="s">
        <v>4227</v>
      </c>
      <c r="D187" s="220"/>
      <c r="E187" s="220"/>
      <c r="F187" s="239" t="s">
        <v>4148</v>
      </c>
      <c r="G187" s="220"/>
      <c r="H187" s="220" t="s">
        <v>4228</v>
      </c>
      <c r="I187" s="220" t="s">
        <v>4229</v>
      </c>
      <c r="J187" s="272" t="s">
        <v>4230</v>
      </c>
      <c r="K187" s="259"/>
    </row>
    <row r="188" spans="2:11" ht="15" customHeight="1">
      <c r="B188" s="240"/>
      <c r="C188" s="225" t="s">
        <v>43</v>
      </c>
      <c r="D188" s="220"/>
      <c r="E188" s="220"/>
      <c r="F188" s="239" t="s">
        <v>4142</v>
      </c>
      <c r="G188" s="220"/>
      <c r="H188" s="216" t="s">
        <v>4231</v>
      </c>
      <c r="I188" s="220" t="s">
        <v>4232</v>
      </c>
      <c r="J188" s="220"/>
      <c r="K188" s="259"/>
    </row>
    <row r="189" spans="2:11" ht="15" customHeight="1">
      <c r="B189" s="240"/>
      <c r="C189" s="225" t="s">
        <v>4233</v>
      </c>
      <c r="D189" s="220"/>
      <c r="E189" s="220"/>
      <c r="F189" s="239" t="s">
        <v>4142</v>
      </c>
      <c r="G189" s="220"/>
      <c r="H189" s="220" t="s">
        <v>4234</v>
      </c>
      <c r="I189" s="220" t="s">
        <v>4176</v>
      </c>
      <c r="J189" s="220"/>
      <c r="K189" s="259"/>
    </row>
    <row r="190" spans="2:11" ht="15" customHeight="1">
      <c r="B190" s="240"/>
      <c r="C190" s="225" t="s">
        <v>4235</v>
      </c>
      <c r="D190" s="220"/>
      <c r="E190" s="220"/>
      <c r="F190" s="239" t="s">
        <v>4142</v>
      </c>
      <c r="G190" s="220"/>
      <c r="H190" s="220" t="s">
        <v>4236</v>
      </c>
      <c r="I190" s="220" t="s">
        <v>4176</v>
      </c>
      <c r="J190" s="220"/>
      <c r="K190" s="259"/>
    </row>
    <row r="191" spans="2:11" ht="15" customHeight="1">
      <c r="B191" s="240"/>
      <c r="C191" s="225" t="s">
        <v>4237</v>
      </c>
      <c r="D191" s="220"/>
      <c r="E191" s="220"/>
      <c r="F191" s="239" t="s">
        <v>4148</v>
      </c>
      <c r="G191" s="220"/>
      <c r="H191" s="220" t="s">
        <v>4238</v>
      </c>
      <c r="I191" s="220" t="s">
        <v>4176</v>
      </c>
      <c r="J191" s="220"/>
      <c r="K191" s="259"/>
    </row>
    <row r="192" spans="2:11" ht="15" customHeight="1">
      <c r="B192" s="265"/>
      <c r="C192" s="273"/>
      <c r="D192" s="247"/>
      <c r="E192" s="247"/>
      <c r="F192" s="247"/>
      <c r="G192" s="247"/>
      <c r="H192" s="247"/>
      <c r="I192" s="247"/>
      <c r="J192" s="247"/>
      <c r="K192" s="266"/>
    </row>
    <row r="193" spans="2:11" ht="18.75" customHeight="1">
      <c r="B193" s="216"/>
      <c r="C193" s="220"/>
      <c r="D193" s="220"/>
      <c r="E193" s="220"/>
      <c r="F193" s="239"/>
      <c r="G193" s="220"/>
      <c r="H193" s="220"/>
      <c r="I193" s="220"/>
      <c r="J193" s="220"/>
      <c r="K193" s="216"/>
    </row>
    <row r="194" spans="2:11" ht="18.75" customHeight="1">
      <c r="B194" s="216"/>
      <c r="C194" s="220"/>
      <c r="D194" s="220"/>
      <c r="E194" s="220"/>
      <c r="F194" s="239"/>
      <c r="G194" s="220"/>
      <c r="H194" s="220"/>
      <c r="I194" s="220"/>
      <c r="J194" s="220"/>
      <c r="K194" s="216"/>
    </row>
    <row r="195" spans="2:11" ht="18.75" customHeight="1">
      <c r="B195" s="226"/>
      <c r="C195" s="226"/>
      <c r="D195" s="226"/>
      <c r="E195" s="226"/>
      <c r="F195" s="226"/>
      <c r="G195" s="226"/>
      <c r="H195" s="226"/>
      <c r="I195" s="226"/>
      <c r="J195" s="226"/>
      <c r="K195" s="226"/>
    </row>
    <row r="196" spans="2:11">
      <c r="B196" s="208"/>
      <c r="C196" s="209"/>
      <c r="D196" s="209"/>
      <c r="E196" s="209"/>
      <c r="F196" s="209"/>
      <c r="G196" s="209"/>
      <c r="H196" s="209"/>
      <c r="I196" s="209"/>
      <c r="J196" s="209"/>
      <c r="K196" s="210"/>
    </row>
    <row r="197" spans="2:11" ht="21">
      <c r="B197" s="211"/>
      <c r="C197" s="326" t="s">
        <v>4239</v>
      </c>
      <c r="D197" s="326"/>
      <c r="E197" s="326"/>
      <c r="F197" s="326"/>
      <c r="G197" s="326"/>
      <c r="H197" s="326"/>
      <c r="I197" s="326"/>
      <c r="J197" s="326"/>
      <c r="K197" s="212"/>
    </row>
    <row r="198" spans="2:11" ht="25.5" customHeight="1">
      <c r="B198" s="211"/>
      <c r="C198" s="274" t="s">
        <v>4240</v>
      </c>
      <c r="D198" s="274"/>
      <c r="E198" s="274"/>
      <c r="F198" s="274" t="s">
        <v>4241</v>
      </c>
      <c r="G198" s="275"/>
      <c r="H198" s="325" t="s">
        <v>4242</v>
      </c>
      <c r="I198" s="325"/>
      <c r="J198" s="325"/>
      <c r="K198" s="212"/>
    </row>
    <row r="199" spans="2:11" ht="5.25" customHeight="1">
      <c r="B199" s="240"/>
      <c r="C199" s="237"/>
      <c r="D199" s="237"/>
      <c r="E199" s="237"/>
      <c r="F199" s="237"/>
      <c r="G199" s="220"/>
      <c r="H199" s="237"/>
      <c r="I199" s="237"/>
      <c r="J199" s="237"/>
      <c r="K199" s="259"/>
    </row>
    <row r="200" spans="2:11" ht="15" customHeight="1">
      <c r="B200" s="240"/>
      <c r="C200" s="220" t="s">
        <v>4232</v>
      </c>
      <c r="D200" s="220"/>
      <c r="E200" s="220"/>
      <c r="F200" s="239" t="s">
        <v>44</v>
      </c>
      <c r="G200" s="220"/>
      <c r="H200" s="323" t="s">
        <v>4243</v>
      </c>
      <c r="I200" s="323"/>
      <c r="J200" s="323"/>
      <c r="K200" s="259"/>
    </row>
    <row r="201" spans="2:11" ht="15" customHeight="1">
      <c r="B201" s="240"/>
      <c r="C201" s="244"/>
      <c r="D201" s="220"/>
      <c r="E201" s="220"/>
      <c r="F201" s="239" t="s">
        <v>45</v>
      </c>
      <c r="G201" s="220"/>
      <c r="H201" s="323" t="s">
        <v>4244</v>
      </c>
      <c r="I201" s="323"/>
      <c r="J201" s="323"/>
      <c r="K201" s="259"/>
    </row>
    <row r="202" spans="2:11" ht="15" customHeight="1">
      <c r="B202" s="240"/>
      <c r="C202" s="244"/>
      <c r="D202" s="220"/>
      <c r="E202" s="220"/>
      <c r="F202" s="239" t="s">
        <v>48</v>
      </c>
      <c r="G202" s="220"/>
      <c r="H202" s="323" t="s">
        <v>4245</v>
      </c>
      <c r="I202" s="323"/>
      <c r="J202" s="323"/>
      <c r="K202" s="259"/>
    </row>
    <row r="203" spans="2:11" ht="15" customHeight="1">
      <c r="B203" s="240"/>
      <c r="C203" s="220"/>
      <c r="D203" s="220"/>
      <c r="E203" s="220"/>
      <c r="F203" s="239" t="s">
        <v>46</v>
      </c>
      <c r="G203" s="220"/>
      <c r="H203" s="323" t="s">
        <v>4246</v>
      </c>
      <c r="I203" s="323"/>
      <c r="J203" s="323"/>
      <c r="K203" s="259"/>
    </row>
    <row r="204" spans="2:11" ht="15" customHeight="1">
      <c r="B204" s="240"/>
      <c r="C204" s="220"/>
      <c r="D204" s="220"/>
      <c r="E204" s="220"/>
      <c r="F204" s="239" t="s">
        <v>47</v>
      </c>
      <c r="G204" s="220"/>
      <c r="H204" s="323" t="s">
        <v>4247</v>
      </c>
      <c r="I204" s="323"/>
      <c r="J204" s="323"/>
      <c r="K204" s="259"/>
    </row>
    <row r="205" spans="2:11" ht="15" customHeight="1">
      <c r="B205" s="240"/>
      <c r="C205" s="220"/>
      <c r="D205" s="220"/>
      <c r="E205" s="220"/>
      <c r="F205" s="239"/>
      <c r="G205" s="220"/>
      <c r="H205" s="220"/>
      <c r="I205" s="220"/>
      <c r="J205" s="220"/>
      <c r="K205" s="259"/>
    </row>
    <row r="206" spans="2:11" ht="15" customHeight="1">
      <c r="B206" s="240"/>
      <c r="C206" s="220" t="s">
        <v>4188</v>
      </c>
      <c r="D206" s="220"/>
      <c r="E206" s="220"/>
      <c r="F206" s="239" t="s">
        <v>80</v>
      </c>
      <c r="G206" s="220"/>
      <c r="H206" s="323" t="s">
        <v>4248</v>
      </c>
      <c r="I206" s="323"/>
      <c r="J206" s="323"/>
      <c r="K206" s="259"/>
    </row>
    <row r="207" spans="2:11" ht="15" customHeight="1">
      <c r="B207" s="240"/>
      <c r="C207" s="244"/>
      <c r="D207" s="220"/>
      <c r="E207" s="220"/>
      <c r="F207" s="239" t="s">
        <v>4086</v>
      </c>
      <c r="G207" s="220"/>
      <c r="H207" s="323" t="s">
        <v>4087</v>
      </c>
      <c r="I207" s="323"/>
      <c r="J207" s="323"/>
      <c r="K207" s="259"/>
    </row>
    <row r="208" spans="2:11" ht="15" customHeight="1">
      <c r="B208" s="240"/>
      <c r="C208" s="220"/>
      <c r="D208" s="220"/>
      <c r="E208" s="220"/>
      <c r="F208" s="239" t="s">
        <v>4084</v>
      </c>
      <c r="G208" s="220"/>
      <c r="H208" s="323" t="s">
        <v>4249</v>
      </c>
      <c r="I208" s="323"/>
      <c r="J208" s="323"/>
      <c r="K208" s="259"/>
    </row>
    <row r="209" spans="2:11" ht="15" customHeight="1">
      <c r="B209" s="276"/>
      <c r="C209" s="244"/>
      <c r="D209" s="244"/>
      <c r="E209" s="244"/>
      <c r="F209" s="239" t="s">
        <v>4088</v>
      </c>
      <c r="G209" s="225"/>
      <c r="H209" s="324" t="s">
        <v>4089</v>
      </c>
      <c r="I209" s="324"/>
      <c r="J209" s="324"/>
      <c r="K209" s="277"/>
    </row>
    <row r="210" spans="2:11" ht="15" customHeight="1">
      <c r="B210" s="276"/>
      <c r="C210" s="244"/>
      <c r="D210" s="244"/>
      <c r="E210" s="244"/>
      <c r="F210" s="239" t="s">
        <v>4090</v>
      </c>
      <c r="G210" s="225"/>
      <c r="H210" s="324" t="s">
        <v>4250</v>
      </c>
      <c r="I210" s="324"/>
      <c r="J210" s="324"/>
      <c r="K210" s="277"/>
    </row>
    <row r="211" spans="2:11" ht="15" customHeight="1">
      <c r="B211" s="276"/>
      <c r="C211" s="244"/>
      <c r="D211" s="244"/>
      <c r="E211" s="244"/>
      <c r="F211" s="278"/>
      <c r="G211" s="225"/>
      <c r="H211" s="279"/>
      <c r="I211" s="279"/>
      <c r="J211" s="279"/>
      <c r="K211" s="277"/>
    </row>
    <row r="212" spans="2:11" ht="15" customHeight="1">
      <c r="B212" s="276"/>
      <c r="C212" s="220" t="s">
        <v>4212</v>
      </c>
      <c r="D212" s="244"/>
      <c r="E212" s="244"/>
      <c r="F212" s="239">
        <v>1</v>
      </c>
      <c r="G212" s="225"/>
      <c r="H212" s="324" t="s">
        <v>4251</v>
      </c>
      <c r="I212" s="324"/>
      <c r="J212" s="324"/>
      <c r="K212" s="277"/>
    </row>
    <row r="213" spans="2:11" ht="15" customHeight="1">
      <c r="B213" s="276"/>
      <c r="C213" s="244"/>
      <c r="D213" s="244"/>
      <c r="E213" s="244"/>
      <c r="F213" s="239">
        <v>2</v>
      </c>
      <c r="G213" s="225"/>
      <c r="H213" s="324" t="s">
        <v>4252</v>
      </c>
      <c r="I213" s="324"/>
      <c r="J213" s="324"/>
      <c r="K213" s="277"/>
    </row>
    <row r="214" spans="2:11" ht="15" customHeight="1">
      <c r="B214" s="276"/>
      <c r="C214" s="244"/>
      <c r="D214" s="244"/>
      <c r="E214" s="244"/>
      <c r="F214" s="239">
        <v>3</v>
      </c>
      <c r="G214" s="225"/>
      <c r="H214" s="324" t="s">
        <v>4253</v>
      </c>
      <c r="I214" s="324"/>
      <c r="J214" s="324"/>
      <c r="K214" s="277"/>
    </row>
    <row r="215" spans="2:11" ht="15" customHeight="1">
      <c r="B215" s="276"/>
      <c r="C215" s="244"/>
      <c r="D215" s="244"/>
      <c r="E215" s="244"/>
      <c r="F215" s="239">
        <v>4</v>
      </c>
      <c r="G215" s="225"/>
      <c r="H215" s="324" t="s">
        <v>4254</v>
      </c>
      <c r="I215" s="324"/>
      <c r="J215" s="324"/>
      <c r="K215" s="277"/>
    </row>
    <row r="216" spans="2:11" ht="12.75" customHeight="1">
      <c r="B216" s="280"/>
      <c r="C216" s="281"/>
      <c r="D216" s="281"/>
      <c r="E216" s="281"/>
      <c r="F216" s="281"/>
      <c r="G216" s="281"/>
      <c r="H216" s="281"/>
      <c r="I216" s="281"/>
      <c r="J216" s="281"/>
      <c r="K216" s="282"/>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0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130</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ROUND(SUM(BE78:BE105), 2)</f>
        <v>0</v>
      </c>
      <c r="I30" s="106">
        <v>0.21</v>
      </c>
      <c r="J30" s="105">
        <f>ROUND(ROUND((SUM(BE78:BE105)), 2)*I30, 2)</f>
        <v>0</v>
      </c>
      <c r="K30" s="40"/>
    </row>
    <row r="31" spans="2:11" s="1" customFormat="1" ht="14.45" customHeight="1">
      <c r="B31" s="37"/>
      <c r="E31" s="43" t="s">
        <v>45</v>
      </c>
      <c r="F31" s="105">
        <f>ROUND(SUM(BF78:BF105), 2)</f>
        <v>0</v>
      </c>
      <c r="I31" s="106">
        <v>0.15</v>
      </c>
      <c r="J31" s="105">
        <f>ROUND(ROUND((SUM(BF78:BF105)), 2)*I31, 2)</f>
        <v>0</v>
      </c>
      <c r="K31" s="40"/>
    </row>
    <row r="32" spans="2:11" s="1" customFormat="1" ht="14.45" hidden="1" customHeight="1">
      <c r="B32" s="37"/>
      <c r="E32" s="43" t="s">
        <v>46</v>
      </c>
      <c r="F32" s="105">
        <f>ROUND(SUM(BG78:BG105), 2)</f>
        <v>0</v>
      </c>
      <c r="I32" s="106">
        <v>0.21</v>
      </c>
      <c r="J32" s="105">
        <v>0</v>
      </c>
      <c r="K32" s="40"/>
    </row>
    <row r="33" spans="2:11" s="1" customFormat="1" ht="14.45" hidden="1" customHeight="1">
      <c r="B33" s="37"/>
      <c r="E33" s="43" t="s">
        <v>47</v>
      </c>
      <c r="F33" s="105">
        <f>ROUND(SUM(BH78:BH105), 2)</f>
        <v>0</v>
      </c>
      <c r="I33" s="106">
        <v>0.15</v>
      </c>
      <c r="J33" s="105">
        <v>0</v>
      </c>
      <c r="K33" s="40"/>
    </row>
    <row r="34" spans="2:11" s="1" customFormat="1" ht="14.45" hidden="1" customHeight="1">
      <c r="B34" s="37"/>
      <c r="E34" s="43" t="s">
        <v>48</v>
      </c>
      <c r="F34" s="105">
        <f>ROUND(SUM(BI78:BI105),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VRN - HZ HEŘMANICE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137</v>
      </c>
      <c r="E57" s="124"/>
      <c r="F57" s="124"/>
      <c r="G57" s="124"/>
      <c r="H57" s="124"/>
      <c r="I57" s="125"/>
      <c r="J57" s="126">
        <f>J79</f>
        <v>0</v>
      </c>
      <c r="K57" s="127"/>
    </row>
    <row r="58" spans="2:47" s="7" customFormat="1" ht="24.95" customHeight="1">
      <c r="B58" s="122"/>
      <c r="D58" s="123" t="s">
        <v>138</v>
      </c>
      <c r="E58" s="124"/>
      <c r="F58" s="124"/>
      <c r="G58" s="124"/>
      <c r="H58" s="124"/>
      <c r="I58" s="125"/>
      <c r="J58" s="126">
        <f>J105</f>
        <v>0</v>
      </c>
      <c r="K58" s="127"/>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5" s="1" customFormat="1" ht="36.950000000000003" customHeight="1">
      <c r="B65" s="37"/>
      <c r="C65" s="26" t="s">
        <v>139</v>
      </c>
      <c r="I65" s="96"/>
      <c r="L65" s="37"/>
    </row>
    <row r="66" spans="2:65" s="1" customFormat="1" ht="6.95" customHeight="1">
      <c r="B66" s="37"/>
      <c r="I66" s="96"/>
      <c r="L66" s="37"/>
    </row>
    <row r="67" spans="2:65" s="1" customFormat="1" ht="14.45" customHeight="1">
      <c r="B67" s="37"/>
      <c r="C67" s="33" t="s">
        <v>18</v>
      </c>
      <c r="I67" s="96"/>
      <c r="L67" s="37"/>
    </row>
    <row r="68" spans="2:65" s="1" customFormat="1" ht="16.5" customHeight="1">
      <c r="B68" s="37"/>
      <c r="E68" s="318" t="str">
        <f>E7</f>
        <v>STAVEBNÍ ÚPRAVY HASIČSKÉ ZBROJNICE HEŘMANICE - SLEZSKÁ OSTRAVA</v>
      </c>
      <c r="F68" s="319"/>
      <c r="G68" s="319"/>
      <c r="H68" s="319"/>
      <c r="I68" s="96"/>
      <c r="L68" s="37"/>
    </row>
    <row r="69" spans="2:65" s="1" customFormat="1" ht="14.45" customHeight="1">
      <c r="B69" s="37"/>
      <c r="C69" s="33" t="s">
        <v>129</v>
      </c>
      <c r="I69" s="96"/>
      <c r="L69" s="37"/>
    </row>
    <row r="70" spans="2:65" s="1" customFormat="1" ht="17.25" customHeight="1">
      <c r="B70" s="37"/>
      <c r="E70" s="301" t="str">
        <f>E9</f>
        <v>VRN - HZ HEŘMANICE</v>
      </c>
      <c r="F70" s="320"/>
      <c r="G70" s="320"/>
      <c r="H70" s="320"/>
      <c r="I70" s="96"/>
      <c r="L70" s="37"/>
    </row>
    <row r="71" spans="2:65" s="1" customFormat="1" ht="6.95" customHeight="1">
      <c r="B71" s="37"/>
      <c r="I71" s="96"/>
      <c r="L71" s="37"/>
    </row>
    <row r="72" spans="2:65" s="1" customFormat="1" ht="18" customHeight="1">
      <c r="B72" s="37"/>
      <c r="C72" s="33" t="s">
        <v>23</v>
      </c>
      <c r="F72" s="31" t="str">
        <f>F12</f>
        <v>SLEZSKÁ OSTRAVA</v>
      </c>
      <c r="I72" s="97" t="s">
        <v>25</v>
      </c>
      <c r="J72" s="59" t="str">
        <f>IF(J12="","",J12)</f>
        <v>10. 8. 2023</v>
      </c>
      <c r="L72" s="37"/>
    </row>
    <row r="73" spans="2:65" s="1" customFormat="1" ht="6.95" customHeight="1">
      <c r="B73" s="37"/>
      <c r="I73" s="96"/>
      <c r="L73" s="37"/>
    </row>
    <row r="74" spans="2:65" s="1" customFormat="1">
      <c r="B74" s="37"/>
      <c r="C74" s="33" t="s">
        <v>27</v>
      </c>
      <c r="F74" s="31" t="str">
        <f>E15</f>
        <v>SMO - SLEZSKÁ OSTRAVA</v>
      </c>
      <c r="I74" s="97" t="s">
        <v>33</v>
      </c>
      <c r="J74" s="31" t="str">
        <f>E21</f>
        <v>SPAN</v>
      </c>
      <c r="L74" s="37"/>
    </row>
    <row r="75" spans="2:65" s="1" customFormat="1" ht="14.45" customHeight="1">
      <c r="B75" s="37"/>
      <c r="C75" s="33" t="s">
        <v>31</v>
      </c>
      <c r="F75" s="31" t="str">
        <f>IF(E18="","",E18)</f>
        <v/>
      </c>
      <c r="I75" s="96"/>
      <c r="L75" s="37"/>
    </row>
    <row r="76" spans="2:65" s="1" customFormat="1" ht="10.35" customHeight="1">
      <c r="B76" s="37"/>
      <c r="I76" s="96"/>
      <c r="L76" s="37"/>
    </row>
    <row r="77" spans="2:65"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5" s="1" customFormat="1" ht="29.25" customHeight="1">
      <c r="B78" s="37"/>
      <c r="C78" s="69" t="s">
        <v>135</v>
      </c>
      <c r="I78" s="96"/>
      <c r="J78" s="133">
        <f>BK78</f>
        <v>0</v>
      </c>
      <c r="L78" s="37"/>
      <c r="M78" s="68"/>
      <c r="N78" s="60"/>
      <c r="O78" s="60"/>
      <c r="P78" s="134">
        <f>P79+P105</f>
        <v>0</v>
      </c>
      <c r="Q78" s="60"/>
      <c r="R78" s="134">
        <f>R79+R105</f>
        <v>7.9000000000000001E-4</v>
      </c>
      <c r="S78" s="60"/>
      <c r="T78" s="135">
        <f>T79+T105</f>
        <v>0</v>
      </c>
      <c r="AT78" s="21" t="s">
        <v>72</v>
      </c>
      <c r="AU78" s="21" t="s">
        <v>136</v>
      </c>
      <c r="BK78" s="136">
        <f>BK79+BK105</f>
        <v>0</v>
      </c>
    </row>
    <row r="79" spans="2:65" s="9" customFormat="1" ht="37.35" customHeight="1">
      <c r="B79" s="137"/>
      <c r="D79" s="138" t="s">
        <v>72</v>
      </c>
      <c r="E79" s="139" t="s">
        <v>153</v>
      </c>
      <c r="F79" s="139" t="s">
        <v>78</v>
      </c>
      <c r="I79" s="140"/>
      <c r="J79" s="141">
        <f>BK79</f>
        <v>0</v>
      </c>
      <c r="L79" s="137"/>
      <c r="M79" s="142"/>
      <c r="P79" s="143">
        <f>SUM(P80:P104)</f>
        <v>0</v>
      </c>
      <c r="R79" s="143">
        <f>SUM(R80:R104)</f>
        <v>7.9000000000000001E-4</v>
      </c>
      <c r="T79" s="144">
        <f>SUM(T80:T104)</f>
        <v>0</v>
      </c>
      <c r="AR79" s="138" t="s">
        <v>154</v>
      </c>
      <c r="AT79" s="145" t="s">
        <v>72</v>
      </c>
      <c r="AU79" s="145" t="s">
        <v>73</v>
      </c>
      <c r="AY79" s="138" t="s">
        <v>155</v>
      </c>
      <c r="BK79" s="146">
        <f>SUM(BK80:BK104)</f>
        <v>0</v>
      </c>
    </row>
    <row r="80" spans="2:65" s="1" customFormat="1" ht="16.5" customHeight="1">
      <c r="B80" s="37"/>
      <c r="C80" s="147" t="s">
        <v>81</v>
      </c>
      <c r="D80" s="147" t="s">
        <v>156</v>
      </c>
      <c r="E80" s="148" t="s">
        <v>157</v>
      </c>
      <c r="F80" s="149" t="s">
        <v>158</v>
      </c>
      <c r="G80" s="150" t="s">
        <v>159</v>
      </c>
      <c r="H80" s="151">
        <v>1</v>
      </c>
      <c r="I80" s="152"/>
      <c r="J80" s="153">
        <f t="shared" ref="J80:J104" si="0">ROUND(I80*H80,2)</f>
        <v>0</v>
      </c>
      <c r="K80" s="149" t="s">
        <v>21</v>
      </c>
      <c r="L80" s="37"/>
      <c r="M80" s="154" t="s">
        <v>21</v>
      </c>
      <c r="N80" s="155" t="s">
        <v>44</v>
      </c>
      <c r="P80" s="156">
        <f t="shared" ref="P80:P104" si="1">O80*H80</f>
        <v>0</v>
      </c>
      <c r="Q80" s="156">
        <v>0</v>
      </c>
      <c r="R80" s="156">
        <f t="shared" ref="R80:R104" si="2">Q80*H80</f>
        <v>0</v>
      </c>
      <c r="S80" s="156">
        <v>0</v>
      </c>
      <c r="T80" s="157">
        <f t="shared" ref="T80:T104" si="3">S80*H80</f>
        <v>0</v>
      </c>
      <c r="AR80" s="21" t="s">
        <v>160</v>
      </c>
      <c r="AT80" s="21" t="s">
        <v>156</v>
      </c>
      <c r="AU80" s="21" t="s">
        <v>81</v>
      </c>
      <c r="AY80" s="21" t="s">
        <v>155</v>
      </c>
      <c r="BE80" s="158">
        <f t="shared" ref="BE80:BE104" si="4">IF(N80="základní",J80,0)</f>
        <v>0</v>
      </c>
      <c r="BF80" s="158">
        <f t="shared" ref="BF80:BF104" si="5">IF(N80="snížená",J80,0)</f>
        <v>0</v>
      </c>
      <c r="BG80" s="158">
        <f t="shared" ref="BG80:BG104" si="6">IF(N80="zákl. přenesená",J80,0)</f>
        <v>0</v>
      </c>
      <c r="BH80" s="158">
        <f t="shared" ref="BH80:BH104" si="7">IF(N80="sníž. přenesená",J80,0)</f>
        <v>0</v>
      </c>
      <c r="BI80" s="158">
        <f t="shared" ref="BI80:BI104" si="8">IF(N80="nulová",J80,0)</f>
        <v>0</v>
      </c>
      <c r="BJ80" s="21" t="s">
        <v>81</v>
      </c>
      <c r="BK80" s="158">
        <f t="shared" ref="BK80:BK104" si="9">ROUND(I80*H80,2)</f>
        <v>0</v>
      </c>
      <c r="BL80" s="21" t="s">
        <v>160</v>
      </c>
      <c r="BM80" s="21" t="s">
        <v>83</v>
      </c>
    </row>
    <row r="81" spans="2:65" s="1" customFormat="1" ht="16.5" customHeight="1">
      <c r="B81" s="37"/>
      <c r="C81" s="147" t="s">
        <v>83</v>
      </c>
      <c r="D81" s="147" t="s">
        <v>156</v>
      </c>
      <c r="E81" s="148" t="s">
        <v>161</v>
      </c>
      <c r="F81" s="149" t="s">
        <v>162</v>
      </c>
      <c r="G81" s="150" t="s">
        <v>159</v>
      </c>
      <c r="H81" s="151">
        <v>1</v>
      </c>
      <c r="I81" s="152"/>
      <c r="J81" s="153">
        <f t="shared" si="0"/>
        <v>0</v>
      </c>
      <c r="K81" s="149" t="s">
        <v>21</v>
      </c>
      <c r="L81" s="37"/>
      <c r="M81" s="154" t="s">
        <v>21</v>
      </c>
      <c r="N81" s="155" t="s">
        <v>44</v>
      </c>
      <c r="P81" s="156">
        <f t="shared" si="1"/>
        <v>0</v>
      </c>
      <c r="Q81" s="156">
        <v>0</v>
      </c>
      <c r="R81" s="156">
        <f t="shared" si="2"/>
        <v>0</v>
      </c>
      <c r="S81" s="156">
        <v>0</v>
      </c>
      <c r="T81" s="157">
        <f t="shared" si="3"/>
        <v>0</v>
      </c>
      <c r="AR81" s="21" t="s">
        <v>160</v>
      </c>
      <c r="AT81" s="21" t="s">
        <v>156</v>
      </c>
      <c r="AU81" s="21" t="s">
        <v>81</v>
      </c>
      <c r="AY81" s="21" t="s">
        <v>155</v>
      </c>
      <c r="BE81" s="158">
        <f t="shared" si="4"/>
        <v>0</v>
      </c>
      <c r="BF81" s="158">
        <f t="shared" si="5"/>
        <v>0</v>
      </c>
      <c r="BG81" s="158">
        <f t="shared" si="6"/>
        <v>0</v>
      </c>
      <c r="BH81" s="158">
        <f t="shared" si="7"/>
        <v>0</v>
      </c>
      <c r="BI81" s="158">
        <f t="shared" si="8"/>
        <v>0</v>
      </c>
      <c r="BJ81" s="21" t="s">
        <v>81</v>
      </c>
      <c r="BK81" s="158">
        <f t="shared" si="9"/>
        <v>0</v>
      </c>
      <c r="BL81" s="21" t="s">
        <v>160</v>
      </c>
      <c r="BM81" s="21" t="s">
        <v>163</v>
      </c>
    </row>
    <row r="82" spans="2:65" s="1" customFormat="1" ht="16.5" customHeight="1">
      <c r="B82" s="37"/>
      <c r="C82" s="147" t="s">
        <v>154</v>
      </c>
      <c r="D82" s="147" t="s">
        <v>156</v>
      </c>
      <c r="E82" s="148" t="s">
        <v>164</v>
      </c>
      <c r="F82" s="149" t="s">
        <v>165</v>
      </c>
      <c r="G82" s="150" t="s">
        <v>159</v>
      </c>
      <c r="H82" s="151">
        <v>1</v>
      </c>
      <c r="I82" s="152"/>
      <c r="J82" s="153">
        <f t="shared" si="0"/>
        <v>0</v>
      </c>
      <c r="K82" s="149" t="s">
        <v>21</v>
      </c>
      <c r="L82" s="37"/>
      <c r="M82" s="154" t="s">
        <v>21</v>
      </c>
      <c r="N82" s="155" t="s">
        <v>44</v>
      </c>
      <c r="P82" s="156">
        <f t="shared" si="1"/>
        <v>0</v>
      </c>
      <c r="Q82" s="156">
        <v>0</v>
      </c>
      <c r="R82" s="156">
        <f t="shared" si="2"/>
        <v>0</v>
      </c>
      <c r="S82" s="156">
        <v>0</v>
      </c>
      <c r="T82" s="157">
        <f t="shared" si="3"/>
        <v>0</v>
      </c>
      <c r="AR82" s="21" t="s">
        <v>160</v>
      </c>
      <c r="AT82" s="21" t="s">
        <v>156</v>
      </c>
      <c r="AU82" s="21" t="s">
        <v>81</v>
      </c>
      <c r="AY82" s="21" t="s">
        <v>155</v>
      </c>
      <c r="BE82" s="158">
        <f t="shared" si="4"/>
        <v>0</v>
      </c>
      <c r="BF82" s="158">
        <f t="shared" si="5"/>
        <v>0</v>
      </c>
      <c r="BG82" s="158">
        <f t="shared" si="6"/>
        <v>0</v>
      </c>
      <c r="BH82" s="158">
        <f t="shared" si="7"/>
        <v>0</v>
      </c>
      <c r="BI82" s="158">
        <f t="shared" si="8"/>
        <v>0</v>
      </c>
      <c r="BJ82" s="21" t="s">
        <v>81</v>
      </c>
      <c r="BK82" s="158">
        <f t="shared" si="9"/>
        <v>0</v>
      </c>
      <c r="BL82" s="21" t="s">
        <v>160</v>
      </c>
      <c r="BM82" s="21" t="s">
        <v>166</v>
      </c>
    </row>
    <row r="83" spans="2:65" s="1" customFormat="1" ht="25.5" customHeight="1">
      <c r="B83" s="37"/>
      <c r="C83" s="147" t="s">
        <v>163</v>
      </c>
      <c r="D83" s="147" t="s">
        <v>156</v>
      </c>
      <c r="E83" s="148" t="s">
        <v>167</v>
      </c>
      <c r="F83" s="149" t="s">
        <v>168</v>
      </c>
      <c r="G83" s="150" t="s">
        <v>159</v>
      </c>
      <c r="H83" s="151">
        <v>1</v>
      </c>
      <c r="I83" s="152"/>
      <c r="J83" s="153">
        <f t="shared" si="0"/>
        <v>0</v>
      </c>
      <c r="K83" s="149" t="s">
        <v>21</v>
      </c>
      <c r="L83" s="37"/>
      <c r="M83" s="154" t="s">
        <v>21</v>
      </c>
      <c r="N83" s="155" t="s">
        <v>44</v>
      </c>
      <c r="P83" s="156">
        <f t="shared" si="1"/>
        <v>0</v>
      </c>
      <c r="Q83" s="156">
        <v>4.0000000000000003E-5</v>
      </c>
      <c r="R83" s="156">
        <f t="shared" si="2"/>
        <v>4.0000000000000003E-5</v>
      </c>
      <c r="S83" s="156">
        <v>0</v>
      </c>
      <c r="T83" s="157">
        <f t="shared" si="3"/>
        <v>0</v>
      </c>
      <c r="AR83" s="21" t="s">
        <v>160</v>
      </c>
      <c r="AT83" s="21" t="s">
        <v>156</v>
      </c>
      <c r="AU83" s="21" t="s">
        <v>81</v>
      </c>
      <c r="AY83" s="21" t="s">
        <v>155</v>
      </c>
      <c r="BE83" s="158">
        <f t="shared" si="4"/>
        <v>0</v>
      </c>
      <c r="BF83" s="158">
        <f t="shared" si="5"/>
        <v>0</v>
      </c>
      <c r="BG83" s="158">
        <f t="shared" si="6"/>
        <v>0</v>
      </c>
      <c r="BH83" s="158">
        <f t="shared" si="7"/>
        <v>0</v>
      </c>
      <c r="BI83" s="158">
        <f t="shared" si="8"/>
        <v>0</v>
      </c>
      <c r="BJ83" s="21" t="s">
        <v>81</v>
      </c>
      <c r="BK83" s="158">
        <f t="shared" si="9"/>
        <v>0</v>
      </c>
      <c r="BL83" s="21" t="s">
        <v>160</v>
      </c>
      <c r="BM83" s="21" t="s">
        <v>169</v>
      </c>
    </row>
    <row r="84" spans="2:65" s="1" customFormat="1" ht="38.25" customHeight="1">
      <c r="B84" s="37"/>
      <c r="C84" s="147" t="s">
        <v>170</v>
      </c>
      <c r="D84" s="147" t="s">
        <v>156</v>
      </c>
      <c r="E84" s="148" t="s">
        <v>171</v>
      </c>
      <c r="F84" s="149" t="s">
        <v>172</v>
      </c>
      <c r="G84" s="150" t="s">
        <v>159</v>
      </c>
      <c r="H84" s="151">
        <v>1</v>
      </c>
      <c r="I84" s="152"/>
      <c r="J84" s="153">
        <f t="shared" si="0"/>
        <v>0</v>
      </c>
      <c r="K84" s="149" t="s">
        <v>21</v>
      </c>
      <c r="L84" s="37"/>
      <c r="M84" s="154" t="s">
        <v>21</v>
      </c>
      <c r="N84" s="155" t="s">
        <v>44</v>
      </c>
      <c r="P84" s="156">
        <f t="shared" si="1"/>
        <v>0</v>
      </c>
      <c r="Q84" s="156">
        <v>0</v>
      </c>
      <c r="R84" s="156">
        <f t="shared" si="2"/>
        <v>0</v>
      </c>
      <c r="S84" s="156">
        <v>0</v>
      </c>
      <c r="T84" s="157">
        <f t="shared" si="3"/>
        <v>0</v>
      </c>
      <c r="AR84" s="21" t="s">
        <v>160</v>
      </c>
      <c r="AT84" s="21" t="s">
        <v>156</v>
      </c>
      <c r="AU84" s="21" t="s">
        <v>81</v>
      </c>
      <c r="AY84" s="21" t="s">
        <v>155</v>
      </c>
      <c r="BE84" s="158">
        <f t="shared" si="4"/>
        <v>0</v>
      </c>
      <c r="BF84" s="158">
        <f t="shared" si="5"/>
        <v>0</v>
      </c>
      <c r="BG84" s="158">
        <f t="shared" si="6"/>
        <v>0</v>
      </c>
      <c r="BH84" s="158">
        <f t="shared" si="7"/>
        <v>0</v>
      </c>
      <c r="BI84" s="158">
        <f t="shared" si="8"/>
        <v>0</v>
      </c>
      <c r="BJ84" s="21" t="s">
        <v>81</v>
      </c>
      <c r="BK84" s="158">
        <f t="shared" si="9"/>
        <v>0</v>
      </c>
      <c r="BL84" s="21" t="s">
        <v>160</v>
      </c>
      <c r="BM84" s="21" t="s">
        <v>173</v>
      </c>
    </row>
    <row r="85" spans="2:65" s="1" customFormat="1" ht="25.5" customHeight="1">
      <c r="B85" s="37"/>
      <c r="C85" s="147" t="s">
        <v>166</v>
      </c>
      <c r="D85" s="147" t="s">
        <v>156</v>
      </c>
      <c r="E85" s="148" t="s">
        <v>174</v>
      </c>
      <c r="F85" s="149" t="s">
        <v>175</v>
      </c>
      <c r="G85" s="150" t="s">
        <v>159</v>
      </c>
      <c r="H85" s="151">
        <v>1</v>
      </c>
      <c r="I85" s="152"/>
      <c r="J85" s="153">
        <f t="shared" si="0"/>
        <v>0</v>
      </c>
      <c r="K85" s="149" t="s">
        <v>21</v>
      </c>
      <c r="L85" s="37"/>
      <c r="M85" s="154" t="s">
        <v>21</v>
      </c>
      <c r="N85" s="155" t="s">
        <v>44</v>
      </c>
      <c r="P85" s="156">
        <f t="shared" si="1"/>
        <v>0</v>
      </c>
      <c r="Q85" s="156">
        <v>0</v>
      </c>
      <c r="R85" s="156">
        <f t="shared" si="2"/>
        <v>0</v>
      </c>
      <c r="S85" s="156">
        <v>0</v>
      </c>
      <c r="T85" s="157">
        <f t="shared" si="3"/>
        <v>0</v>
      </c>
      <c r="AR85" s="21" t="s">
        <v>160</v>
      </c>
      <c r="AT85" s="21" t="s">
        <v>156</v>
      </c>
      <c r="AU85" s="21" t="s">
        <v>81</v>
      </c>
      <c r="AY85" s="21" t="s">
        <v>155</v>
      </c>
      <c r="BE85" s="158">
        <f t="shared" si="4"/>
        <v>0</v>
      </c>
      <c r="BF85" s="158">
        <f t="shared" si="5"/>
        <v>0</v>
      </c>
      <c r="BG85" s="158">
        <f t="shared" si="6"/>
        <v>0</v>
      </c>
      <c r="BH85" s="158">
        <f t="shared" si="7"/>
        <v>0</v>
      </c>
      <c r="BI85" s="158">
        <f t="shared" si="8"/>
        <v>0</v>
      </c>
      <c r="BJ85" s="21" t="s">
        <v>81</v>
      </c>
      <c r="BK85" s="158">
        <f t="shared" si="9"/>
        <v>0</v>
      </c>
      <c r="BL85" s="21" t="s">
        <v>160</v>
      </c>
      <c r="BM85" s="21" t="s">
        <v>176</v>
      </c>
    </row>
    <row r="86" spans="2:65" s="1" customFormat="1" ht="25.5" customHeight="1">
      <c r="B86" s="37"/>
      <c r="C86" s="147" t="s">
        <v>177</v>
      </c>
      <c r="D86" s="147" t="s">
        <v>156</v>
      </c>
      <c r="E86" s="148" t="s">
        <v>178</v>
      </c>
      <c r="F86" s="149" t="s">
        <v>179</v>
      </c>
      <c r="G86" s="150" t="s">
        <v>159</v>
      </c>
      <c r="H86" s="151">
        <v>1</v>
      </c>
      <c r="I86" s="152"/>
      <c r="J86" s="153">
        <f t="shared" si="0"/>
        <v>0</v>
      </c>
      <c r="K86" s="149" t="s">
        <v>21</v>
      </c>
      <c r="L86" s="37"/>
      <c r="M86" s="154" t="s">
        <v>21</v>
      </c>
      <c r="N86" s="155" t="s">
        <v>44</v>
      </c>
      <c r="P86" s="156">
        <f t="shared" si="1"/>
        <v>0</v>
      </c>
      <c r="Q86" s="156">
        <v>0</v>
      </c>
      <c r="R86" s="156">
        <f t="shared" si="2"/>
        <v>0</v>
      </c>
      <c r="S86" s="156">
        <v>0</v>
      </c>
      <c r="T86" s="157">
        <f t="shared" si="3"/>
        <v>0</v>
      </c>
      <c r="AR86" s="21" t="s">
        <v>160</v>
      </c>
      <c r="AT86" s="21" t="s">
        <v>156</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180</v>
      </c>
    </row>
    <row r="87" spans="2:65" s="1" customFormat="1" ht="38.25" customHeight="1">
      <c r="B87" s="37"/>
      <c r="C87" s="147" t="s">
        <v>169</v>
      </c>
      <c r="D87" s="147" t="s">
        <v>156</v>
      </c>
      <c r="E87" s="148" t="s">
        <v>181</v>
      </c>
      <c r="F87" s="149" t="s">
        <v>182</v>
      </c>
      <c r="G87" s="150" t="s">
        <v>159</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183</v>
      </c>
    </row>
    <row r="88" spans="2:65" s="1" customFormat="1" ht="38.25" customHeight="1">
      <c r="B88" s="37"/>
      <c r="C88" s="147" t="s">
        <v>184</v>
      </c>
      <c r="D88" s="147" t="s">
        <v>156</v>
      </c>
      <c r="E88" s="148" t="s">
        <v>185</v>
      </c>
      <c r="F88" s="149" t="s">
        <v>186</v>
      </c>
      <c r="G88" s="150" t="s">
        <v>159</v>
      </c>
      <c r="H88" s="151">
        <v>1</v>
      </c>
      <c r="I88" s="152"/>
      <c r="J88" s="153">
        <f t="shared" si="0"/>
        <v>0</v>
      </c>
      <c r="K88" s="149" t="s">
        <v>21</v>
      </c>
      <c r="L88" s="37"/>
      <c r="M88" s="154" t="s">
        <v>21</v>
      </c>
      <c r="N88" s="155" t="s">
        <v>44</v>
      </c>
      <c r="P88" s="156">
        <f t="shared" si="1"/>
        <v>0</v>
      </c>
      <c r="Q88" s="156">
        <v>0</v>
      </c>
      <c r="R88" s="156">
        <f t="shared" si="2"/>
        <v>0</v>
      </c>
      <c r="S88" s="156">
        <v>0</v>
      </c>
      <c r="T88" s="157">
        <f t="shared" si="3"/>
        <v>0</v>
      </c>
      <c r="AR88" s="21" t="s">
        <v>160</v>
      </c>
      <c r="AT88" s="21" t="s">
        <v>156</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187</v>
      </c>
    </row>
    <row r="89" spans="2:65" s="1" customFormat="1" ht="16.5" customHeight="1">
      <c r="B89" s="37"/>
      <c r="C89" s="147" t="s">
        <v>173</v>
      </c>
      <c r="D89" s="147" t="s">
        <v>156</v>
      </c>
      <c r="E89" s="148" t="s">
        <v>188</v>
      </c>
      <c r="F89" s="149" t="s">
        <v>189</v>
      </c>
      <c r="G89" s="150" t="s">
        <v>159</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190</v>
      </c>
    </row>
    <row r="90" spans="2:65" s="1" customFormat="1" ht="16.5" customHeight="1">
      <c r="B90" s="37"/>
      <c r="C90" s="147" t="s">
        <v>191</v>
      </c>
      <c r="D90" s="147" t="s">
        <v>156</v>
      </c>
      <c r="E90" s="148" t="s">
        <v>192</v>
      </c>
      <c r="F90" s="149" t="s">
        <v>193</v>
      </c>
      <c r="G90" s="150" t="s">
        <v>159</v>
      </c>
      <c r="H90" s="151">
        <v>1</v>
      </c>
      <c r="I90" s="152"/>
      <c r="J90" s="153">
        <f t="shared" si="0"/>
        <v>0</v>
      </c>
      <c r="K90" s="149" t="s">
        <v>21</v>
      </c>
      <c r="L90" s="37"/>
      <c r="M90" s="154" t="s">
        <v>21</v>
      </c>
      <c r="N90" s="155" t="s">
        <v>44</v>
      </c>
      <c r="P90" s="156">
        <f t="shared" si="1"/>
        <v>0</v>
      </c>
      <c r="Q90" s="156">
        <v>0</v>
      </c>
      <c r="R90" s="156">
        <f t="shared" si="2"/>
        <v>0</v>
      </c>
      <c r="S90" s="156">
        <v>0</v>
      </c>
      <c r="T90" s="157">
        <f t="shared" si="3"/>
        <v>0</v>
      </c>
      <c r="AR90" s="21" t="s">
        <v>160</v>
      </c>
      <c r="AT90" s="21" t="s">
        <v>156</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194</v>
      </c>
    </row>
    <row r="91" spans="2:65" s="1" customFormat="1" ht="16.5" customHeight="1">
      <c r="B91" s="37"/>
      <c r="C91" s="147" t="s">
        <v>176</v>
      </c>
      <c r="D91" s="147" t="s">
        <v>156</v>
      </c>
      <c r="E91" s="148" t="s">
        <v>195</v>
      </c>
      <c r="F91" s="149" t="s">
        <v>196</v>
      </c>
      <c r="G91" s="150" t="s">
        <v>159</v>
      </c>
      <c r="H91" s="151">
        <v>1</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197</v>
      </c>
    </row>
    <row r="92" spans="2:65" s="1" customFormat="1" ht="38.25" customHeight="1">
      <c r="B92" s="37"/>
      <c r="C92" s="147" t="s">
        <v>198</v>
      </c>
      <c r="D92" s="147" t="s">
        <v>156</v>
      </c>
      <c r="E92" s="148" t="s">
        <v>199</v>
      </c>
      <c r="F92" s="149" t="s">
        <v>200</v>
      </c>
      <c r="G92" s="150" t="s">
        <v>159</v>
      </c>
      <c r="H92" s="151">
        <v>1</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201</v>
      </c>
    </row>
    <row r="93" spans="2:65" s="1" customFormat="1" ht="25.5" customHeight="1">
      <c r="B93" s="37"/>
      <c r="C93" s="147" t="s">
        <v>180</v>
      </c>
      <c r="D93" s="147" t="s">
        <v>156</v>
      </c>
      <c r="E93" s="148" t="s">
        <v>202</v>
      </c>
      <c r="F93" s="149" t="s">
        <v>203</v>
      </c>
      <c r="G93" s="150" t="s">
        <v>159</v>
      </c>
      <c r="H93" s="151">
        <v>1</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204</v>
      </c>
    </row>
    <row r="94" spans="2:65" s="1" customFormat="1" ht="16.5" customHeight="1">
      <c r="B94" s="37"/>
      <c r="C94" s="147" t="s">
        <v>10</v>
      </c>
      <c r="D94" s="147" t="s">
        <v>156</v>
      </c>
      <c r="E94" s="148" t="s">
        <v>205</v>
      </c>
      <c r="F94" s="149" t="s">
        <v>206</v>
      </c>
      <c r="G94" s="150" t="s">
        <v>159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207</v>
      </c>
    </row>
    <row r="95" spans="2:65" s="1" customFormat="1" ht="51" customHeight="1">
      <c r="B95" s="37"/>
      <c r="C95" s="147" t="s">
        <v>183</v>
      </c>
      <c r="D95" s="147" t="s">
        <v>156</v>
      </c>
      <c r="E95" s="148" t="s">
        <v>208</v>
      </c>
      <c r="F95" s="149" t="s">
        <v>209</v>
      </c>
      <c r="G95" s="150" t="s">
        <v>159</v>
      </c>
      <c r="H95" s="151">
        <v>1</v>
      </c>
      <c r="I95" s="152"/>
      <c r="J95" s="153">
        <f t="shared" si="0"/>
        <v>0</v>
      </c>
      <c r="K95" s="149" t="s">
        <v>21</v>
      </c>
      <c r="L95" s="37"/>
      <c r="M95" s="154" t="s">
        <v>21</v>
      </c>
      <c r="N95" s="155" t="s">
        <v>44</v>
      </c>
      <c r="P95" s="156">
        <f t="shared" si="1"/>
        <v>0</v>
      </c>
      <c r="Q95" s="156">
        <v>0</v>
      </c>
      <c r="R95" s="156">
        <f t="shared" si="2"/>
        <v>0</v>
      </c>
      <c r="S95" s="156">
        <v>0</v>
      </c>
      <c r="T95" s="157">
        <f t="shared" si="3"/>
        <v>0</v>
      </c>
      <c r="AR95" s="21" t="s">
        <v>160</v>
      </c>
      <c r="AT95" s="21" t="s">
        <v>156</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210</v>
      </c>
    </row>
    <row r="96" spans="2:65" s="1" customFormat="1" ht="16.5" customHeight="1">
      <c r="B96" s="37"/>
      <c r="C96" s="147" t="s">
        <v>211</v>
      </c>
      <c r="D96" s="147" t="s">
        <v>156</v>
      </c>
      <c r="E96" s="148" t="s">
        <v>212</v>
      </c>
      <c r="F96" s="149" t="s">
        <v>213</v>
      </c>
      <c r="G96" s="150" t="s">
        <v>159</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214</v>
      </c>
    </row>
    <row r="97" spans="2:65" s="1" customFormat="1" ht="16.5" customHeight="1">
      <c r="B97" s="37"/>
      <c r="C97" s="147" t="s">
        <v>187</v>
      </c>
      <c r="D97" s="147" t="s">
        <v>156</v>
      </c>
      <c r="E97" s="148" t="s">
        <v>215</v>
      </c>
      <c r="F97" s="149" t="s">
        <v>216</v>
      </c>
      <c r="G97" s="150" t="s">
        <v>159</v>
      </c>
      <c r="H97" s="151">
        <v>1</v>
      </c>
      <c r="I97" s="152"/>
      <c r="J97" s="153">
        <f t="shared" si="0"/>
        <v>0</v>
      </c>
      <c r="K97" s="149" t="s">
        <v>21</v>
      </c>
      <c r="L97" s="37"/>
      <c r="M97" s="154" t="s">
        <v>21</v>
      </c>
      <c r="N97" s="155" t="s">
        <v>44</v>
      </c>
      <c r="P97" s="156">
        <f t="shared" si="1"/>
        <v>0</v>
      </c>
      <c r="Q97" s="156">
        <v>0</v>
      </c>
      <c r="R97" s="156">
        <f t="shared" si="2"/>
        <v>0</v>
      </c>
      <c r="S97" s="156">
        <v>0</v>
      </c>
      <c r="T97" s="157">
        <f t="shared" si="3"/>
        <v>0</v>
      </c>
      <c r="AR97" s="21" t="s">
        <v>160</v>
      </c>
      <c r="AT97" s="21" t="s">
        <v>156</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217</v>
      </c>
    </row>
    <row r="98" spans="2:65" s="1" customFormat="1" ht="16.5" customHeight="1">
      <c r="B98" s="37"/>
      <c r="C98" s="147" t="s">
        <v>218</v>
      </c>
      <c r="D98" s="147" t="s">
        <v>156</v>
      </c>
      <c r="E98" s="148" t="s">
        <v>219</v>
      </c>
      <c r="F98" s="149" t="s">
        <v>220</v>
      </c>
      <c r="G98" s="150" t="s">
        <v>159</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221</v>
      </c>
    </row>
    <row r="99" spans="2:65" s="1" customFormat="1" ht="25.5" customHeight="1">
      <c r="B99" s="37"/>
      <c r="C99" s="147" t="s">
        <v>190</v>
      </c>
      <c r="D99" s="147" t="s">
        <v>156</v>
      </c>
      <c r="E99" s="148" t="s">
        <v>222</v>
      </c>
      <c r="F99" s="149" t="s">
        <v>223</v>
      </c>
      <c r="G99" s="150" t="s">
        <v>159</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160</v>
      </c>
      <c r="AT99" s="21" t="s">
        <v>156</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224</v>
      </c>
    </row>
    <row r="100" spans="2:65" s="1" customFormat="1" ht="16.5" customHeight="1">
      <c r="B100" s="37"/>
      <c r="C100" s="147" t="s">
        <v>9</v>
      </c>
      <c r="D100" s="147" t="s">
        <v>156</v>
      </c>
      <c r="E100" s="148" t="s">
        <v>225</v>
      </c>
      <c r="F100" s="149" t="s">
        <v>226</v>
      </c>
      <c r="G100" s="150" t="s">
        <v>159</v>
      </c>
      <c r="H100" s="151">
        <v>1</v>
      </c>
      <c r="I100" s="152"/>
      <c r="J100" s="153">
        <f t="shared" si="0"/>
        <v>0</v>
      </c>
      <c r="K100" s="149" t="s">
        <v>21</v>
      </c>
      <c r="L100" s="37"/>
      <c r="M100" s="154" t="s">
        <v>21</v>
      </c>
      <c r="N100" s="155" t="s">
        <v>44</v>
      </c>
      <c r="P100" s="156">
        <f t="shared" si="1"/>
        <v>0</v>
      </c>
      <c r="Q100" s="156">
        <v>7.5000000000000002E-4</v>
      </c>
      <c r="R100" s="156">
        <f t="shared" si="2"/>
        <v>7.5000000000000002E-4</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227</v>
      </c>
    </row>
    <row r="101" spans="2:65" s="1" customFormat="1" ht="16.5" customHeight="1">
      <c r="B101" s="37"/>
      <c r="C101" s="147" t="s">
        <v>194</v>
      </c>
      <c r="D101" s="147" t="s">
        <v>156</v>
      </c>
      <c r="E101" s="148" t="s">
        <v>228</v>
      </c>
      <c r="F101" s="149" t="s">
        <v>229</v>
      </c>
      <c r="G101" s="150" t="s">
        <v>159</v>
      </c>
      <c r="H101" s="151">
        <v>1</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160</v>
      </c>
      <c r="AT101" s="21" t="s">
        <v>156</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230</v>
      </c>
    </row>
    <row r="102" spans="2:65" s="1" customFormat="1" ht="16.5" customHeight="1">
      <c r="B102" s="37"/>
      <c r="C102" s="147" t="s">
        <v>231</v>
      </c>
      <c r="D102" s="147" t="s">
        <v>156</v>
      </c>
      <c r="E102" s="148" t="s">
        <v>232</v>
      </c>
      <c r="F102" s="149" t="s">
        <v>233</v>
      </c>
      <c r="G102" s="150" t="s">
        <v>159</v>
      </c>
      <c r="H102" s="151">
        <v>1</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234</v>
      </c>
    </row>
    <row r="103" spans="2:65" s="1" customFormat="1" ht="16.5" customHeight="1">
      <c r="B103" s="37"/>
      <c r="C103" s="147" t="s">
        <v>197</v>
      </c>
      <c r="D103" s="147" t="s">
        <v>156</v>
      </c>
      <c r="E103" s="148" t="s">
        <v>235</v>
      </c>
      <c r="F103" s="149" t="s">
        <v>236</v>
      </c>
      <c r="G103" s="150" t="s">
        <v>159</v>
      </c>
      <c r="H103" s="151">
        <v>1</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160</v>
      </c>
      <c r="AT103" s="21" t="s">
        <v>156</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237</v>
      </c>
    </row>
    <row r="104" spans="2:65" s="1" customFormat="1" ht="25.5" customHeight="1">
      <c r="B104" s="37"/>
      <c r="C104" s="147" t="s">
        <v>238</v>
      </c>
      <c r="D104" s="147" t="s">
        <v>156</v>
      </c>
      <c r="E104" s="148" t="s">
        <v>239</v>
      </c>
      <c r="F104" s="149" t="s">
        <v>240</v>
      </c>
      <c r="G104" s="150" t="s">
        <v>159</v>
      </c>
      <c r="H104" s="151">
        <v>1</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241</v>
      </c>
    </row>
    <row r="105" spans="2:65" s="9" customFormat="1" ht="37.35" customHeight="1">
      <c r="B105" s="137"/>
      <c r="D105" s="138" t="s">
        <v>72</v>
      </c>
      <c r="E105" s="139" t="s">
        <v>81</v>
      </c>
      <c r="F105" s="139" t="s">
        <v>242</v>
      </c>
      <c r="I105" s="140"/>
      <c r="J105" s="141">
        <f>BK105</f>
        <v>0</v>
      </c>
      <c r="L105" s="137"/>
      <c r="M105" s="159"/>
      <c r="N105" s="160"/>
      <c r="O105" s="160"/>
      <c r="P105" s="161">
        <v>0</v>
      </c>
      <c r="Q105" s="160"/>
      <c r="R105" s="161">
        <v>0</v>
      </c>
      <c r="S105" s="160"/>
      <c r="T105" s="162">
        <v>0</v>
      </c>
      <c r="AR105" s="138" t="s">
        <v>154</v>
      </c>
      <c r="AT105" s="145" t="s">
        <v>72</v>
      </c>
      <c r="AU105" s="145" t="s">
        <v>73</v>
      </c>
      <c r="AY105" s="138" t="s">
        <v>155</v>
      </c>
      <c r="BK105" s="146">
        <v>0</v>
      </c>
    </row>
    <row r="106" spans="2:65" s="1" customFormat="1" ht="6.95" customHeight="1">
      <c r="B106" s="50"/>
      <c r="C106" s="51"/>
      <c r="D106" s="51"/>
      <c r="E106" s="51"/>
      <c r="F106" s="51"/>
      <c r="G106" s="51"/>
      <c r="H106" s="51"/>
      <c r="I106" s="114"/>
      <c r="J106" s="51"/>
      <c r="K106" s="51"/>
      <c r="L106" s="37"/>
    </row>
  </sheetData>
  <sheetProtection algorithmName="SHA-512" hashValue="yB4tO3fYjGYbhi/ERuRDMQgHnT8Da8VoJMTNchnABTuCv2Yhzi1bRKqjjJugQp4ZlmLxDHttGvhgVs7UrxA4XA==" saltValue="G1WixOBN73JBylHO3cLIgmQMue0bHZmMuNDfjgOCu3z7u/tTnWt61VJUlcys/qbf9fGYueCezNZjWr53vlVXgg==" spinCount="100000" sheet="1" objects="1" scenarios="1" formatColumns="0" formatRows="0" autoFilter="0"/>
  <autoFilter ref="C77:K105" xr:uid="{00000000-0009-0000-0000-000001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77"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250"/>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243</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ROUND(J92,2)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ROUND(SUM(BE92:BE249), 2)</f>
        <v>0</v>
      </c>
      <c r="I30" s="106">
        <v>0.21</v>
      </c>
      <c r="J30" s="105">
        <f>ROUND(ROUND((SUM(BE92:BE249)), 2)*I30, 2)</f>
        <v>0</v>
      </c>
      <c r="K30" s="40"/>
    </row>
    <row r="31" spans="2:11" s="1" customFormat="1" ht="14.45" customHeight="1">
      <c r="B31" s="37"/>
      <c r="E31" s="43" t="s">
        <v>45</v>
      </c>
      <c r="F31" s="105">
        <f>ROUND(SUM(BF92:BF249), 2)</f>
        <v>0</v>
      </c>
      <c r="I31" s="106">
        <v>0.15</v>
      </c>
      <c r="J31" s="105">
        <f>ROUND(ROUND((SUM(BF92:BF249)), 2)*I31, 2)</f>
        <v>0</v>
      </c>
      <c r="K31" s="40"/>
    </row>
    <row r="32" spans="2:11" s="1" customFormat="1" ht="14.45" hidden="1" customHeight="1">
      <c r="B32" s="37"/>
      <c r="E32" s="43" t="s">
        <v>46</v>
      </c>
      <c r="F32" s="105">
        <f>ROUND(SUM(BG92:BG249), 2)</f>
        <v>0</v>
      </c>
      <c r="I32" s="106">
        <v>0.21</v>
      </c>
      <c r="J32" s="105">
        <v>0</v>
      </c>
      <c r="K32" s="40"/>
    </row>
    <row r="33" spans="2:11" s="1" customFormat="1" ht="14.45" hidden="1" customHeight="1">
      <c r="B33" s="37"/>
      <c r="E33" s="43" t="s">
        <v>47</v>
      </c>
      <c r="F33" s="105">
        <f>ROUND(SUM(BH92:BH249), 2)</f>
        <v>0</v>
      </c>
      <c r="I33" s="106">
        <v>0.15</v>
      </c>
      <c r="J33" s="105">
        <v>0</v>
      </c>
      <c r="K33" s="40"/>
    </row>
    <row r="34" spans="2:11" s="1" customFormat="1" ht="14.45" hidden="1" customHeight="1">
      <c r="B34" s="37"/>
      <c r="E34" s="43" t="s">
        <v>48</v>
      </c>
      <c r="F34" s="105">
        <f>ROUND(SUM(BI92:BI249),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02 - 8-KOMUNIKACE - KOMUNIKACE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J92</f>
        <v>0</v>
      </c>
      <c r="K56" s="40"/>
      <c r="AU56" s="21" t="s">
        <v>136</v>
      </c>
    </row>
    <row r="57" spans="2:47" s="7" customFormat="1" ht="24.95" customHeight="1">
      <c r="B57" s="122"/>
      <c r="D57" s="123" t="s">
        <v>244</v>
      </c>
      <c r="E57" s="124"/>
      <c r="F57" s="124"/>
      <c r="G57" s="124"/>
      <c r="H57" s="124"/>
      <c r="I57" s="125"/>
      <c r="J57" s="126">
        <f>J93</f>
        <v>0</v>
      </c>
      <c r="K57" s="127"/>
    </row>
    <row r="58" spans="2:47" s="10" customFormat="1" ht="19.899999999999999" customHeight="1">
      <c r="B58" s="163"/>
      <c r="D58" s="164" t="s">
        <v>245</v>
      </c>
      <c r="E58" s="165"/>
      <c r="F58" s="165"/>
      <c r="G58" s="165"/>
      <c r="H58" s="165"/>
      <c r="I58" s="166"/>
      <c r="J58" s="167">
        <f>J94</f>
        <v>0</v>
      </c>
      <c r="K58" s="168"/>
    </row>
    <row r="59" spans="2:47" s="10" customFormat="1" ht="14.85" customHeight="1">
      <c r="B59" s="163"/>
      <c r="D59" s="164" t="s">
        <v>246</v>
      </c>
      <c r="E59" s="165"/>
      <c r="F59" s="165"/>
      <c r="G59" s="165"/>
      <c r="H59" s="165"/>
      <c r="I59" s="166"/>
      <c r="J59" s="167">
        <f>J153</f>
        <v>0</v>
      </c>
      <c r="K59" s="168"/>
    </row>
    <row r="60" spans="2:47" s="10" customFormat="1" ht="19.899999999999999" customHeight="1">
      <c r="B60" s="163"/>
      <c r="D60" s="164" t="s">
        <v>247</v>
      </c>
      <c r="E60" s="165"/>
      <c r="F60" s="165"/>
      <c r="G60" s="165"/>
      <c r="H60" s="165"/>
      <c r="I60" s="166"/>
      <c r="J60" s="167">
        <f>J154</f>
        <v>0</v>
      </c>
      <c r="K60" s="168"/>
    </row>
    <row r="61" spans="2:47" s="10" customFormat="1" ht="14.85" customHeight="1">
      <c r="B61" s="163"/>
      <c r="D61" s="164" t="s">
        <v>248</v>
      </c>
      <c r="E61" s="165"/>
      <c r="F61" s="165"/>
      <c r="G61" s="165"/>
      <c r="H61" s="165"/>
      <c r="I61" s="166"/>
      <c r="J61" s="167">
        <f>J176</f>
        <v>0</v>
      </c>
      <c r="K61" s="168"/>
    </row>
    <row r="62" spans="2:47" s="10" customFormat="1" ht="19.899999999999999" customHeight="1">
      <c r="B62" s="163"/>
      <c r="D62" s="164" t="s">
        <v>249</v>
      </c>
      <c r="E62" s="165"/>
      <c r="F62" s="165"/>
      <c r="G62" s="165"/>
      <c r="H62" s="165"/>
      <c r="I62" s="166"/>
      <c r="J62" s="167">
        <f>J177</f>
        <v>0</v>
      </c>
      <c r="K62" s="168"/>
    </row>
    <row r="63" spans="2:47" s="10" customFormat="1" ht="14.85" customHeight="1">
      <c r="B63" s="163"/>
      <c r="D63" s="164" t="s">
        <v>250</v>
      </c>
      <c r="E63" s="165"/>
      <c r="F63" s="165"/>
      <c r="G63" s="165"/>
      <c r="H63" s="165"/>
      <c r="I63" s="166"/>
      <c r="J63" s="167">
        <f>J202</f>
        <v>0</v>
      </c>
      <c r="K63" s="168"/>
    </row>
    <row r="64" spans="2:47" s="10" customFormat="1" ht="19.899999999999999" customHeight="1">
      <c r="B64" s="163"/>
      <c r="D64" s="164" t="s">
        <v>251</v>
      </c>
      <c r="E64" s="165"/>
      <c r="F64" s="165"/>
      <c r="G64" s="165"/>
      <c r="H64" s="165"/>
      <c r="I64" s="166"/>
      <c r="J64" s="167">
        <f>J203</f>
        <v>0</v>
      </c>
      <c r="K64" s="168"/>
    </row>
    <row r="65" spans="2:12" s="10" customFormat="1" ht="14.85" customHeight="1">
      <c r="B65" s="163"/>
      <c r="D65" s="164" t="s">
        <v>252</v>
      </c>
      <c r="E65" s="165"/>
      <c r="F65" s="165"/>
      <c r="G65" s="165"/>
      <c r="H65" s="165"/>
      <c r="I65" s="166"/>
      <c r="J65" s="167">
        <f>J218</f>
        <v>0</v>
      </c>
      <c r="K65" s="168"/>
    </row>
    <row r="66" spans="2:12" s="10" customFormat="1" ht="19.899999999999999" customHeight="1">
      <c r="B66" s="163"/>
      <c r="D66" s="164" t="s">
        <v>253</v>
      </c>
      <c r="E66" s="165"/>
      <c r="F66" s="165"/>
      <c r="G66" s="165"/>
      <c r="H66" s="165"/>
      <c r="I66" s="166"/>
      <c r="J66" s="167">
        <f>J219</f>
        <v>0</v>
      </c>
      <c r="K66" s="168"/>
    </row>
    <row r="67" spans="2:12" s="10" customFormat="1" ht="14.85" customHeight="1">
      <c r="B67" s="163"/>
      <c r="D67" s="164" t="s">
        <v>254</v>
      </c>
      <c r="E67" s="165"/>
      <c r="F67" s="165"/>
      <c r="G67" s="165"/>
      <c r="H67" s="165"/>
      <c r="I67" s="166"/>
      <c r="J67" s="167">
        <f>J225</f>
        <v>0</v>
      </c>
      <c r="K67" s="168"/>
    </row>
    <row r="68" spans="2:12" s="7" customFormat="1" ht="24.95" customHeight="1">
      <c r="B68" s="122"/>
      <c r="D68" s="123" t="s">
        <v>255</v>
      </c>
      <c r="E68" s="124"/>
      <c r="F68" s="124"/>
      <c r="G68" s="124"/>
      <c r="H68" s="124"/>
      <c r="I68" s="125"/>
      <c r="J68" s="126">
        <f>J226</f>
        <v>0</v>
      </c>
      <c r="K68" s="127"/>
    </row>
    <row r="69" spans="2:12" s="10" customFormat="1" ht="19.899999999999999" customHeight="1">
      <c r="B69" s="163"/>
      <c r="D69" s="164" t="s">
        <v>256</v>
      </c>
      <c r="E69" s="165"/>
      <c r="F69" s="165"/>
      <c r="G69" s="165"/>
      <c r="H69" s="165"/>
      <c r="I69" s="166"/>
      <c r="J69" s="167">
        <f>J227</f>
        <v>0</v>
      </c>
      <c r="K69" s="168"/>
    </row>
    <row r="70" spans="2:12" s="10" customFormat="1" ht="14.85" customHeight="1">
      <c r="B70" s="163"/>
      <c r="D70" s="164" t="s">
        <v>257</v>
      </c>
      <c r="E70" s="165"/>
      <c r="F70" s="165"/>
      <c r="G70" s="165"/>
      <c r="H70" s="165"/>
      <c r="I70" s="166"/>
      <c r="J70" s="167">
        <f>J243</f>
        <v>0</v>
      </c>
      <c r="K70" s="168"/>
    </row>
    <row r="71" spans="2:12" s="7" customFormat="1" ht="24.95" customHeight="1">
      <c r="B71" s="122"/>
      <c r="D71" s="123" t="s">
        <v>258</v>
      </c>
      <c r="E71" s="124"/>
      <c r="F71" s="124"/>
      <c r="G71" s="124"/>
      <c r="H71" s="124"/>
      <c r="I71" s="125"/>
      <c r="J71" s="126">
        <f>J244</f>
        <v>0</v>
      </c>
      <c r="K71" s="127"/>
    </row>
    <row r="72" spans="2:12" s="10" customFormat="1" ht="19.899999999999999" customHeight="1">
      <c r="B72" s="163"/>
      <c r="D72" s="164" t="s">
        <v>259</v>
      </c>
      <c r="E72" s="165"/>
      <c r="F72" s="165"/>
      <c r="G72" s="165"/>
      <c r="H72" s="165"/>
      <c r="I72" s="166"/>
      <c r="J72" s="167">
        <f>J245</f>
        <v>0</v>
      </c>
      <c r="K72" s="168"/>
    </row>
    <row r="73" spans="2:12" s="1" customFormat="1" ht="21.75" customHeight="1">
      <c r="B73" s="37"/>
      <c r="I73" s="96"/>
      <c r="K73" s="40"/>
    </row>
    <row r="74" spans="2:12" s="1" customFormat="1" ht="6.95" customHeight="1">
      <c r="B74" s="50"/>
      <c r="C74" s="51"/>
      <c r="D74" s="51"/>
      <c r="E74" s="51"/>
      <c r="F74" s="51"/>
      <c r="G74" s="51"/>
      <c r="H74" s="51"/>
      <c r="I74" s="114"/>
      <c r="J74" s="51"/>
      <c r="K74" s="52"/>
    </row>
    <row r="78" spans="2:12" s="1" customFormat="1" ht="6.95" customHeight="1">
      <c r="B78" s="53"/>
      <c r="C78" s="54"/>
      <c r="D78" s="54"/>
      <c r="E78" s="54"/>
      <c r="F78" s="54"/>
      <c r="G78" s="54"/>
      <c r="H78" s="54"/>
      <c r="I78" s="115"/>
      <c r="J78" s="54"/>
      <c r="K78" s="54"/>
      <c r="L78" s="37"/>
    </row>
    <row r="79" spans="2:12" s="1" customFormat="1" ht="36.950000000000003" customHeight="1">
      <c r="B79" s="37"/>
      <c r="C79" s="26" t="s">
        <v>139</v>
      </c>
      <c r="I79" s="96"/>
      <c r="L79" s="37"/>
    </row>
    <row r="80" spans="2:12" s="1" customFormat="1" ht="6.95" customHeight="1">
      <c r="B80" s="37"/>
      <c r="I80" s="96"/>
      <c r="L80" s="37"/>
    </row>
    <row r="81" spans="2:65" s="1" customFormat="1" ht="14.45" customHeight="1">
      <c r="B81" s="37"/>
      <c r="C81" s="33" t="s">
        <v>18</v>
      </c>
      <c r="I81" s="96"/>
      <c r="L81" s="37"/>
    </row>
    <row r="82" spans="2:65" s="1" customFormat="1" ht="16.5" customHeight="1">
      <c r="B82" s="37"/>
      <c r="E82" s="318" t="str">
        <f>E7</f>
        <v>STAVEBNÍ ÚPRAVY HASIČSKÉ ZBROJNICE HEŘMANICE - SLEZSKÁ OSTRAVA</v>
      </c>
      <c r="F82" s="319"/>
      <c r="G82" s="319"/>
      <c r="H82" s="319"/>
      <c r="I82" s="96"/>
      <c r="L82" s="37"/>
    </row>
    <row r="83" spans="2:65" s="1" customFormat="1" ht="14.45" customHeight="1">
      <c r="B83" s="37"/>
      <c r="C83" s="33" t="s">
        <v>129</v>
      </c>
      <c r="I83" s="96"/>
      <c r="L83" s="37"/>
    </row>
    <row r="84" spans="2:65" s="1" customFormat="1" ht="17.25" customHeight="1">
      <c r="B84" s="37"/>
      <c r="E84" s="301" t="str">
        <f>E9</f>
        <v>SO 02 - 8-KOMUNIKACE - KOMUNIKACE</v>
      </c>
      <c r="F84" s="320"/>
      <c r="G84" s="320"/>
      <c r="H84" s="320"/>
      <c r="I84" s="96"/>
      <c r="L84" s="37"/>
    </row>
    <row r="85" spans="2:65" s="1" customFormat="1" ht="6.95" customHeight="1">
      <c r="B85" s="37"/>
      <c r="I85" s="96"/>
      <c r="L85" s="37"/>
    </row>
    <row r="86" spans="2:65" s="1" customFormat="1" ht="18" customHeight="1">
      <c r="B86" s="37"/>
      <c r="C86" s="33" t="s">
        <v>23</v>
      </c>
      <c r="F86" s="31" t="str">
        <f>F12</f>
        <v>SLEZSKÁ OSTRAVA</v>
      </c>
      <c r="I86" s="97" t="s">
        <v>25</v>
      </c>
      <c r="J86" s="59" t="str">
        <f>IF(J12="","",J12)</f>
        <v>10. 8. 2023</v>
      </c>
      <c r="L86" s="37"/>
    </row>
    <row r="87" spans="2:65" s="1" customFormat="1" ht="6.95" customHeight="1">
      <c r="B87" s="37"/>
      <c r="I87" s="96"/>
      <c r="L87" s="37"/>
    </row>
    <row r="88" spans="2:65" s="1" customFormat="1">
      <c r="B88" s="37"/>
      <c r="C88" s="33" t="s">
        <v>27</v>
      </c>
      <c r="F88" s="31" t="str">
        <f>E15</f>
        <v>SMO - SLEZSKÁ OSTRAVA</v>
      </c>
      <c r="I88" s="97" t="s">
        <v>33</v>
      </c>
      <c r="J88" s="31" t="str">
        <f>E21</f>
        <v>SPAN</v>
      </c>
      <c r="L88" s="37"/>
    </row>
    <row r="89" spans="2:65" s="1" customFormat="1" ht="14.45" customHeight="1">
      <c r="B89" s="37"/>
      <c r="C89" s="33" t="s">
        <v>31</v>
      </c>
      <c r="F89" s="31" t="str">
        <f>IF(E18="","",E18)</f>
        <v/>
      </c>
      <c r="I89" s="96"/>
      <c r="L89" s="37"/>
    </row>
    <row r="90" spans="2:65" s="1" customFormat="1" ht="10.35" customHeight="1">
      <c r="B90" s="37"/>
      <c r="I90" s="96"/>
      <c r="L90" s="37"/>
    </row>
    <row r="91" spans="2:65" s="8" customFormat="1" ht="29.25" customHeight="1">
      <c r="B91" s="128"/>
      <c r="C91" s="129" t="s">
        <v>140</v>
      </c>
      <c r="D91" s="130" t="s">
        <v>58</v>
      </c>
      <c r="E91" s="130" t="s">
        <v>54</v>
      </c>
      <c r="F91" s="130" t="s">
        <v>141</v>
      </c>
      <c r="G91" s="130" t="s">
        <v>142</v>
      </c>
      <c r="H91" s="130" t="s">
        <v>143</v>
      </c>
      <c r="I91" s="131" t="s">
        <v>144</v>
      </c>
      <c r="J91" s="130" t="s">
        <v>134</v>
      </c>
      <c r="K91" s="132" t="s">
        <v>145</v>
      </c>
      <c r="L91" s="128"/>
      <c r="M91" s="65" t="s">
        <v>146</v>
      </c>
      <c r="N91" s="66" t="s">
        <v>43</v>
      </c>
      <c r="O91" s="66" t="s">
        <v>147</v>
      </c>
      <c r="P91" s="66" t="s">
        <v>148</v>
      </c>
      <c r="Q91" s="66" t="s">
        <v>149</v>
      </c>
      <c r="R91" s="66" t="s">
        <v>150</v>
      </c>
      <c r="S91" s="66" t="s">
        <v>151</v>
      </c>
      <c r="T91" s="67" t="s">
        <v>152</v>
      </c>
    </row>
    <row r="92" spans="2:65" s="1" customFormat="1" ht="29.25" customHeight="1">
      <c r="B92" s="37"/>
      <c r="C92" s="69" t="s">
        <v>135</v>
      </c>
      <c r="I92" s="96"/>
      <c r="J92" s="133">
        <f>BK92</f>
        <v>0</v>
      </c>
      <c r="L92" s="37"/>
      <c r="M92" s="68"/>
      <c r="N92" s="60"/>
      <c r="O92" s="60"/>
      <c r="P92" s="134">
        <f>P93+P226+P244</f>
        <v>0</v>
      </c>
      <c r="Q92" s="60"/>
      <c r="R92" s="134">
        <f>R93+R226+R244</f>
        <v>955.35909043999993</v>
      </c>
      <c r="S92" s="60"/>
      <c r="T92" s="135">
        <f>T93+T226+T244</f>
        <v>0</v>
      </c>
      <c r="AT92" s="21" t="s">
        <v>72</v>
      </c>
      <c r="AU92" s="21" t="s">
        <v>136</v>
      </c>
      <c r="BK92" s="136">
        <f>BK93+BK226+BK244</f>
        <v>0</v>
      </c>
    </row>
    <row r="93" spans="2:65" s="9" customFormat="1" ht="37.35" customHeight="1">
      <c r="B93" s="137"/>
      <c r="D93" s="138" t="s">
        <v>72</v>
      </c>
      <c r="E93" s="139" t="s">
        <v>153</v>
      </c>
      <c r="F93" s="139" t="s">
        <v>260</v>
      </c>
      <c r="I93" s="140"/>
      <c r="J93" s="141">
        <f>BK93</f>
        <v>0</v>
      </c>
      <c r="L93" s="137"/>
      <c r="M93" s="142"/>
      <c r="P93" s="143">
        <f>P94+P154+P177+P203+P219</f>
        <v>0</v>
      </c>
      <c r="R93" s="143">
        <f>R94+R154+R177+R203+R219</f>
        <v>955.25174475999995</v>
      </c>
      <c r="T93" s="144">
        <f>T94+T154+T177+T203+T219</f>
        <v>0</v>
      </c>
      <c r="AR93" s="138" t="s">
        <v>81</v>
      </c>
      <c r="AT93" s="145" t="s">
        <v>72</v>
      </c>
      <c r="AU93" s="145" t="s">
        <v>73</v>
      </c>
      <c r="AY93" s="138" t="s">
        <v>155</v>
      </c>
      <c r="BK93" s="146">
        <f>BK94+BK154+BK177+BK203+BK219</f>
        <v>0</v>
      </c>
    </row>
    <row r="94" spans="2:65" s="9" customFormat="1" ht="19.899999999999999" customHeight="1">
      <c r="B94" s="137"/>
      <c r="D94" s="138" t="s">
        <v>72</v>
      </c>
      <c r="E94" s="169" t="s">
        <v>261</v>
      </c>
      <c r="F94" s="169" t="s">
        <v>262</v>
      </c>
      <c r="I94" s="140"/>
      <c r="J94" s="170">
        <f>BK94</f>
        <v>0</v>
      </c>
      <c r="L94" s="137"/>
      <c r="M94" s="142"/>
      <c r="P94" s="143">
        <f>SUM(P95:P153)</f>
        <v>0</v>
      </c>
      <c r="R94" s="143">
        <f>SUM(R95:R153)</f>
        <v>226.75855800000002</v>
      </c>
      <c r="T94" s="144">
        <f>SUM(T95:T153)</f>
        <v>0</v>
      </c>
      <c r="AR94" s="138" t="s">
        <v>81</v>
      </c>
      <c r="AT94" s="145" t="s">
        <v>72</v>
      </c>
      <c r="AU94" s="145" t="s">
        <v>81</v>
      </c>
      <c r="AY94" s="138" t="s">
        <v>155</v>
      </c>
      <c r="BK94" s="146">
        <f>SUM(BK95:BK153)</f>
        <v>0</v>
      </c>
    </row>
    <row r="95" spans="2:65" s="1" customFormat="1" ht="25.5" customHeight="1">
      <c r="B95" s="37"/>
      <c r="C95" s="147" t="s">
        <v>81</v>
      </c>
      <c r="D95" s="147" t="s">
        <v>156</v>
      </c>
      <c r="E95" s="148" t="s">
        <v>263</v>
      </c>
      <c r="F95" s="149" t="s">
        <v>264</v>
      </c>
      <c r="G95" s="150" t="s">
        <v>265</v>
      </c>
      <c r="H95" s="151">
        <v>32.76</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163</v>
      </c>
    </row>
    <row r="96" spans="2:65" s="1" customFormat="1" ht="16.5" customHeight="1">
      <c r="B96" s="37"/>
      <c r="C96" s="147" t="s">
        <v>266</v>
      </c>
      <c r="D96" s="147" t="s">
        <v>156</v>
      </c>
      <c r="E96" s="148" t="s">
        <v>267</v>
      </c>
      <c r="F96" s="149" t="s">
        <v>268</v>
      </c>
      <c r="G96" s="150" t="s">
        <v>265</v>
      </c>
      <c r="H96" s="151">
        <v>3.84</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83</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269</v>
      </c>
    </row>
    <row r="97" spans="2:65" s="11" customFormat="1" ht="13.5">
      <c r="B97" s="171"/>
      <c r="D97" s="172" t="s">
        <v>270</v>
      </c>
      <c r="E97" s="173" t="s">
        <v>21</v>
      </c>
      <c r="F97" s="174" t="s">
        <v>271</v>
      </c>
      <c r="H97" s="175">
        <v>3.84</v>
      </c>
      <c r="I97" s="176"/>
      <c r="L97" s="171"/>
      <c r="M97" s="177"/>
      <c r="T97" s="178"/>
      <c r="AT97" s="173" t="s">
        <v>270</v>
      </c>
      <c r="AU97" s="173" t="s">
        <v>83</v>
      </c>
      <c r="AV97" s="11" t="s">
        <v>83</v>
      </c>
      <c r="AW97" s="11" t="s">
        <v>37</v>
      </c>
      <c r="AX97" s="11" t="s">
        <v>81</v>
      </c>
      <c r="AY97" s="173" t="s">
        <v>155</v>
      </c>
    </row>
    <row r="98" spans="2:65" s="1" customFormat="1" ht="16.5" customHeight="1">
      <c r="B98" s="37"/>
      <c r="C98" s="147" t="s">
        <v>83</v>
      </c>
      <c r="D98" s="147" t="s">
        <v>156</v>
      </c>
      <c r="E98" s="148" t="s">
        <v>272</v>
      </c>
      <c r="F98" s="149" t="s">
        <v>273</v>
      </c>
      <c r="G98" s="150" t="s">
        <v>265</v>
      </c>
      <c r="H98" s="151">
        <v>68.900000000000006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169</v>
      </c>
    </row>
    <row r="99" spans="2:65" s="11" customFormat="1" ht="13.5">
      <c r="B99" s="171"/>
      <c r="D99" s="172" t="s">
        <v>270</v>
      </c>
      <c r="E99" s="173" t="s">
        <v>21</v>
      </c>
      <c r="F99" s="174" t="s">
        <v>274</v>
      </c>
      <c r="H99" s="175">
        <v>68.900000000000006</v>
      </c>
      <c r="I99" s="176"/>
      <c r="L99" s="171"/>
      <c r="M99" s="177"/>
      <c r="T99" s="178"/>
      <c r="AT99" s="173" t="s">
        <v>270</v>
      </c>
      <c r="AU99" s="173" t="s">
        <v>83</v>
      </c>
      <c r="AV99" s="11" t="s">
        <v>83</v>
      </c>
      <c r="AW99" s="11" t="s">
        <v>37</v>
      </c>
      <c r="AX99" s="11" t="s">
        <v>73</v>
      </c>
      <c r="AY99" s="173" t="s">
        <v>155</v>
      </c>
    </row>
    <row r="100" spans="2:65" s="12" customFormat="1" ht="13.5">
      <c r="B100" s="179"/>
      <c r="D100" s="172" t="s">
        <v>270</v>
      </c>
      <c r="E100" s="180" t="s">
        <v>21</v>
      </c>
      <c r="F100" s="181" t="s">
        <v>275</v>
      </c>
      <c r="H100" s="182">
        <v>68.900000000000006</v>
      </c>
      <c r="I100" s="183"/>
      <c r="L100" s="179"/>
      <c r="M100" s="184"/>
      <c r="T100" s="185"/>
      <c r="AT100" s="180" t="s">
        <v>270</v>
      </c>
      <c r="AU100" s="180" t="s">
        <v>83</v>
      </c>
      <c r="AV100" s="12" t="s">
        <v>163</v>
      </c>
      <c r="AW100" s="12" t="s">
        <v>37</v>
      </c>
      <c r="AX100" s="12" t="s">
        <v>81</v>
      </c>
      <c r="AY100" s="180" t="s">
        <v>155</v>
      </c>
    </row>
    <row r="101" spans="2:65" s="1" customFormat="1" ht="16.5" customHeight="1">
      <c r="B101" s="37"/>
      <c r="C101" s="147" t="s">
        <v>154</v>
      </c>
      <c r="D101" s="147" t="s">
        <v>156</v>
      </c>
      <c r="E101" s="148" t="s">
        <v>276</v>
      </c>
      <c r="F101" s="149" t="s">
        <v>277</v>
      </c>
      <c r="G101" s="150" t="s">
        <v>265</v>
      </c>
      <c r="H101" s="151">
        <v>101.4</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173</v>
      </c>
    </row>
    <row r="102" spans="2:65" s="11" customFormat="1" ht="13.5">
      <c r="B102" s="171"/>
      <c r="D102" s="172" t="s">
        <v>270</v>
      </c>
      <c r="E102" s="173" t="s">
        <v>21</v>
      </c>
      <c r="F102" s="174" t="s">
        <v>278</v>
      </c>
      <c r="H102" s="175">
        <v>101.4</v>
      </c>
      <c r="I102" s="176"/>
      <c r="L102" s="171"/>
      <c r="M102" s="177"/>
      <c r="T102" s="178"/>
      <c r="AT102" s="173" t="s">
        <v>270</v>
      </c>
      <c r="AU102" s="173" t="s">
        <v>83</v>
      </c>
      <c r="AV102" s="11" t="s">
        <v>83</v>
      </c>
      <c r="AW102" s="11" t="s">
        <v>37</v>
      </c>
      <c r="AX102" s="11" t="s">
        <v>73</v>
      </c>
      <c r="AY102" s="173" t="s">
        <v>155</v>
      </c>
    </row>
    <row r="103" spans="2:65" s="12" customFormat="1" ht="13.5">
      <c r="B103" s="179"/>
      <c r="D103" s="172" t="s">
        <v>270</v>
      </c>
      <c r="E103" s="180" t="s">
        <v>21</v>
      </c>
      <c r="F103" s="181" t="s">
        <v>275</v>
      </c>
      <c r="H103" s="182">
        <v>101.4</v>
      </c>
      <c r="I103" s="183"/>
      <c r="L103" s="179"/>
      <c r="M103" s="184"/>
      <c r="T103" s="185"/>
      <c r="AT103" s="180" t="s">
        <v>270</v>
      </c>
      <c r="AU103" s="180" t="s">
        <v>83</v>
      </c>
      <c r="AV103" s="12" t="s">
        <v>163</v>
      </c>
      <c r="AW103" s="12" t="s">
        <v>37</v>
      </c>
      <c r="AX103" s="12" t="s">
        <v>81</v>
      </c>
      <c r="AY103" s="180" t="s">
        <v>155</v>
      </c>
    </row>
    <row r="104" spans="2:65" s="1" customFormat="1" ht="16.5" customHeight="1">
      <c r="B104" s="37"/>
      <c r="C104" s="147" t="s">
        <v>163</v>
      </c>
      <c r="D104" s="147" t="s">
        <v>156</v>
      </c>
      <c r="E104" s="148" t="s">
        <v>279</v>
      </c>
      <c r="F104" s="149" t="s">
        <v>280</v>
      </c>
      <c r="G104" s="150" t="s">
        <v>265</v>
      </c>
      <c r="H104" s="151">
        <v>149.76</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176</v>
      </c>
    </row>
    <row r="105" spans="2:65" s="11" customFormat="1" ht="13.5">
      <c r="B105" s="171"/>
      <c r="D105" s="172" t="s">
        <v>270</v>
      </c>
      <c r="E105" s="173" t="s">
        <v>21</v>
      </c>
      <c r="F105" s="174" t="s">
        <v>281</v>
      </c>
      <c r="H105" s="175">
        <v>149.76</v>
      </c>
      <c r="I105" s="176"/>
      <c r="L105" s="171"/>
      <c r="M105" s="177"/>
      <c r="T105" s="178"/>
      <c r="AT105" s="173" t="s">
        <v>270</v>
      </c>
      <c r="AU105" s="173" t="s">
        <v>83</v>
      </c>
      <c r="AV105" s="11" t="s">
        <v>83</v>
      </c>
      <c r="AW105" s="11" t="s">
        <v>37</v>
      </c>
      <c r="AX105" s="11" t="s">
        <v>73</v>
      </c>
      <c r="AY105" s="173" t="s">
        <v>155</v>
      </c>
    </row>
    <row r="106" spans="2:65" s="12" customFormat="1" ht="13.5">
      <c r="B106" s="179"/>
      <c r="D106" s="172" t="s">
        <v>270</v>
      </c>
      <c r="E106" s="180" t="s">
        <v>21</v>
      </c>
      <c r="F106" s="181" t="s">
        <v>275</v>
      </c>
      <c r="H106" s="182">
        <v>149.76</v>
      </c>
      <c r="I106" s="183"/>
      <c r="L106" s="179"/>
      <c r="M106" s="184"/>
      <c r="T106" s="185"/>
      <c r="AT106" s="180" t="s">
        <v>270</v>
      </c>
      <c r="AU106" s="180" t="s">
        <v>83</v>
      </c>
      <c r="AV106" s="12" t="s">
        <v>163</v>
      </c>
      <c r="AW106" s="12" t="s">
        <v>37</v>
      </c>
      <c r="AX106" s="12" t="s">
        <v>81</v>
      </c>
      <c r="AY106" s="180" t="s">
        <v>155</v>
      </c>
    </row>
    <row r="107" spans="2:65" s="1" customFormat="1" ht="16.5" customHeight="1">
      <c r="B107" s="37"/>
      <c r="C107" s="147" t="s">
        <v>170</v>
      </c>
      <c r="D107" s="147" t="s">
        <v>156</v>
      </c>
      <c r="E107" s="148" t="s">
        <v>282</v>
      </c>
      <c r="F107" s="149" t="s">
        <v>283</v>
      </c>
      <c r="G107" s="150" t="s">
        <v>284</v>
      </c>
      <c r="H107" s="151">
        <v>16.744</v>
      </c>
      <c r="I107" s="152"/>
      <c r="J107" s="153">
        <f>ROUND(I107*H107,2)</f>
        <v>0</v>
      </c>
      <c r="K107" s="149" t="s">
        <v>21</v>
      </c>
      <c r="L107" s="37"/>
      <c r="M107" s="154" t="s">
        <v>21</v>
      </c>
      <c r="N107" s="155" t="s">
        <v>44</v>
      </c>
      <c r="P107" s="156">
        <f>O107*H107</f>
        <v>0</v>
      </c>
      <c r="Q107" s="156">
        <v>7.5000000000000002E-4</v>
      </c>
      <c r="R107" s="156">
        <f>Q107*H107</f>
        <v>1.2558E-2</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180</v>
      </c>
    </row>
    <row r="108" spans="2:65" s="11" customFormat="1" ht="13.5">
      <c r="B108" s="171"/>
      <c r="D108" s="172" t="s">
        <v>270</v>
      </c>
      <c r="E108" s="173" t="s">
        <v>21</v>
      </c>
      <c r="F108" s="174" t="s">
        <v>285</v>
      </c>
      <c r="H108" s="175">
        <v>16.744</v>
      </c>
      <c r="I108" s="176"/>
      <c r="L108" s="171"/>
      <c r="M108" s="177"/>
      <c r="T108" s="178"/>
      <c r="AT108" s="173" t="s">
        <v>270</v>
      </c>
      <c r="AU108" s="173" t="s">
        <v>83</v>
      </c>
      <c r="AV108" s="11" t="s">
        <v>83</v>
      </c>
      <c r="AW108" s="11" t="s">
        <v>37</v>
      </c>
      <c r="AX108" s="11" t="s">
        <v>73</v>
      </c>
      <c r="AY108" s="173" t="s">
        <v>155</v>
      </c>
    </row>
    <row r="109" spans="2:65" s="12" customFormat="1" ht="13.5">
      <c r="B109" s="179"/>
      <c r="D109" s="172" t="s">
        <v>270</v>
      </c>
      <c r="E109" s="180" t="s">
        <v>21</v>
      </c>
      <c r="F109" s="181" t="s">
        <v>275</v>
      </c>
      <c r="H109" s="182">
        <v>16.744</v>
      </c>
      <c r="I109" s="183"/>
      <c r="L109" s="179"/>
      <c r="M109" s="184"/>
      <c r="T109" s="185"/>
      <c r="AT109" s="180" t="s">
        <v>270</v>
      </c>
      <c r="AU109" s="180" t="s">
        <v>83</v>
      </c>
      <c r="AV109" s="12" t="s">
        <v>163</v>
      </c>
      <c r="AW109" s="12" t="s">
        <v>37</v>
      </c>
      <c r="AX109" s="12" t="s">
        <v>81</v>
      </c>
      <c r="AY109" s="180" t="s">
        <v>155</v>
      </c>
    </row>
    <row r="110" spans="2:65" s="1" customFormat="1" ht="16.5" customHeight="1">
      <c r="B110" s="37"/>
      <c r="C110" s="147" t="s">
        <v>166</v>
      </c>
      <c r="D110" s="147" t="s">
        <v>156</v>
      </c>
      <c r="E110" s="148" t="s">
        <v>286</v>
      </c>
      <c r="F110" s="149" t="s">
        <v>287</v>
      </c>
      <c r="G110" s="150" t="s">
        <v>284</v>
      </c>
      <c r="H110" s="151">
        <v>16.744</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183</v>
      </c>
    </row>
    <row r="111" spans="2:65" s="11" customFormat="1" ht="13.5">
      <c r="B111" s="171"/>
      <c r="D111" s="172" t="s">
        <v>270</v>
      </c>
      <c r="E111" s="173" t="s">
        <v>21</v>
      </c>
      <c r="F111" s="174" t="s">
        <v>285</v>
      </c>
      <c r="H111" s="175">
        <v>16.744</v>
      </c>
      <c r="I111" s="176"/>
      <c r="L111" s="171"/>
      <c r="M111" s="177"/>
      <c r="T111" s="178"/>
      <c r="AT111" s="173" t="s">
        <v>270</v>
      </c>
      <c r="AU111" s="173" t="s">
        <v>83</v>
      </c>
      <c r="AV111" s="11" t="s">
        <v>83</v>
      </c>
      <c r="AW111" s="11" t="s">
        <v>37</v>
      </c>
      <c r="AX111" s="11" t="s">
        <v>73</v>
      </c>
      <c r="AY111" s="173" t="s">
        <v>155</v>
      </c>
    </row>
    <row r="112" spans="2:65" s="12" customFormat="1" ht="13.5">
      <c r="B112" s="179"/>
      <c r="D112" s="172" t="s">
        <v>270</v>
      </c>
      <c r="E112" s="180" t="s">
        <v>21</v>
      </c>
      <c r="F112" s="181" t="s">
        <v>275</v>
      </c>
      <c r="H112" s="182">
        <v>16.744</v>
      </c>
      <c r="I112" s="183"/>
      <c r="L112" s="179"/>
      <c r="M112" s="184"/>
      <c r="T112" s="185"/>
      <c r="AT112" s="180" t="s">
        <v>270</v>
      </c>
      <c r="AU112" s="180" t="s">
        <v>83</v>
      </c>
      <c r="AV112" s="12" t="s">
        <v>163</v>
      </c>
      <c r="AW112" s="12" t="s">
        <v>37</v>
      </c>
      <c r="AX112" s="12" t="s">
        <v>81</v>
      </c>
      <c r="AY112" s="180" t="s">
        <v>155</v>
      </c>
    </row>
    <row r="113" spans="2:65" s="1" customFormat="1" ht="25.5" customHeight="1">
      <c r="B113" s="37"/>
      <c r="C113" s="147" t="s">
        <v>177</v>
      </c>
      <c r="D113" s="147" t="s">
        <v>156</v>
      </c>
      <c r="E113" s="148" t="s">
        <v>288</v>
      </c>
      <c r="F113" s="149" t="s">
        <v>289</v>
      </c>
      <c r="G113" s="150" t="s">
        <v>265</v>
      </c>
      <c r="H113" s="151">
        <v>251.42</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187</v>
      </c>
    </row>
    <row r="114" spans="2:65" s="11" customFormat="1" ht="13.5">
      <c r="B114" s="171"/>
      <c r="D114" s="172" t="s">
        <v>270</v>
      </c>
      <c r="E114" s="173" t="s">
        <v>21</v>
      </c>
      <c r="F114" s="174" t="s">
        <v>290</v>
      </c>
      <c r="H114" s="175">
        <v>251.42</v>
      </c>
      <c r="I114" s="176"/>
      <c r="L114" s="171"/>
      <c r="M114" s="177"/>
      <c r="T114" s="178"/>
      <c r="AT114" s="173" t="s">
        <v>270</v>
      </c>
      <c r="AU114" s="173" t="s">
        <v>83</v>
      </c>
      <c r="AV114" s="11" t="s">
        <v>83</v>
      </c>
      <c r="AW114" s="11" t="s">
        <v>37</v>
      </c>
      <c r="AX114" s="11" t="s">
        <v>73</v>
      </c>
      <c r="AY114" s="173" t="s">
        <v>155</v>
      </c>
    </row>
    <row r="115" spans="2:65" s="12" customFormat="1" ht="13.5">
      <c r="B115" s="179"/>
      <c r="D115" s="172" t="s">
        <v>270</v>
      </c>
      <c r="E115" s="180" t="s">
        <v>21</v>
      </c>
      <c r="F115" s="181" t="s">
        <v>275</v>
      </c>
      <c r="H115" s="182">
        <v>251.42</v>
      </c>
      <c r="I115" s="183"/>
      <c r="L115" s="179"/>
      <c r="M115" s="184"/>
      <c r="T115" s="185"/>
      <c r="AT115" s="180" t="s">
        <v>270</v>
      </c>
      <c r="AU115" s="180" t="s">
        <v>83</v>
      </c>
      <c r="AV115" s="12" t="s">
        <v>163</v>
      </c>
      <c r="AW115" s="12" t="s">
        <v>37</v>
      </c>
      <c r="AX115" s="12" t="s">
        <v>81</v>
      </c>
      <c r="AY115" s="180" t="s">
        <v>155</v>
      </c>
    </row>
    <row r="116" spans="2:65" s="1" customFormat="1" ht="16.5" customHeight="1">
      <c r="B116" s="37"/>
      <c r="C116" s="147" t="s">
        <v>169</v>
      </c>
      <c r="D116" s="147" t="s">
        <v>156</v>
      </c>
      <c r="E116" s="148" t="s">
        <v>291</v>
      </c>
      <c r="F116" s="149" t="s">
        <v>292</v>
      </c>
      <c r="G116" s="150" t="s">
        <v>265</v>
      </c>
      <c r="H116" s="151">
        <v>1257.0999999999999</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190</v>
      </c>
    </row>
    <row r="117" spans="2:65" s="11" customFormat="1" ht="13.5">
      <c r="B117" s="171"/>
      <c r="D117" s="172" t="s">
        <v>270</v>
      </c>
      <c r="E117" s="173" t="s">
        <v>21</v>
      </c>
      <c r="F117" s="174" t="s">
        <v>293</v>
      </c>
      <c r="H117" s="175">
        <v>1257.0999999999999</v>
      </c>
      <c r="I117" s="176"/>
      <c r="L117" s="171"/>
      <c r="M117" s="177"/>
      <c r="T117" s="178"/>
      <c r="AT117" s="173" t="s">
        <v>270</v>
      </c>
      <c r="AU117" s="173" t="s">
        <v>83</v>
      </c>
      <c r="AV117" s="11" t="s">
        <v>83</v>
      </c>
      <c r="AW117" s="11" t="s">
        <v>37</v>
      </c>
      <c r="AX117" s="11" t="s">
        <v>73</v>
      </c>
      <c r="AY117" s="173" t="s">
        <v>155</v>
      </c>
    </row>
    <row r="118" spans="2:65" s="12" customFormat="1" ht="13.5">
      <c r="B118" s="179"/>
      <c r="D118" s="172" t="s">
        <v>270</v>
      </c>
      <c r="E118" s="180" t="s">
        <v>21</v>
      </c>
      <c r="F118" s="181" t="s">
        <v>275</v>
      </c>
      <c r="H118" s="182">
        <v>1257.0999999999999</v>
      </c>
      <c r="I118" s="183"/>
      <c r="L118" s="179"/>
      <c r="M118" s="184"/>
      <c r="T118" s="185"/>
      <c r="AT118" s="180" t="s">
        <v>270</v>
      </c>
      <c r="AU118" s="180" t="s">
        <v>83</v>
      </c>
      <c r="AV118" s="12" t="s">
        <v>163</v>
      </c>
      <c r="AW118" s="12" t="s">
        <v>37</v>
      </c>
      <c r="AX118" s="12" t="s">
        <v>81</v>
      </c>
      <c r="AY118" s="180" t="s">
        <v>155</v>
      </c>
    </row>
    <row r="119" spans="2:65" s="1" customFormat="1" ht="16.5" customHeight="1">
      <c r="B119" s="37"/>
      <c r="C119" s="147" t="s">
        <v>184</v>
      </c>
      <c r="D119" s="147" t="s">
        <v>156</v>
      </c>
      <c r="E119" s="148" t="s">
        <v>294</v>
      </c>
      <c r="F119" s="149" t="s">
        <v>295</v>
      </c>
      <c r="G119" s="150" t="s">
        <v>265</v>
      </c>
      <c r="H119" s="151">
        <v>251.16</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194</v>
      </c>
    </row>
    <row r="120" spans="2:65" s="11" customFormat="1" ht="13.5">
      <c r="B120" s="171"/>
      <c r="D120" s="172" t="s">
        <v>270</v>
      </c>
      <c r="E120" s="173" t="s">
        <v>21</v>
      </c>
      <c r="F120" s="174" t="s">
        <v>296</v>
      </c>
      <c r="H120" s="175">
        <v>251.16</v>
      </c>
      <c r="I120" s="176"/>
      <c r="L120" s="171"/>
      <c r="M120" s="177"/>
      <c r="T120" s="178"/>
      <c r="AT120" s="173" t="s">
        <v>270</v>
      </c>
      <c r="AU120" s="173" t="s">
        <v>83</v>
      </c>
      <c r="AV120" s="11" t="s">
        <v>83</v>
      </c>
      <c r="AW120" s="11" t="s">
        <v>37</v>
      </c>
      <c r="AX120" s="11" t="s">
        <v>73</v>
      </c>
      <c r="AY120" s="173" t="s">
        <v>155</v>
      </c>
    </row>
    <row r="121" spans="2:65" s="12" customFormat="1" ht="13.5">
      <c r="B121" s="179"/>
      <c r="D121" s="172" t="s">
        <v>270</v>
      </c>
      <c r="E121" s="180" t="s">
        <v>21</v>
      </c>
      <c r="F121" s="181" t="s">
        <v>275</v>
      </c>
      <c r="H121" s="182">
        <v>251.16</v>
      </c>
      <c r="I121" s="183"/>
      <c r="L121" s="179"/>
      <c r="M121" s="184"/>
      <c r="T121" s="185"/>
      <c r="AT121" s="180" t="s">
        <v>270</v>
      </c>
      <c r="AU121" s="180" t="s">
        <v>83</v>
      </c>
      <c r="AV121" s="12" t="s">
        <v>163</v>
      </c>
      <c r="AW121" s="12" t="s">
        <v>37</v>
      </c>
      <c r="AX121" s="12" t="s">
        <v>81</v>
      </c>
      <c r="AY121" s="180" t="s">
        <v>155</v>
      </c>
    </row>
    <row r="122" spans="2:65" s="1" customFormat="1" ht="16.5" customHeight="1">
      <c r="B122" s="37"/>
      <c r="C122" s="147" t="s">
        <v>173</v>
      </c>
      <c r="D122" s="147" t="s">
        <v>156</v>
      </c>
      <c r="E122" s="148" t="s">
        <v>297</v>
      </c>
      <c r="F122" s="149" t="s">
        <v>298</v>
      </c>
      <c r="G122" s="150" t="s">
        <v>265</v>
      </c>
      <c r="H122" s="151">
        <v>101.66</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197</v>
      </c>
    </row>
    <row r="123" spans="2:65" s="11" customFormat="1" ht="13.5">
      <c r="B123" s="171"/>
      <c r="D123" s="172" t="s">
        <v>270</v>
      </c>
      <c r="E123" s="173" t="s">
        <v>21</v>
      </c>
      <c r="F123" s="174" t="s">
        <v>299</v>
      </c>
      <c r="H123" s="175">
        <v>101.66</v>
      </c>
      <c r="I123" s="176"/>
      <c r="L123" s="171"/>
      <c r="M123" s="177"/>
      <c r="T123" s="178"/>
      <c r="AT123" s="173" t="s">
        <v>270</v>
      </c>
      <c r="AU123" s="173" t="s">
        <v>83</v>
      </c>
      <c r="AV123" s="11" t="s">
        <v>83</v>
      </c>
      <c r="AW123" s="11" t="s">
        <v>37</v>
      </c>
      <c r="AX123" s="11" t="s">
        <v>73</v>
      </c>
      <c r="AY123" s="173" t="s">
        <v>155</v>
      </c>
    </row>
    <row r="124" spans="2:65" s="12" customFormat="1" ht="13.5">
      <c r="B124" s="179"/>
      <c r="D124" s="172" t="s">
        <v>270</v>
      </c>
      <c r="E124" s="180" t="s">
        <v>21</v>
      </c>
      <c r="F124" s="181" t="s">
        <v>275</v>
      </c>
      <c r="H124" s="182">
        <v>101.66</v>
      </c>
      <c r="I124" s="183"/>
      <c r="L124" s="179"/>
      <c r="M124" s="184"/>
      <c r="T124" s="185"/>
      <c r="AT124" s="180" t="s">
        <v>270</v>
      </c>
      <c r="AU124" s="180" t="s">
        <v>83</v>
      </c>
      <c r="AV124" s="12" t="s">
        <v>163</v>
      </c>
      <c r="AW124" s="12" t="s">
        <v>37</v>
      </c>
      <c r="AX124" s="12" t="s">
        <v>81</v>
      </c>
      <c r="AY124" s="180" t="s">
        <v>155</v>
      </c>
    </row>
    <row r="125" spans="2:65" s="1" customFormat="1" ht="16.5" customHeight="1">
      <c r="B125" s="37"/>
      <c r="C125" s="186" t="s">
        <v>191</v>
      </c>
      <c r="D125" s="186" t="s">
        <v>300</v>
      </c>
      <c r="E125" s="187" t="s">
        <v>301</v>
      </c>
      <c r="F125" s="188" t="s">
        <v>302</v>
      </c>
      <c r="G125" s="189" t="s">
        <v>303</v>
      </c>
      <c r="H125" s="190">
        <v>202.8</v>
      </c>
      <c r="I125" s="191"/>
      <c r="J125" s="192">
        <f>ROUND(I125*H125,2)</f>
        <v>0</v>
      </c>
      <c r="K125" s="188" t="s">
        <v>21</v>
      </c>
      <c r="L125" s="193"/>
      <c r="M125" s="194" t="s">
        <v>21</v>
      </c>
      <c r="N125" s="195" t="s">
        <v>44</v>
      </c>
      <c r="P125" s="156">
        <f>O125*H125</f>
        <v>0</v>
      </c>
      <c r="Q125" s="156">
        <v>1</v>
      </c>
      <c r="R125" s="156">
        <f>Q125*H125</f>
        <v>202.8</v>
      </c>
      <c r="S125" s="156">
        <v>0</v>
      </c>
      <c r="T125" s="157">
        <f>S125*H125</f>
        <v>0</v>
      </c>
      <c r="AR125" s="21" t="s">
        <v>169</v>
      </c>
      <c r="AT125" s="21" t="s">
        <v>300</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201</v>
      </c>
    </row>
    <row r="126" spans="2:65" s="11" customFormat="1" ht="13.5">
      <c r="B126" s="171"/>
      <c r="D126" s="172" t="s">
        <v>270</v>
      </c>
      <c r="E126" s="173" t="s">
        <v>21</v>
      </c>
      <c r="F126" s="174" t="s">
        <v>304</v>
      </c>
      <c r="H126" s="175">
        <v>202.8</v>
      </c>
      <c r="I126" s="176"/>
      <c r="L126" s="171"/>
      <c r="M126" s="177"/>
      <c r="T126" s="178"/>
      <c r="AT126" s="173" t="s">
        <v>270</v>
      </c>
      <c r="AU126" s="173" t="s">
        <v>83</v>
      </c>
      <c r="AV126" s="11" t="s">
        <v>83</v>
      </c>
      <c r="AW126" s="11" t="s">
        <v>37</v>
      </c>
      <c r="AX126" s="11" t="s">
        <v>73</v>
      </c>
      <c r="AY126" s="173" t="s">
        <v>155</v>
      </c>
    </row>
    <row r="127" spans="2:65" s="12" customFormat="1" ht="13.5">
      <c r="B127" s="179"/>
      <c r="D127" s="172" t="s">
        <v>270</v>
      </c>
      <c r="E127" s="180" t="s">
        <v>21</v>
      </c>
      <c r="F127" s="181" t="s">
        <v>275</v>
      </c>
      <c r="H127" s="182">
        <v>202.8</v>
      </c>
      <c r="I127" s="183"/>
      <c r="L127" s="179"/>
      <c r="M127" s="184"/>
      <c r="T127" s="185"/>
      <c r="AT127" s="180" t="s">
        <v>270</v>
      </c>
      <c r="AU127" s="180" t="s">
        <v>83</v>
      </c>
      <c r="AV127" s="12" t="s">
        <v>163</v>
      </c>
      <c r="AW127" s="12" t="s">
        <v>37</v>
      </c>
      <c r="AX127" s="12" t="s">
        <v>81</v>
      </c>
      <c r="AY127" s="180" t="s">
        <v>155</v>
      </c>
    </row>
    <row r="128" spans="2:65" s="1" customFormat="1" ht="16.5" customHeight="1">
      <c r="B128" s="37"/>
      <c r="C128" s="147" t="s">
        <v>176</v>
      </c>
      <c r="D128" s="147" t="s">
        <v>156</v>
      </c>
      <c r="E128" s="148" t="s">
        <v>305</v>
      </c>
      <c r="F128" s="149" t="s">
        <v>306</v>
      </c>
      <c r="G128" s="150" t="s">
        <v>265</v>
      </c>
      <c r="H128" s="151">
        <v>101.66</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83</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204</v>
      </c>
    </row>
    <row r="129" spans="2:65" s="11" customFormat="1" ht="13.5">
      <c r="B129" s="171"/>
      <c r="D129" s="172" t="s">
        <v>270</v>
      </c>
      <c r="E129" s="173" t="s">
        <v>21</v>
      </c>
      <c r="F129" s="174" t="s">
        <v>299</v>
      </c>
      <c r="H129" s="175">
        <v>101.66</v>
      </c>
      <c r="I129" s="176"/>
      <c r="L129" s="171"/>
      <c r="M129" s="177"/>
      <c r="T129" s="178"/>
      <c r="AT129" s="173" t="s">
        <v>270</v>
      </c>
      <c r="AU129" s="173" t="s">
        <v>83</v>
      </c>
      <c r="AV129" s="11" t="s">
        <v>83</v>
      </c>
      <c r="AW129" s="11" t="s">
        <v>37</v>
      </c>
      <c r="AX129" s="11" t="s">
        <v>73</v>
      </c>
      <c r="AY129" s="173" t="s">
        <v>155</v>
      </c>
    </row>
    <row r="130" spans="2:65" s="12" customFormat="1" ht="13.5">
      <c r="B130" s="179"/>
      <c r="D130" s="172" t="s">
        <v>270</v>
      </c>
      <c r="E130" s="180" t="s">
        <v>21</v>
      </c>
      <c r="F130" s="181" t="s">
        <v>275</v>
      </c>
      <c r="H130" s="182">
        <v>101.66</v>
      </c>
      <c r="I130" s="183"/>
      <c r="L130" s="179"/>
      <c r="M130" s="184"/>
      <c r="T130" s="185"/>
      <c r="AT130" s="180" t="s">
        <v>270</v>
      </c>
      <c r="AU130" s="180" t="s">
        <v>83</v>
      </c>
      <c r="AV130" s="12" t="s">
        <v>163</v>
      </c>
      <c r="AW130" s="12" t="s">
        <v>37</v>
      </c>
      <c r="AX130" s="12" t="s">
        <v>81</v>
      </c>
      <c r="AY130" s="180" t="s">
        <v>155</v>
      </c>
    </row>
    <row r="131" spans="2:65" s="1" customFormat="1" ht="16.5" customHeight="1">
      <c r="B131" s="37"/>
      <c r="C131" s="147" t="s">
        <v>198</v>
      </c>
      <c r="D131" s="147" t="s">
        <v>156</v>
      </c>
      <c r="E131" s="148" t="s">
        <v>307</v>
      </c>
      <c r="F131" s="149" t="s">
        <v>308</v>
      </c>
      <c r="G131" s="150" t="s">
        <v>265</v>
      </c>
      <c r="H131" s="151">
        <v>101.4</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207</v>
      </c>
    </row>
    <row r="132" spans="2:65" s="11" customFormat="1" ht="13.5">
      <c r="B132" s="171"/>
      <c r="D132" s="172" t="s">
        <v>270</v>
      </c>
      <c r="E132" s="173" t="s">
        <v>21</v>
      </c>
      <c r="F132" s="174" t="s">
        <v>278</v>
      </c>
      <c r="H132" s="175">
        <v>101.4</v>
      </c>
      <c r="I132" s="176"/>
      <c r="L132" s="171"/>
      <c r="M132" s="177"/>
      <c r="T132" s="178"/>
      <c r="AT132" s="173" t="s">
        <v>270</v>
      </c>
      <c r="AU132" s="173" t="s">
        <v>83</v>
      </c>
      <c r="AV132" s="11" t="s">
        <v>83</v>
      </c>
      <c r="AW132" s="11" t="s">
        <v>37</v>
      </c>
      <c r="AX132" s="11" t="s">
        <v>73</v>
      </c>
      <c r="AY132" s="173" t="s">
        <v>155</v>
      </c>
    </row>
    <row r="133" spans="2:65" s="12" customFormat="1" ht="13.5">
      <c r="B133" s="179"/>
      <c r="D133" s="172" t="s">
        <v>270</v>
      </c>
      <c r="E133" s="180" t="s">
        <v>21</v>
      </c>
      <c r="F133" s="181" t="s">
        <v>275</v>
      </c>
      <c r="H133" s="182">
        <v>101.4</v>
      </c>
      <c r="I133" s="183"/>
      <c r="L133" s="179"/>
      <c r="M133" s="184"/>
      <c r="T133" s="185"/>
      <c r="AT133" s="180" t="s">
        <v>270</v>
      </c>
      <c r="AU133" s="180" t="s">
        <v>83</v>
      </c>
      <c r="AV133" s="12" t="s">
        <v>163</v>
      </c>
      <c r="AW133" s="12" t="s">
        <v>37</v>
      </c>
      <c r="AX133" s="12" t="s">
        <v>81</v>
      </c>
      <c r="AY133" s="180" t="s">
        <v>155</v>
      </c>
    </row>
    <row r="134" spans="2:65" s="1" customFormat="1" ht="16.5" customHeight="1">
      <c r="B134" s="37"/>
      <c r="C134" s="147" t="s">
        <v>180</v>
      </c>
      <c r="D134" s="147" t="s">
        <v>156</v>
      </c>
      <c r="E134" s="148" t="s">
        <v>309</v>
      </c>
      <c r="F134" s="149" t="s">
        <v>310</v>
      </c>
      <c r="G134" s="150" t="s">
        <v>265</v>
      </c>
      <c r="H134" s="151">
        <v>507</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83</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210</v>
      </c>
    </row>
    <row r="135" spans="2:65" s="11" customFormat="1" ht="13.5">
      <c r="B135" s="171"/>
      <c r="D135" s="172" t="s">
        <v>270</v>
      </c>
      <c r="E135" s="173" t="s">
        <v>21</v>
      </c>
      <c r="F135" s="174" t="s">
        <v>311</v>
      </c>
      <c r="H135" s="175">
        <v>507</v>
      </c>
      <c r="I135" s="176"/>
      <c r="L135" s="171"/>
      <c r="M135" s="177"/>
      <c r="T135" s="178"/>
      <c r="AT135" s="173" t="s">
        <v>270</v>
      </c>
      <c r="AU135" s="173" t="s">
        <v>83</v>
      </c>
      <c r="AV135" s="11" t="s">
        <v>83</v>
      </c>
      <c r="AW135" s="11" t="s">
        <v>37</v>
      </c>
      <c r="AX135" s="11" t="s">
        <v>73</v>
      </c>
      <c r="AY135" s="173" t="s">
        <v>155</v>
      </c>
    </row>
    <row r="136" spans="2:65" s="12" customFormat="1" ht="13.5">
      <c r="B136" s="179"/>
      <c r="D136" s="172" t="s">
        <v>270</v>
      </c>
      <c r="E136" s="180" t="s">
        <v>21</v>
      </c>
      <c r="F136" s="181" t="s">
        <v>275</v>
      </c>
      <c r="H136" s="182">
        <v>507</v>
      </c>
      <c r="I136" s="183"/>
      <c r="L136" s="179"/>
      <c r="M136" s="184"/>
      <c r="T136" s="185"/>
      <c r="AT136" s="180" t="s">
        <v>270</v>
      </c>
      <c r="AU136" s="180" t="s">
        <v>83</v>
      </c>
      <c r="AV136" s="12" t="s">
        <v>163</v>
      </c>
      <c r="AW136" s="12" t="s">
        <v>37</v>
      </c>
      <c r="AX136" s="12" t="s">
        <v>81</v>
      </c>
      <c r="AY136" s="180" t="s">
        <v>155</v>
      </c>
    </row>
    <row r="137" spans="2:65" s="1" customFormat="1" ht="16.5" customHeight="1">
      <c r="B137" s="37"/>
      <c r="C137" s="147" t="s">
        <v>10</v>
      </c>
      <c r="D137" s="147" t="s">
        <v>156</v>
      </c>
      <c r="E137" s="148" t="s">
        <v>312</v>
      </c>
      <c r="F137" s="149" t="s">
        <v>313</v>
      </c>
      <c r="G137" s="150" t="s">
        <v>284</v>
      </c>
      <c r="H137" s="151">
        <v>299.52</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214</v>
      </c>
    </row>
    <row r="138" spans="2:65" s="11" customFormat="1" ht="13.5">
      <c r="B138" s="171"/>
      <c r="D138" s="172" t="s">
        <v>270</v>
      </c>
      <c r="E138" s="173" t="s">
        <v>21</v>
      </c>
      <c r="F138" s="174" t="s">
        <v>314</v>
      </c>
      <c r="H138" s="175">
        <v>299.52</v>
      </c>
      <c r="I138" s="176"/>
      <c r="L138" s="171"/>
      <c r="M138" s="177"/>
      <c r="T138" s="178"/>
      <c r="AT138" s="173" t="s">
        <v>270</v>
      </c>
      <c r="AU138" s="173" t="s">
        <v>83</v>
      </c>
      <c r="AV138" s="11" t="s">
        <v>83</v>
      </c>
      <c r="AW138" s="11" t="s">
        <v>37</v>
      </c>
      <c r="AX138" s="11" t="s">
        <v>73</v>
      </c>
      <c r="AY138" s="173" t="s">
        <v>155</v>
      </c>
    </row>
    <row r="139" spans="2:65" s="12" customFormat="1" ht="13.5">
      <c r="B139" s="179"/>
      <c r="D139" s="172" t="s">
        <v>270</v>
      </c>
      <c r="E139" s="180" t="s">
        <v>21</v>
      </c>
      <c r="F139" s="181" t="s">
        <v>275</v>
      </c>
      <c r="H139" s="182">
        <v>299.52</v>
      </c>
      <c r="I139" s="183"/>
      <c r="L139" s="179"/>
      <c r="M139" s="184"/>
      <c r="T139" s="185"/>
      <c r="AT139" s="180" t="s">
        <v>270</v>
      </c>
      <c r="AU139" s="180" t="s">
        <v>83</v>
      </c>
      <c r="AV139" s="12" t="s">
        <v>163</v>
      </c>
      <c r="AW139" s="12" t="s">
        <v>37</v>
      </c>
      <c r="AX139" s="12" t="s">
        <v>81</v>
      </c>
      <c r="AY139" s="180" t="s">
        <v>155</v>
      </c>
    </row>
    <row r="140" spans="2:65" s="1" customFormat="1" ht="16.5" customHeight="1">
      <c r="B140" s="37"/>
      <c r="C140" s="147" t="s">
        <v>183</v>
      </c>
      <c r="D140" s="147" t="s">
        <v>156</v>
      </c>
      <c r="E140" s="148" t="s">
        <v>315</v>
      </c>
      <c r="F140" s="149" t="s">
        <v>316</v>
      </c>
      <c r="G140" s="150" t="s">
        <v>300</v>
      </c>
      <c r="H140" s="151">
        <v>10.4</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163</v>
      </c>
      <c r="AT140" s="21" t="s">
        <v>156</v>
      </c>
      <c r="AU140" s="21" t="s">
        <v>83</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217</v>
      </c>
    </row>
    <row r="141" spans="2:65" s="11" customFormat="1" ht="13.5">
      <c r="B141" s="171"/>
      <c r="D141" s="172" t="s">
        <v>270</v>
      </c>
      <c r="E141" s="173" t="s">
        <v>21</v>
      </c>
      <c r="F141" s="174" t="s">
        <v>317</v>
      </c>
      <c r="H141" s="175">
        <v>10.4</v>
      </c>
      <c r="I141" s="176"/>
      <c r="L141" s="171"/>
      <c r="M141" s="177"/>
      <c r="T141" s="178"/>
      <c r="AT141" s="173" t="s">
        <v>270</v>
      </c>
      <c r="AU141" s="173" t="s">
        <v>83</v>
      </c>
      <c r="AV141" s="11" t="s">
        <v>83</v>
      </c>
      <c r="AW141" s="11" t="s">
        <v>37</v>
      </c>
      <c r="AX141" s="11" t="s">
        <v>73</v>
      </c>
      <c r="AY141" s="173" t="s">
        <v>155</v>
      </c>
    </row>
    <row r="142" spans="2:65" s="12" customFormat="1" ht="13.5">
      <c r="B142" s="179"/>
      <c r="D142" s="172" t="s">
        <v>270</v>
      </c>
      <c r="E142" s="180" t="s">
        <v>21</v>
      </c>
      <c r="F142" s="181" t="s">
        <v>275</v>
      </c>
      <c r="H142" s="182">
        <v>10.4</v>
      </c>
      <c r="I142" s="183"/>
      <c r="L142" s="179"/>
      <c r="M142" s="184"/>
      <c r="T142" s="185"/>
      <c r="AT142" s="180" t="s">
        <v>270</v>
      </c>
      <c r="AU142" s="180" t="s">
        <v>83</v>
      </c>
      <c r="AV142" s="12" t="s">
        <v>163</v>
      </c>
      <c r="AW142" s="12" t="s">
        <v>37</v>
      </c>
      <c r="AX142" s="12" t="s">
        <v>81</v>
      </c>
      <c r="AY142" s="180" t="s">
        <v>155</v>
      </c>
    </row>
    <row r="143" spans="2:65" s="1" customFormat="1" ht="16.5" customHeight="1">
      <c r="B143" s="37"/>
      <c r="C143" s="147" t="s">
        <v>211</v>
      </c>
      <c r="D143" s="147" t="s">
        <v>156</v>
      </c>
      <c r="E143" s="148" t="s">
        <v>318</v>
      </c>
      <c r="F143" s="149" t="s">
        <v>319</v>
      </c>
      <c r="G143" s="150" t="s">
        <v>265</v>
      </c>
      <c r="H143" s="151">
        <v>44.2</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221</v>
      </c>
    </row>
    <row r="144" spans="2:65" s="11" customFormat="1" ht="13.5">
      <c r="B144" s="171"/>
      <c r="D144" s="172" t="s">
        <v>270</v>
      </c>
      <c r="E144" s="173" t="s">
        <v>21</v>
      </c>
      <c r="F144" s="174" t="s">
        <v>320</v>
      </c>
      <c r="H144" s="175">
        <v>44.2</v>
      </c>
      <c r="I144" s="176"/>
      <c r="L144" s="171"/>
      <c r="M144" s="177"/>
      <c r="T144" s="178"/>
      <c r="AT144" s="173" t="s">
        <v>270</v>
      </c>
      <c r="AU144" s="173" t="s">
        <v>83</v>
      </c>
      <c r="AV144" s="11" t="s">
        <v>83</v>
      </c>
      <c r="AW144" s="11" t="s">
        <v>37</v>
      </c>
      <c r="AX144" s="11" t="s">
        <v>73</v>
      </c>
      <c r="AY144" s="173" t="s">
        <v>155</v>
      </c>
    </row>
    <row r="145" spans="2:65" s="12" customFormat="1" ht="13.5">
      <c r="B145" s="179"/>
      <c r="D145" s="172" t="s">
        <v>270</v>
      </c>
      <c r="E145" s="180" t="s">
        <v>21</v>
      </c>
      <c r="F145" s="181" t="s">
        <v>275</v>
      </c>
      <c r="H145" s="182">
        <v>44.2</v>
      </c>
      <c r="I145" s="183"/>
      <c r="L145" s="179"/>
      <c r="M145" s="184"/>
      <c r="T145" s="185"/>
      <c r="AT145" s="180" t="s">
        <v>270</v>
      </c>
      <c r="AU145" s="180" t="s">
        <v>83</v>
      </c>
      <c r="AV145" s="12" t="s">
        <v>163</v>
      </c>
      <c r="AW145" s="12" t="s">
        <v>37</v>
      </c>
      <c r="AX145" s="12" t="s">
        <v>81</v>
      </c>
      <c r="AY145" s="180" t="s">
        <v>155</v>
      </c>
    </row>
    <row r="146" spans="2:65" s="1" customFormat="1" ht="25.5" customHeight="1">
      <c r="B146" s="37"/>
      <c r="C146" s="147" t="s">
        <v>187</v>
      </c>
      <c r="D146" s="147" t="s">
        <v>156</v>
      </c>
      <c r="E146" s="148" t="s">
        <v>321</v>
      </c>
      <c r="F146" s="149" t="s">
        <v>322</v>
      </c>
      <c r="G146" s="150" t="s">
        <v>284</v>
      </c>
      <c r="H146" s="151">
        <v>44.2</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163</v>
      </c>
      <c r="AT146" s="21" t="s">
        <v>156</v>
      </c>
      <c r="AU146" s="21" t="s">
        <v>83</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224</v>
      </c>
    </row>
    <row r="147" spans="2:65" s="11" customFormat="1" ht="13.5">
      <c r="B147" s="171"/>
      <c r="D147" s="172" t="s">
        <v>270</v>
      </c>
      <c r="E147" s="173" t="s">
        <v>21</v>
      </c>
      <c r="F147" s="174" t="s">
        <v>320</v>
      </c>
      <c r="H147" s="175">
        <v>44.2</v>
      </c>
      <c r="I147" s="176"/>
      <c r="L147" s="171"/>
      <c r="M147" s="177"/>
      <c r="T147" s="178"/>
      <c r="AT147" s="173" t="s">
        <v>270</v>
      </c>
      <c r="AU147" s="173" t="s">
        <v>83</v>
      </c>
      <c r="AV147" s="11" t="s">
        <v>83</v>
      </c>
      <c r="AW147" s="11" t="s">
        <v>37</v>
      </c>
      <c r="AX147" s="11" t="s">
        <v>73</v>
      </c>
      <c r="AY147" s="173" t="s">
        <v>155</v>
      </c>
    </row>
    <row r="148" spans="2:65" s="12" customFormat="1" ht="13.5">
      <c r="B148" s="179"/>
      <c r="D148" s="172" t="s">
        <v>270</v>
      </c>
      <c r="E148" s="180" t="s">
        <v>21</v>
      </c>
      <c r="F148" s="181" t="s">
        <v>275</v>
      </c>
      <c r="H148" s="182">
        <v>44.2</v>
      </c>
      <c r="I148" s="183"/>
      <c r="L148" s="179"/>
      <c r="M148" s="184"/>
      <c r="T148" s="185"/>
      <c r="AT148" s="180" t="s">
        <v>270</v>
      </c>
      <c r="AU148" s="180" t="s">
        <v>83</v>
      </c>
      <c r="AV148" s="12" t="s">
        <v>163</v>
      </c>
      <c r="AW148" s="12" t="s">
        <v>37</v>
      </c>
      <c r="AX148" s="12" t="s">
        <v>81</v>
      </c>
      <c r="AY148" s="180" t="s">
        <v>155</v>
      </c>
    </row>
    <row r="149" spans="2:65" s="1" customFormat="1" ht="16.5" customHeight="1">
      <c r="B149" s="37"/>
      <c r="C149" s="186" t="s">
        <v>218</v>
      </c>
      <c r="D149" s="186" t="s">
        <v>300</v>
      </c>
      <c r="E149" s="187" t="s">
        <v>323</v>
      </c>
      <c r="F149" s="188" t="s">
        <v>324</v>
      </c>
      <c r="G149" s="189" t="s">
        <v>303</v>
      </c>
      <c r="H149" s="190">
        <v>23.867999999999999</v>
      </c>
      <c r="I149" s="191"/>
      <c r="J149" s="192">
        <f>ROUND(I149*H149,2)</f>
        <v>0</v>
      </c>
      <c r="K149" s="188" t="s">
        <v>21</v>
      </c>
      <c r="L149" s="193"/>
      <c r="M149" s="194" t="s">
        <v>21</v>
      </c>
      <c r="N149" s="195" t="s">
        <v>44</v>
      </c>
      <c r="P149" s="156">
        <f>O149*H149</f>
        <v>0</v>
      </c>
      <c r="Q149" s="156">
        <v>1</v>
      </c>
      <c r="R149" s="156">
        <f>Q149*H149</f>
        <v>23.867999999999999</v>
      </c>
      <c r="S149" s="156">
        <v>0</v>
      </c>
      <c r="T149" s="157">
        <f>S149*H149</f>
        <v>0</v>
      </c>
      <c r="AR149" s="21" t="s">
        <v>169</v>
      </c>
      <c r="AT149" s="21" t="s">
        <v>300</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227</v>
      </c>
    </row>
    <row r="150" spans="2:65" s="11" customFormat="1" ht="13.5">
      <c r="B150" s="171"/>
      <c r="D150" s="172" t="s">
        <v>270</v>
      </c>
      <c r="E150" s="173" t="s">
        <v>21</v>
      </c>
      <c r="F150" s="174" t="s">
        <v>325</v>
      </c>
      <c r="H150" s="175">
        <v>23.867999999999999</v>
      </c>
      <c r="I150" s="176"/>
      <c r="L150" s="171"/>
      <c r="M150" s="177"/>
      <c r="T150" s="178"/>
      <c r="AT150" s="173" t="s">
        <v>270</v>
      </c>
      <c r="AU150" s="173" t="s">
        <v>83</v>
      </c>
      <c r="AV150" s="11" t="s">
        <v>83</v>
      </c>
      <c r="AW150" s="11" t="s">
        <v>37</v>
      </c>
      <c r="AX150" s="11" t="s">
        <v>73</v>
      </c>
      <c r="AY150" s="173" t="s">
        <v>155</v>
      </c>
    </row>
    <row r="151" spans="2:65" s="12" customFormat="1" ht="13.5">
      <c r="B151" s="179"/>
      <c r="D151" s="172" t="s">
        <v>270</v>
      </c>
      <c r="E151" s="180" t="s">
        <v>21</v>
      </c>
      <c r="F151" s="181" t="s">
        <v>275</v>
      </c>
      <c r="H151" s="182">
        <v>23.867999999999999</v>
      </c>
      <c r="I151" s="183"/>
      <c r="L151" s="179"/>
      <c r="M151" s="184"/>
      <c r="T151" s="185"/>
      <c r="AT151" s="180" t="s">
        <v>270</v>
      </c>
      <c r="AU151" s="180" t="s">
        <v>83</v>
      </c>
      <c r="AV151" s="12" t="s">
        <v>163</v>
      </c>
      <c r="AW151" s="12" t="s">
        <v>37</v>
      </c>
      <c r="AX151" s="12" t="s">
        <v>81</v>
      </c>
      <c r="AY151" s="180" t="s">
        <v>155</v>
      </c>
    </row>
    <row r="152" spans="2:65" s="1" customFormat="1" ht="16.5" customHeight="1">
      <c r="B152" s="37"/>
      <c r="C152" s="186" t="s">
        <v>190</v>
      </c>
      <c r="D152" s="186" t="s">
        <v>300</v>
      </c>
      <c r="E152" s="187" t="s">
        <v>326</v>
      </c>
      <c r="F152" s="188" t="s">
        <v>327</v>
      </c>
      <c r="G152" s="189" t="s">
        <v>328</v>
      </c>
      <c r="H152" s="190">
        <v>78</v>
      </c>
      <c r="I152" s="191"/>
      <c r="J152" s="192">
        <f>ROUND(I152*H152,2)</f>
        <v>0</v>
      </c>
      <c r="K152" s="188" t="s">
        <v>21</v>
      </c>
      <c r="L152" s="193"/>
      <c r="M152" s="194" t="s">
        <v>21</v>
      </c>
      <c r="N152" s="195" t="s">
        <v>44</v>
      </c>
      <c r="P152" s="156">
        <f>O152*H152</f>
        <v>0</v>
      </c>
      <c r="Q152" s="156">
        <v>1E-3</v>
      </c>
      <c r="R152" s="156">
        <f>Q152*H152</f>
        <v>7.8E-2</v>
      </c>
      <c r="S152" s="156">
        <v>0</v>
      </c>
      <c r="T152" s="157">
        <f>S152*H152</f>
        <v>0</v>
      </c>
      <c r="AR152" s="21" t="s">
        <v>169</v>
      </c>
      <c r="AT152" s="21" t="s">
        <v>300</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230</v>
      </c>
    </row>
    <row r="153" spans="2:65" s="9" customFormat="1" ht="22.35" customHeight="1">
      <c r="B153" s="137"/>
      <c r="D153" s="138" t="s">
        <v>72</v>
      </c>
      <c r="E153" s="169" t="s">
        <v>81</v>
      </c>
      <c r="F153" s="169" t="s">
        <v>329</v>
      </c>
      <c r="I153" s="140"/>
      <c r="J153" s="170">
        <f>BK153</f>
        <v>0</v>
      </c>
      <c r="L153" s="137"/>
      <c r="M153" s="142"/>
      <c r="P153" s="143">
        <v>0</v>
      </c>
      <c r="R153" s="143">
        <v>0</v>
      </c>
      <c r="T153" s="144">
        <v>0</v>
      </c>
      <c r="AR153" s="138" t="s">
        <v>81</v>
      </c>
      <c r="AT153" s="145" t="s">
        <v>72</v>
      </c>
      <c r="AU153" s="145" t="s">
        <v>83</v>
      </c>
      <c r="AY153" s="138" t="s">
        <v>155</v>
      </c>
      <c r="BK153" s="146">
        <v>0</v>
      </c>
    </row>
    <row r="154" spans="2:65" s="9" customFormat="1" ht="19.899999999999999" customHeight="1">
      <c r="B154" s="137"/>
      <c r="D154" s="138" t="s">
        <v>72</v>
      </c>
      <c r="E154" s="169" t="s">
        <v>330</v>
      </c>
      <c r="F154" s="169" t="s">
        <v>331</v>
      </c>
      <c r="I154" s="140"/>
      <c r="J154" s="170">
        <f>BK154</f>
        <v>0</v>
      </c>
      <c r="L154" s="137"/>
      <c r="M154" s="142"/>
      <c r="P154" s="143">
        <f>SUM(P155:P176)</f>
        <v>0</v>
      </c>
      <c r="R154" s="143">
        <f>SUM(R155:R176)</f>
        <v>16.282402560000001</v>
      </c>
      <c r="T154" s="144">
        <f>SUM(T155:T176)</f>
        <v>0</v>
      </c>
      <c r="AR154" s="138" t="s">
        <v>81</v>
      </c>
      <c r="AT154" s="145" t="s">
        <v>72</v>
      </c>
      <c r="AU154" s="145" t="s">
        <v>81</v>
      </c>
      <c r="AY154" s="138" t="s">
        <v>155</v>
      </c>
      <c r="BK154" s="146">
        <f>SUM(BK155:BK176)</f>
        <v>0</v>
      </c>
    </row>
    <row r="155" spans="2:65" s="1" customFormat="1" ht="16.5" customHeight="1">
      <c r="B155" s="37"/>
      <c r="C155" s="147" t="s">
        <v>9</v>
      </c>
      <c r="D155" s="147" t="s">
        <v>156</v>
      </c>
      <c r="E155" s="148" t="s">
        <v>332</v>
      </c>
      <c r="F155" s="149" t="s">
        <v>333</v>
      </c>
      <c r="G155" s="150" t="s">
        <v>265</v>
      </c>
      <c r="H155" s="151">
        <v>4.2119999999999997</v>
      </c>
      <c r="I155" s="152"/>
      <c r="J155" s="153">
        <f>ROUND(I155*H155,2)</f>
        <v>0</v>
      </c>
      <c r="K155" s="149" t="s">
        <v>21</v>
      </c>
      <c r="L155" s="37"/>
      <c r="M155" s="154" t="s">
        <v>21</v>
      </c>
      <c r="N155" s="155" t="s">
        <v>44</v>
      </c>
      <c r="P155" s="156">
        <f>O155*H155</f>
        <v>0</v>
      </c>
      <c r="Q155" s="156">
        <v>2.3626299999999998</v>
      </c>
      <c r="R155" s="156">
        <f>Q155*H155</f>
        <v>9.9513975599999984</v>
      </c>
      <c r="S155" s="156">
        <v>0</v>
      </c>
      <c r="T155" s="157">
        <f>S155*H155</f>
        <v>0</v>
      </c>
      <c r="AR155" s="21" t="s">
        <v>163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234</v>
      </c>
    </row>
    <row r="156" spans="2:65" s="11" customFormat="1" ht="13.5">
      <c r="B156" s="171"/>
      <c r="D156" s="172" t="s">
        <v>270</v>
      </c>
      <c r="E156" s="173" t="s">
        <v>21</v>
      </c>
      <c r="F156" s="174" t="s">
        <v>334</v>
      </c>
      <c r="H156" s="175">
        <v>4.2119999999999997</v>
      </c>
      <c r="I156" s="176"/>
      <c r="L156" s="171"/>
      <c r="M156" s="177"/>
      <c r="T156" s="178"/>
      <c r="AT156" s="173" t="s">
        <v>270</v>
      </c>
      <c r="AU156" s="173" t="s">
        <v>83</v>
      </c>
      <c r="AV156" s="11" t="s">
        <v>83</v>
      </c>
      <c r="AW156" s="11" t="s">
        <v>37</v>
      </c>
      <c r="AX156" s="11" t="s">
        <v>73</v>
      </c>
      <c r="AY156" s="173" t="s">
        <v>155</v>
      </c>
    </row>
    <row r="157" spans="2:65" s="12" customFormat="1" ht="13.5">
      <c r="B157" s="179"/>
      <c r="D157" s="172" t="s">
        <v>270</v>
      </c>
      <c r="E157" s="180" t="s">
        <v>21</v>
      </c>
      <c r="F157" s="181" t="s">
        <v>275</v>
      </c>
      <c r="H157" s="182">
        <v>4.2119999999999997</v>
      </c>
      <c r="I157" s="183"/>
      <c r="L157" s="179"/>
      <c r="M157" s="184"/>
      <c r="T157" s="185"/>
      <c r="AT157" s="180" t="s">
        <v>270</v>
      </c>
      <c r="AU157" s="180" t="s">
        <v>83</v>
      </c>
      <c r="AV157" s="12" t="s">
        <v>163</v>
      </c>
      <c r="AW157" s="12" t="s">
        <v>37</v>
      </c>
      <c r="AX157" s="12" t="s">
        <v>81</v>
      </c>
      <c r="AY157" s="180" t="s">
        <v>155</v>
      </c>
    </row>
    <row r="158" spans="2:65" s="1" customFormat="1" ht="16.5" customHeight="1">
      <c r="B158" s="37"/>
      <c r="C158" s="147" t="s">
        <v>194</v>
      </c>
      <c r="D158" s="147" t="s">
        <v>156</v>
      </c>
      <c r="E158" s="148" t="s">
        <v>335</v>
      </c>
      <c r="F158" s="149" t="s">
        <v>336</v>
      </c>
      <c r="G158" s="150" t="s">
        <v>303</v>
      </c>
      <c r="H158" s="151">
        <v>0.14099999999999999</v>
      </c>
      <c r="I158" s="152"/>
      <c r="J158" s="153">
        <f>ROUND(I158*H158,2)</f>
        <v>0</v>
      </c>
      <c r="K158" s="149" t="s">
        <v>21</v>
      </c>
      <c r="L158" s="37"/>
      <c r="M158" s="154" t="s">
        <v>21</v>
      </c>
      <c r="N158" s="155" t="s">
        <v>44</v>
      </c>
      <c r="P158" s="156">
        <f>O158*H158</f>
        <v>0</v>
      </c>
      <c r="Q158" s="156">
        <v>1.03827</v>
      </c>
      <c r="R158" s="156">
        <f>Q158*H158</f>
        <v>0.14639606999999999</v>
      </c>
      <c r="S158" s="156">
        <v>0</v>
      </c>
      <c r="T158" s="157">
        <f>S158*H158</f>
        <v>0</v>
      </c>
      <c r="AR158" s="21" t="s">
        <v>163</v>
      </c>
      <c r="AT158" s="21" t="s">
        <v>156</v>
      </c>
      <c r="AU158" s="21" t="s">
        <v>83</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237</v>
      </c>
    </row>
    <row r="159" spans="2:65" s="1" customFormat="1" ht="16.5" customHeight="1">
      <c r="B159" s="37"/>
      <c r="C159" s="147" t="s">
        <v>337</v>
      </c>
      <c r="D159" s="147" t="s">
        <v>156</v>
      </c>
      <c r="E159" s="148" t="s">
        <v>338</v>
      </c>
      <c r="F159" s="149" t="s">
        <v>339</v>
      </c>
      <c r="G159" s="150" t="s">
        <v>265</v>
      </c>
      <c r="H159" s="151">
        <v>3.36</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163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340</v>
      </c>
    </row>
    <row r="160" spans="2:65" s="11" customFormat="1" ht="13.5">
      <c r="B160" s="171"/>
      <c r="D160" s="172" t="s">
        <v>270</v>
      </c>
      <c r="E160" s="173" t="s">
        <v>21</v>
      </c>
      <c r="F160" s="174" t="s">
        <v>341</v>
      </c>
      <c r="H160" s="175">
        <v>3.36</v>
      </c>
      <c r="I160" s="176"/>
      <c r="L160" s="171"/>
      <c r="M160" s="177"/>
      <c r="T160" s="178"/>
      <c r="AT160" s="173" t="s">
        <v>270</v>
      </c>
      <c r="AU160" s="173" t="s">
        <v>83</v>
      </c>
      <c r="AV160" s="11" t="s">
        <v>83</v>
      </c>
      <c r="AW160" s="11" t="s">
        <v>37</v>
      </c>
      <c r="AX160" s="11" t="s">
        <v>81</v>
      </c>
      <c r="AY160" s="173" t="s">
        <v>155</v>
      </c>
    </row>
    <row r="161" spans="2:65" s="1" customFormat="1" ht="16.5" customHeight="1">
      <c r="B161" s="37"/>
      <c r="C161" s="147" t="s">
        <v>231</v>
      </c>
      <c r="D161" s="147" t="s">
        <v>156</v>
      </c>
      <c r="E161" s="148" t="s">
        <v>342</v>
      </c>
      <c r="F161" s="149" t="s">
        <v>343</v>
      </c>
      <c r="G161" s="150" t="s">
        <v>265</v>
      </c>
      <c r="H161" s="151">
        <v>2.5739999999999998</v>
      </c>
      <c r="I161" s="152"/>
      <c r="J161" s="153">
        <f>ROUND(I161*H161,2)</f>
        <v>0</v>
      </c>
      <c r="K161" s="149" t="s">
        <v>21</v>
      </c>
      <c r="L161" s="37"/>
      <c r="M161" s="154" t="s">
        <v>21</v>
      </c>
      <c r="N161" s="155" t="s">
        <v>44</v>
      </c>
      <c r="P161" s="156">
        <f>O161*H161</f>
        <v>0</v>
      </c>
      <c r="Q161" s="156">
        <v>2.3574700000000002</v>
      </c>
      <c r="R161" s="156">
        <f>Q161*H161</f>
        <v>6.0681277800000002</v>
      </c>
      <c r="S161" s="156">
        <v>0</v>
      </c>
      <c r="T161" s="157">
        <f>S161*H161</f>
        <v>0</v>
      </c>
      <c r="AR161" s="21" t="s">
        <v>163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163</v>
      </c>
      <c r="BM161" s="21" t="s">
        <v>241</v>
      </c>
    </row>
    <row r="162" spans="2:65" s="11" customFormat="1" ht="13.5">
      <c r="B162" s="171"/>
      <c r="D162" s="172" t="s">
        <v>270</v>
      </c>
      <c r="E162" s="173" t="s">
        <v>21</v>
      </c>
      <c r="F162" s="174" t="s">
        <v>344</v>
      </c>
      <c r="H162" s="175">
        <v>2.5739999999999998</v>
      </c>
      <c r="I162" s="176"/>
      <c r="L162" s="171"/>
      <c r="M162" s="177"/>
      <c r="T162" s="178"/>
      <c r="AT162" s="173" t="s">
        <v>270</v>
      </c>
      <c r="AU162" s="173" t="s">
        <v>83</v>
      </c>
      <c r="AV162" s="11" t="s">
        <v>83</v>
      </c>
      <c r="AW162" s="11" t="s">
        <v>37</v>
      </c>
      <c r="AX162" s="11" t="s">
        <v>73</v>
      </c>
      <c r="AY162" s="173" t="s">
        <v>155</v>
      </c>
    </row>
    <row r="163" spans="2:65" s="12" customFormat="1" ht="13.5">
      <c r="B163" s="179"/>
      <c r="D163" s="172" t="s">
        <v>270</v>
      </c>
      <c r="E163" s="180" t="s">
        <v>21</v>
      </c>
      <c r="F163" s="181" t="s">
        <v>275</v>
      </c>
      <c r="H163" s="182">
        <v>2.5739999999999998</v>
      </c>
      <c r="I163" s="183"/>
      <c r="L163" s="179"/>
      <c r="M163" s="184"/>
      <c r="T163" s="185"/>
      <c r="AT163" s="180" t="s">
        <v>270</v>
      </c>
      <c r="AU163" s="180" t="s">
        <v>83</v>
      </c>
      <c r="AV163" s="12" t="s">
        <v>163</v>
      </c>
      <c r="AW163" s="12" t="s">
        <v>37</v>
      </c>
      <c r="AX163" s="12" t="s">
        <v>81</v>
      </c>
      <c r="AY163" s="180" t="s">
        <v>155</v>
      </c>
    </row>
    <row r="164" spans="2:65" s="1" customFormat="1" ht="16.5" customHeight="1">
      <c r="B164" s="37"/>
      <c r="C164" s="147" t="s">
        <v>197</v>
      </c>
      <c r="D164" s="147" t="s">
        <v>156</v>
      </c>
      <c r="E164" s="148" t="s">
        <v>345</v>
      </c>
      <c r="F164" s="149" t="s">
        <v>346</v>
      </c>
      <c r="G164" s="150" t="s">
        <v>284</v>
      </c>
      <c r="H164" s="151">
        <v>8.58</v>
      </c>
      <c r="I164" s="152"/>
      <c r="J164" s="153">
        <f>ROUND(I164*H164,2)</f>
        <v>0</v>
      </c>
      <c r="K164" s="149" t="s">
        <v>21</v>
      </c>
      <c r="L164" s="37"/>
      <c r="M164" s="154" t="s">
        <v>21</v>
      </c>
      <c r="N164" s="155" t="s">
        <v>44</v>
      </c>
      <c r="P164" s="156">
        <f>O164*H164</f>
        <v>0</v>
      </c>
      <c r="Q164" s="156">
        <v>3.29E-3</v>
      </c>
      <c r="R164" s="156">
        <f>Q164*H164</f>
        <v>2.8228199999999998E-2</v>
      </c>
      <c r="S164" s="156">
        <v>0</v>
      </c>
      <c r="T164" s="157">
        <f>S164*H164</f>
        <v>0</v>
      </c>
      <c r="AR164" s="21" t="s">
        <v>163</v>
      </c>
      <c r="AT164" s="21" t="s">
        <v>156</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347</v>
      </c>
    </row>
    <row r="165" spans="2:65" s="11" customFormat="1" ht="13.5">
      <c r="B165" s="171"/>
      <c r="D165" s="172" t="s">
        <v>270</v>
      </c>
      <c r="E165" s="173" t="s">
        <v>21</v>
      </c>
      <c r="F165" s="174" t="s">
        <v>348</v>
      </c>
      <c r="H165" s="175">
        <v>8.58</v>
      </c>
      <c r="I165" s="176"/>
      <c r="L165" s="171"/>
      <c r="M165" s="177"/>
      <c r="T165" s="178"/>
      <c r="AT165" s="173" t="s">
        <v>270</v>
      </c>
      <c r="AU165" s="173" t="s">
        <v>83</v>
      </c>
      <c r="AV165" s="11" t="s">
        <v>83</v>
      </c>
      <c r="AW165" s="11" t="s">
        <v>37</v>
      </c>
      <c r="AX165" s="11" t="s">
        <v>73</v>
      </c>
      <c r="AY165" s="173" t="s">
        <v>155</v>
      </c>
    </row>
    <row r="166" spans="2:65" s="12" customFormat="1" ht="13.5">
      <c r="B166" s="179"/>
      <c r="D166" s="172" t="s">
        <v>270</v>
      </c>
      <c r="E166" s="180" t="s">
        <v>21</v>
      </c>
      <c r="F166" s="181" t="s">
        <v>275</v>
      </c>
      <c r="H166" s="182">
        <v>8.58</v>
      </c>
      <c r="I166" s="183"/>
      <c r="L166" s="179"/>
      <c r="M166" s="184"/>
      <c r="T166" s="185"/>
      <c r="AT166" s="180" t="s">
        <v>270</v>
      </c>
      <c r="AU166" s="180" t="s">
        <v>83</v>
      </c>
      <c r="AV166" s="12" t="s">
        <v>163</v>
      </c>
      <c r="AW166" s="12" t="s">
        <v>37</v>
      </c>
      <c r="AX166" s="12" t="s">
        <v>81</v>
      </c>
      <c r="AY166" s="180" t="s">
        <v>155</v>
      </c>
    </row>
    <row r="167" spans="2:65" s="1" customFormat="1" ht="16.5" customHeight="1">
      <c r="B167" s="37"/>
      <c r="C167" s="147" t="s">
        <v>238</v>
      </c>
      <c r="D167" s="147" t="s">
        <v>156</v>
      </c>
      <c r="E167" s="148" t="s">
        <v>349</v>
      </c>
      <c r="F167" s="149" t="s">
        <v>350</v>
      </c>
      <c r="G167" s="150" t="s">
        <v>284</v>
      </c>
      <c r="H167" s="151">
        <v>8.58</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163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163</v>
      </c>
      <c r="BM167" s="21" t="s">
        <v>351</v>
      </c>
    </row>
    <row r="168" spans="2:65" s="11" customFormat="1" ht="13.5">
      <c r="B168" s="171"/>
      <c r="D168" s="172" t="s">
        <v>270</v>
      </c>
      <c r="E168" s="173" t="s">
        <v>21</v>
      </c>
      <c r="F168" s="174" t="s">
        <v>348</v>
      </c>
      <c r="H168" s="175">
        <v>8.58</v>
      </c>
      <c r="I168" s="176"/>
      <c r="L168" s="171"/>
      <c r="M168" s="177"/>
      <c r="T168" s="178"/>
      <c r="AT168" s="173" t="s">
        <v>270</v>
      </c>
      <c r="AU168" s="173" t="s">
        <v>83</v>
      </c>
      <c r="AV168" s="11" t="s">
        <v>83</v>
      </c>
      <c r="AW168" s="11" t="s">
        <v>37</v>
      </c>
      <c r="AX168" s="11" t="s">
        <v>73</v>
      </c>
      <c r="AY168" s="173" t="s">
        <v>155</v>
      </c>
    </row>
    <row r="169" spans="2:65" s="12" customFormat="1" ht="13.5">
      <c r="B169" s="179"/>
      <c r="D169" s="172" t="s">
        <v>270</v>
      </c>
      <c r="E169" s="180" t="s">
        <v>21</v>
      </c>
      <c r="F169" s="181" t="s">
        <v>275</v>
      </c>
      <c r="H169" s="182">
        <v>8.58</v>
      </c>
      <c r="I169" s="183"/>
      <c r="L169" s="179"/>
      <c r="M169" s="184"/>
      <c r="T169" s="185"/>
      <c r="AT169" s="180" t="s">
        <v>270</v>
      </c>
      <c r="AU169" s="180" t="s">
        <v>83</v>
      </c>
      <c r="AV169" s="12" t="s">
        <v>163</v>
      </c>
      <c r="AW169" s="12" t="s">
        <v>37</v>
      </c>
      <c r="AX169" s="12" t="s">
        <v>81</v>
      </c>
      <c r="AY169" s="180" t="s">
        <v>155</v>
      </c>
    </row>
    <row r="170" spans="2:65" s="1" customFormat="1" ht="16.5" customHeight="1">
      <c r="B170" s="37"/>
      <c r="C170" s="147" t="s">
        <v>201</v>
      </c>
      <c r="D170" s="147" t="s">
        <v>156</v>
      </c>
      <c r="E170" s="148" t="s">
        <v>352</v>
      </c>
      <c r="F170" s="149" t="s">
        <v>353</v>
      </c>
      <c r="G170" s="150" t="s">
        <v>303</v>
      </c>
      <c r="H170" s="151">
        <v>8.5000000000000006E-2</v>
      </c>
      <c r="I170" s="152"/>
      <c r="J170" s="153">
        <f>ROUND(I170*H170,2)</f>
        <v>0</v>
      </c>
      <c r="K170" s="149" t="s">
        <v>21</v>
      </c>
      <c r="L170" s="37"/>
      <c r="M170" s="154" t="s">
        <v>21</v>
      </c>
      <c r="N170" s="155" t="s">
        <v>44</v>
      </c>
      <c r="P170" s="156">
        <f>O170*H170</f>
        <v>0</v>
      </c>
      <c r="Q170" s="156">
        <v>1.03827</v>
      </c>
      <c r="R170" s="156">
        <f>Q170*H170</f>
        <v>8.8252950000000011E-2</v>
      </c>
      <c r="S170" s="156">
        <v>0</v>
      </c>
      <c r="T170" s="157">
        <f>S170*H170</f>
        <v>0</v>
      </c>
      <c r="AR170" s="21" t="s">
        <v>163</v>
      </c>
      <c r="AT170" s="21" t="s">
        <v>156</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354</v>
      </c>
    </row>
    <row r="171" spans="2:65" s="11" customFormat="1" ht="13.5">
      <c r="B171" s="171"/>
      <c r="D171" s="172" t="s">
        <v>270</v>
      </c>
      <c r="E171" s="173" t="s">
        <v>21</v>
      </c>
      <c r="F171" s="174" t="s">
        <v>355</v>
      </c>
      <c r="H171" s="175">
        <v>8.5000000000000006E-2</v>
      </c>
      <c r="I171" s="176"/>
      <c r="L171" s="171"/>
      <c r="M171" s="177"/>
      <c r="T171" s="178"/>
      <c r="AT171" s="173" t="s">
        <v>270</v>
      </c>
      <c r="AU171" s="173" t="s">
        <v>83</v>
      </c>
      <c r="AV171" s="11" t="s">
        <v>83</v>
      </c>
      <c r="AW171" s="11" t="s">
        <v>37</v>
      </c>
      <c r="AX171" s="11" t="s">
        <v>73</v>
      </c>
      <c r="AY171" s="173" t="s">
        <v>155</v>
      </c>
    </row>
    <row r="172" spans="2:65" s="12" customFormat="1" ht="13.5">
      <c r="B172" s="179"/>
      <c r="D172" s="172" t="s">
        <v>270</v>
      </c>
      <c r="E172" s="180" t="s">
        <v>21</v>
      </c>
      <c r="F172" s="181" t="s">
        <v>275</v>
      </c>
      <c r="H172" s="182">
        <v>8.5000000000000006E-2</v>
      </c>
      <c r="I172" s="183"/>
      <c r="L172" s="179"/>
      <c r="M172" s="184"/>
      <c r="T172" s="185"/>
      <c r="AT172" s="180" t="s">
        <v>270</v>
      </c>
      <c r="AU172" s="180" t="s">
        <v>83</v>
      </c>
      <c r="AV172" s="12" t="s">
        <v>163</v>
      </c>
      <c r="AW172" s="12" t="s">
        <v>37</v>
      </c>
      <c r="AX172" s="12" t="s">
        <v>81</v>
      </c>
      <c r="AY172" s="180" t="s">
        <v>155</v>
      </c>
    </row>
    <row r="173" spans="2:65" s="1" customFormat="1" ht="16.5" customHeight="1">
      <c r="B173" s="37"/>
      <c r="C173" s="147" t="s">
        <v>356</v>
      </c>
      <c r="D173" s="147" t="s">
        <v>156</v>
      </c>
      <c r="E173" s="148" t="s">
        <v>357</v>
      </c>
      <c r="F173" s="149" t="s">
        <v>358</v>
      </c>
      <c r="G173" s="150" t="s">
        <v>303</v>
      </c>
      <c r="H173" s="151">
        <v>16.178000000000001</v>
      </c>
      <c r="I173" s="152"/>
      <c r="J173" s="153">
        <f>ROUND(I173*H173,2)</f>
        <v>0</v>
      </c>
      <c r="K173" s="149" t="s">
        <v>21</v>
      </c>
      <c r="L173" s="37"/>
      <c r="M173" s="154" t="s">
        <v>21</v>
      </c>
      <c r="N173" s="155" t="s">
        <v>44</v>
      </c>
      <c r="P173" s="156">
        <f>O173*H173</f>
        <v>0</v>
      </c>
      <c r="Q173" s="156">
        <v>0</v>
      </c>
      <c r="R173" s="156">
        <f>Q173*H173</f>
        <v>0</v>
      </c>
      <c r="S173" s="156">
        <v>0</v>
      </c>
      <c r="T173" s="157">
        <f>S173*H173</f>
        <v>0</v>
      </c>
      <c r="AR173" s="21" t="s">
        <v>163</v>
      </c>
      <c r="AT173" s="21" t="s">
        <v>156</v>
      </c>
      <c r="AU173" s="21" t="s">
        <v>83</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359</v>
      </c>
    </row>
    <row r="174" spans="2:65" s="11" customFormat="1" ht="13.5">
      <c r="B174" s="171"/>
      <c r="D174" s="172" t="s">
        <v>270</v>
      </c>
      <c r="E174" s="173" t="s">
        <v>21</v>
      </c>
      <c r="F174" s="174" t="s">
        <v>360</v>
      </c>
      <c r="H174" s="175">
        <v>16.178000000000001</v>
      </c>
      <c r="I174" s="176"/>
      <c r="L174" s="171"/>
      <c r="M174" s="177"/>
      <c r="T174" s="178"/>
      <c r="AT174" s="173" t="s">
        <v>270</v>
      </c>
      <c r="AU174" s="173" t="s">
        <v>83</v>
      </c>
      <c r="AV174" s="11" t="s">
        <v>83</v>
      </c>
      <c r="AW174" s="11" t="s">
        <v>37</v>
      </c>
      <c r="AX174" s="11" t="s">
        <v>73</v>
      </c>
      <c r="AY174" s="173" t="s">
        <v>155</v>
      </c>
    </row>
    <row r="175" spans="2:65" s="12" customFormat="1" ht="13.5">
      <c r="B175" s="179"/>
      <c r="D175" s="172" t="s">
        <v>270</v>
      </c>
      <c r="E175" s="180" t="s">
        <v>21</v>
      </c>
      <c r="F175" s="181" t="s">
        <v>275</v>
      </c>
      <c r="H175" s="182">
        <v>16.178000000000001</v>
      </c>
      <c r="I175" s="183"/>
      <c r="L175" s="179"/>
      <c r="M175" s="184"/>
      <c r="T175" s="185"/>
      <c r="AT175" s="180" t="s">
        <v>270</v>
      </c>
      <c r="AU175" s="180" t="s">
        <v>83</v>
      </c>
      <c r="AV175" s="12" t="s">
        <v>163</v>
      </c>
      <c r="AW175" s="12" t="s">
        <v>37</v>
      </c>
      <c r="AX175" s="12" t="s">
        <v>81</v>
      </c>
      <c r="AY175" s="180" t="s">
        <v>155</v>
      </c>
    </row>
    <row r="176" spans="2:65" s="9" customFormat="1" ht="22.35" customHeight="1">
      <c r="B176" s="137"/>
      <c r="D176" s="138" t="s">
        <v>72</v>
      </c>
      <c r="E176" s="169" t="s">
        <v>83</v>
      </c>
      <c r="F176" s="169" t="s">
        <v>361</v>
      </c>
      <c r="I176" s="140"/>
      <c r="J176" s="170">
        <f>BK176</f>
        <v>0</v>
      </c>
      <c r="L176" s="137"/>
      <c r="M176" s="142"/>
      <c r="P176" s="143">
        <v>0</v>
      </c>
      <c r="R176" s="143">
        <v>0</v>
      </c>
      <c r="T176" s="144">
        <v>0</v>
      </c>
      <c r="AR176" s="138" t="s">
        <v>81</v>
      </c>
      <c r="AT176" s="145" t="s">
        <v>72</v>
      </c>
      <c r="AU176" s="145" t="s">
        <v>83</v>
      </c>
      <c r="AY176" s="138" t="s">
        <v>155</v>
      </c>
      <c r="BK176" s="146">
        <v>0</v>
      </c>
    </row>
    <row r="177" spans="2:65" s="9" customFormat="1" ht="19.899999999999999" customHeight="1">
      <c r="B177" s="137"/>
      <c r="D177" s="138" t="s">
        <v>72</v>
      </c>
      <c r="E177" s="169" t="s">
        <v>362</v>
      </c>
      <c r="F177" s="169" t="s">
        <v>363</v>
      </c>
      <c r="I177" s="140"/>
      <c r="J177" s="170">
        <f>BK177</f>
        <v>0</v>
      </c>
      <c r="L177" s="137"/>
      <c r="M177" s="142"/>
      <c r="P177" s="143">
        <f>SUM(P178:P202)</f>
        <v>0</v>
      </c>
      <c r="R177" s="143">
        <f>SUM(R178:R202)</f>
        <v>658.32810459999996</v>
      </c>
      <c r="T177" s="144">
        <f>SUM(T178:T202)</f>
        <v>0</v>
      </c>
      <c r="AR177" s="138" t="s">
        <v>81</v>
      </c>
      <c r="AT177" s="145" t="s">
        <v>72</v>
      </c>
      <c r="AU177" s="145" t="s">
        <v>81</v>
      </c>
      <c r="AY177" s="138" t="s">
        <v>155</v>
      </c>
      <c r="BK177" s="146">
        <f>SUM(BK178:BK202)</f>
        <v>0</v>
      </c>
    </row>
    <row r="178" spans="2:65" s="1" customFormat="1" ht="25.5" customHeight="1">
      <c r="B178" s="37"/>
      <c r="C178" s="147" t="s">
        <v>204</v>
      </c>
      <c r="D178" s="147" t="s">
        <v>156</v>
      </c>
      <c r="E178" s="148" t="s">
        <v>364</v>
      </c>
      <c r="F178" s="149" t="s">
        <v>365</v>
      </c>
      <c r="G178" s="150" t="s">
        <v>284</v>
      </c>
      <c r="H178" s="151">
        <v>276.12</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163</v>
      </c>
      <c r="AT178" s="21" t="s">
        <v>156</v>
      </c>
      <c r="AU178" s="21" t="s">
        <v>83</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163</v>
      </c>
      <c r="BM178" s="21" t="s">
        <v>366</v>
      </c>
    </row>
    <row r="179" spans="2:65" s="11" customFormat="1" ht="13.5">
      <c r="B179" s="171"/>
      <c r="D179" s="172" t="s">
        <v>270</v>
      </c>
      <c r="E179" s="173" t="s">
        <v>21</v>
      </c>
      <c r="F179" s="174" t="s">
        <v>367</v>
      </c>
      <c r="H179" s="175">
        <v>276.12</v>
      </c>
      <c r="I179" s="176"/>
      <c r="L179" s="171"/>
      <c r="M179" s="177"/>
      <c r="T179" s="178"/>
      <c r="AT179" s="173" t="s">
        <v>270</v>
      </c>
      <c r="AU179" s="173" t="s">
        <v>83</v>
      </c>
      <c r="AV179" s="11" t="s">
        <v>83</v>
      </c>
      <c r="AW179" s="11" t="s">
        <v>37</v>
      </c>
      <c r="AX179" s="11" t="s">
        <v>73</v>
      </c>
      <c r="AY179" s="173" t="s">
        <v>155</v>
      </c>
    </row>
    <row r="180" spans="2:65" s="12" customFormat="1" ht="13.5">
      <c r="B180" s="179"/>
      <c r="D180" s="172" t="s">
        <v>270</v>
      </c>
      <c r="E180" s="180" t="s">
        <v>21</v>
      </c>
      <c r="F180" s="181" t="s">
        <v>275</v>
      </c>
      <c r="H180" s="182">
        <v>276.12</v>
      </c>
      <c r="I180" s="183"/>
      <c r="L180" s="179"/>
      <c r="M180" s="184"/>
      <c r="T180" s="185"/>
      <c r="AT180" s="180" t="s">
        <v>270</v>
      </c>
      <c r="AU180" s="180" t="s">
        <v>83</v>
      </c>
      <c r="AV180" s="12" t="s">
        <v>163</v>
      </c>
      <c r="AW180" s="12" t="s">
        <v>37</v>
      </c>
      <c r="AX180" s="12" t="s">
        <v>81</v>
      </c>
      <c r="AY180" s="180" t="s">
        <v>155</v>
      </c>
    </row>
    <row r="181" spans="2:65" s="1" customFormat="1" ht="16.5" customHeight="1">
      <c r="B181" s="37"/>
      <c r="C181" s="147" t="s">
        <v>368</v>
      </c>
      <c r="D181" s="147" t="s">
        <v>156</v>
      </c>
      <c r="E181" s="148" t="s">
        <v>369</v>
      </c>
      <c r="F181" s="149" t="s">
        <v>370</v>
      </c>
      <c r="G181" s="150" t="s">
        <v>284</v>
      </c>
      <c r="H181" s="151">
        <v>301</v>
      </c>
      <c r="I181" s="152"/>
      <c r="J181" s="153">
        <f t="shared" ref="J181:J189" si="0">ROUND(I181*H181,2)</f>
        <v>0</v>
      </c>
      <c r="K181" s="149" t="s">
        <v>21</v>
      </c>
      <c r="L181" s="37"/>
      <c r="M181" s="154" t="s">
        <v>21</v>
      </c>
      <c r="N181" s="155" t="s">
        <v>44</v>
      </c>
      <c r="P181" s="156">
        <f t="shared" ref="P181:P189" si="1">O181*H181</f>
        <v>0</v>
      </c>
      <c r="Q181" s="156">
        <v>0.2024</v>
      </c>
      <c r="R181" s="156">
        <f t="shared" ref="R181:R189" si="2">Q181*H181</f>
        <v>60.922399999999996</v>
      </c>
      <c r="S181" s="156">
        <v>0</v>
      </c>
      <c r="T181" s="157">
        <f t="shared" ref="T181:T189" si="3">S181*H181</f>
        <v>0</v>
      </c>
      <c r="AR181" s="21" t="s">
        <v>163</v>
      </c>
      <c r="AT181" s="21" t="s">
        <v>156</v>
      </c>
      <c r="AU181" s="21" t="s">
        <v>83</v>
      </c>
      <c r="AY181" s="21" t="s">
        <v>155</v>
      </c>
      <c r="BE181" s="158">
        <f t="shared" ref="BE181:BE189" si="4">IF(N181="základní",J181,0)</f>
        <v>0</v>
      </c>
      <c r="BF181" s="158">
        <f t="shared" ref="BF181:BF189" si="5">IF(N181="snížená",J181,0)</f>
        <v>0</v>
      </c>
      <c r="BG181" s="158">
        <f t="shared" ref="BG181:BG189" si="6">IF(N181="zákl. přenesená",J181,0)</f>
        <v>0</v>
      </c>
      <c r="BH181" s="158">
        <f t="shared" ref="BH181:BH189" si="7">IF(N181="sníž. přenesená",J181,0)</f>
        <v>0</v>
      </c>
      <c r="BI181" s="158">
        <f t="shared" ref="BI181:BI189" si="8">IF(N181="nulová",J181,0)</f>
        <v>0</v>
      </c>
      <c r="BJ181" s="21" t="s">
        <v>81</v>
      </c>
      <c r="BK181" s="158">
        <f t="shared" ref="BK181:BK189" si="9">ROUND(I181*H181,2)</f>
        <v>0</v>
      </c>
      <c r="BL181" s="21" t="s">
        <v>163</v>
      </c>
      <c r="BM181" s="21" t="s">
        <v>337</v>
      </c>
    </row>
    <row r="182" spans="2:65" s="1" customFormat="1" ht="16.5" customHeight="1">
      <c r="B182" s="37"/>
      <c r="C182" s="147" t="s">
        <v>207</v>
      </c>
      <c r="D182" s="147" t="s">
        <v>156</v>
      </c>
      <c r="E182" s="148" t="s">
        <v>371</v>
      </c>
      <c r="F182" s="149" t="s">
        <v>372</v>
      </c>
      <c r="G182" s="150" t="s">
        <v>284</v>
      </c>
      <c r="H182" s="151">
        <v>301</v>
      </c>
      <c r="I182" s="152"/>
      <c r="J182" s="153">
        <f t="shared" si="0"/>
        <v>0</v>
      </c>
      <c r="K182" s="149" t="s">
        <v>21</v>
      </c>
      <c r="L182" s="37"/>
      <c r="M182" s="154" t="s">
        <v>21</v>
      </c>
      <c r="N182" s="155" t="s">
        <v>44</v>
      </c>
      <c r="P182" s="156">
        <f t="shared" si="1"/>
        <v>0</v>
      </c>
      <c r="Q182" s="156">
        <v>0</v>
      </c>
      <c r="R182" s="156">
        <f t="shared" si="2"/>
        <v>0</v>
      </c>
      <c r="S182" s="156">
        <v>0</v>
      </c>
      <c r="T182" s="157">
        <f t="shared" si="3"/>
        <v>0</v>
      </c>
      <c r="AR182" s="21" t="s">
        <v>163</v>
      </c>
      <c r="AT182" s="21" t="s">
        <v>156</v>
      </c>
      <c r="AU182" s="21" t="s">
        <v>83</v>
      </c>
      <c r="AY182" s="21" t="s">
        <v>155</v>
      </c>
      <c r="BE182" s="158">
        <f t="shared" si="4"/>
        <v>0</v>
      </c>
      <c r="BF182" s="158">
        <f t="shared" si="5"/>
        <v>0</v>
      </c>
      <c r="BG182" s="158">
        <f t="shared" si="6"/>
        <v>0</v>
      </c>
      <c r="BH182" s="158">
        <f t="shared" si="7"/>
        <v>0</v>
      </c>
      <c r="BI182" s="158">
        <f t="shared" si="8"/>
        <v>0</v>
      </c>
      <c r="BJ182" s="21" t="s">
        <v>81</v>
      </c>
      <c r="BK182" s="158">
        <f t="shared" si="9"/>
        <v>0</v>
      </c>
      <c r="BL182" s="21" t="s">
        <v>163</v>
      </c>
      <c r="BM182" s="21" t="s">
        <v>160</v>
      </c>
    </row>
    <row r="183" spans="2:65" s="1" customFormat="1" ht="16.5" customHeight="1">
      <c r="B183" s="37"/>
      <c r="C183" s="186" t="s">
        <v>373</v>
      </c>
      <c r="D183" s="186" t="s">
        <v>300</v>
      </c>
      <c r="E183" s="187" t="s">
        <v>374</v>
      </c>
      <c r="F183" s="188" t="s">
        <v>375</v>
      </c>
      <c r="G183" s="189" t="s">
        <v>303</v>
      </c>
      <c r="H183" s="190">
        <v>156</v>
      </c>
      <c r="I183" s="191"/>
      <c r="J183" s="192">
        <f t="shared" si="0"/>
        <v>0</v>
      </c>
      <c r="K183" s="188" t="s">
        <v>21</v>
      </c>
      <c r="L183" s="193"/>
      <c r="M183" s="194" t="s">
        <v>21</v>
      </c>
      <c r="N183" s="195" t="s">
        <v>44</v>
      </c>
      <c r="P183" s="156">
        <f t="shared" si="1"/>
        <v>0</v>
      </c>
      <c r="Q183" s="156">
        <v>1</v>
      </c>
      <c r="R183" s="156">
        <f t="shared" si="2"/>
        <v>156</v>
      </c>
      <c r="S183" s="156">
        <v>0</v>
      </c>
      <c r="T183" s="157">
        <f t="shared" si="3"/>
        <v>0</v>
      </c>
      <c r="AR183" s="21" t="s">
        <v>169</v>
      </c>
      <c r="AT183" s="21" t="s">
        <v>300</v>
      </c>
      <c r="AU183" s="21" t="s">
        <v>83</v>
      </c>
      <c r="AY183" s="21" t="s">
        <v>155</v>
      </c>
      <c r="BE183" s="158">
        <f t="shared" si="4"/>
        <v>0</v>
      </c>
      <c r="BF183" s="158">
        <f t="shared" si="5"/>
        <v>0</v>
      </c>
      <c r="BG183" s="158">
        <f t="shared" si="6"/>
        <v>0</v>
      </c>
      <c r="BH183" s="158">
        <f t="shared" si="7"/>
        <v>0</v>
      </c>
      <c r="BI183" s="158">
        <f t="shared" si="8"/>
        <v>0</v>
      </c>
      <c r="BJ183" s="21" t="s">
        <v>81</v>
      </c>
      <c r="BK183" s="158">
        <f t="shared" si="9"/>
        <v>0</v>
      </c>
      <c r="BL183" s="21" t="s">
        <v>163</v>
      </c>
      <c r="BM183" s="21" t="s">
        <v>376</v>
      </c>
    </row>
    <row r="184" spans="2:65" s="1" customFormat="1" ht="16.5" customHeight="1">
      <c r="B184" s="37"/>
      <c r="C184" s="147" t="s">
        <v>210</v>
      </c>
      <c r="D184" s="147" t="s">
        <v>156</v>
      </c>
      <c r="E184" s="148" t="s">
        <v>377</v>
      </c>
      <c r="F184" s="149" t="s">
        <v>378</v>
      </c>
      <c r="G184" s="150" t="s">
        <v>284</v>
      </c>
      <c r="H184" s="151">
        <v>301</v>
      </c>
      <c r="I184" s="152"/>
      <c r="J184" s="153">
        <f t="shared" si="0"/>
        <v>0</v>
      </c>
      <c r="K184" s="149" t="s">
        <v>21</v>
      </c>
      <c r="L184" s="37"/>
      <c r="M184" s="154" t="s">
        <v>21</v>
      </c>
      <c r="N184" s="155" t="s">
        <v>44</v>
      </c>
      <c r="P184" s="156">
        <f t="shared" si="1"/>
        <v>0</v>
      </c>
      <c r="Q184" s="156">
        <v>0.46166000000000001</v>
      </c>
      <c r="R184" s="156">
        <f t="shared" si="2"/>
        <v>138.95966000000001</v>
      </c>
      <c r="S184" s="156">
        <v>0</v>
      </c>
      <c r="T184" s="157">
        <f t="shared" si="3"/>
        <v>0</v>
      </c>
      <c r="AR184" s="21" t="s">
        <v>163</v>
      </c>
      <c r="AT184" s="21" t="s">
        <v>156</v>
      </c>
      <c r="AU184" s="21" t="s">
        <v>83</v>
      </c>
      <c r="AY184" s="21" t="s">
        <v>155</v>
      </c>
      <c r="BE184" s="158">
        <f t="shared" si="4"/>
        <v>0</v>
      </c>
      <c r="BF184" s="158">
        <f t="shared" si="5"/>
        <v>0</v>
      </c>
      <c r="BG184" s="158">
        <f t="shared" si="6"/>
        <v>0</v>
      </c>
      <c r="BH184" s="158">
        <f t="shared" si="7"/>
        <v>0</v>
      </c>
      <c r="BI184" s="158">
        <f t="shared" si="8"/>
        <v>0</v>
      </c>
      <c r="BJ184" s="21" t="s">
        <v>81</v>
      </c>
      <c r="BK184" s="158">
        <f t="shared" si="9"/>
        <v>0</v>
      </c>
      <c r="BL184" s="21" t="s">
        <v>163</v>
      </c>
      <c r="BM184" s="21" t="s">
        <v>379</v>
      </c>
    </row>
    <row r="185" spans="2:65" s="1" customFormat="1" ht="16.5" customHeight="1">
      <c r="B185" s="37"/>
      <c r="C185" s="147" t="s">
        <v>380</v>
      </c>
      <c r="D185" s="147" t="s">
        <v>156</v>
      </c>
      <c r="E185" s="148" t="s">
        <v>381</v>
      </c>
      <c r="F185" s="149" t="s">
        <v>382</v>
      </c>
      <c r="G185" s="150" t="s">
        <v>284</v>
      </c>
      <c r="H185" s="151">
        <v>301</v>
      </c>
      <c r="I185" s="152"/>
      <c r="J185" s="153">
        <f t="shared" si="0"/>
        <v>0</v>
      </c>
      <c r="K185" s="149" t="s">
        <v>21</v>
      </c>
      <c r="L185" s="37"/>
      <c r="M185" s="154" t="s">
        <v>21</v>
      </c>
      <c r="N185" s="155" t="s">
        <v>44</v>
      </c>
      <c r="P185" s="156">
        <f t="shared" si="1"/>
        <v>0</v>
      </c>
      <c r="Q185" s="156">
        <v>0.36834</v>
      </c>
      <c r="R185" s="156">
        <f t="shared" si="2"/>
        <v>110.87034</v>
      </c>
      <c r="S185" s="156">
        <v>0</v>
      </c>
      <c r="T185" s="157">
        <f t="shared" si="3"/>
        <v>0</v>
      </c>
      <c r="AR185" s="21" t="s">
        <v>163</v>
      </c>
      <c r="AT185" s="21" t="s">
        <v>156</v>
      </c>
      <c r="AU185" s="21" t="s">
        <v>83</v>
      </c>
      <c r="AY185" s="21" t="s">
        <v>155</v>
      </c>
      <c r="BE185" s="158">
        <f t="shared" si="4"/>
        <v>0</v>
      </c>
      <c r="BF185" s="158">
        <f t="shared" si="5"/>
        <v>0</v>
      </c>
      <c r="BG185" s="158">
        <f t="shared" si="6"/>
        <v>0</v>
      </c>
      <c r="BH185" s="158">
        <f t="shared" si="7"/>
        <v>0</v>
      </c>
      <c r="BI185" s="158">
        <f t="shared" si="8"/>
        <v>0</v>
      </c>
      <c r="BJ185" s="21" t="s">
        <v>81</v>
      </c>
      <c r="BK185" s="158">
        <f t="shared" si="9"/>
        <v>0</v>
      </c>
      <c r="BL185" s="21" t="s">
        <v>163</v>
      </c>
      <c r="BM185" s="21" t="s">
        <v>383</v>
      </c>
    </row>
    <row r="186" spans="2:65" s="1" customFormat="1" ht="16.5" customHeight="1">
      <c r="B186" s="37"/>
      <c r="C186" s="147" t="s">
        <v>214</v>
      </c>
      <c r="D186" s="147" t="s">
        <v>156</v>
      </c>
      <c r="E186" s="148" t="s">
        <v>384</v>
      </c>
      <c r="F186" s="149" t="s">
        <v>385</v>
      </c>
      <c r="G186" s="150" t="s">
        <v>284</v>
      </c>
      <c r="H186" s="151">
        <v>301</v>
      </c>
      <c r="I186" s="152"/>
      <c r="J186" s="153">
        <f t="shared" si="0"/>
        <v>0</v>
      </c>
      <c r="K186" s="149" t="s">
        <v>21</v>
      </c>
      <c r="L186" s="37"/>
      <c r="M186" s="154" t="s">
        <v>21</v>
      </c>
      <c r="N186" s="155" t="s">
        <v>44</v>
      </c>
      <c r="P186" s="156">
        <f t="shared" si="1"/>
        <v>0</v>
      </c>
      <c r="Q186" s="156">
        <v>7.0699999999999999E-3</v>
      </c>
      <c r="R186" s="156">
        <f t="shared" si="2"/>
        <v>2.1280700000000001</v>
      </c>
      <c r="S186" s="156">
        <v>0</v>
      </c>
      <c r="T186" s="157">
        <f t="shared" si="3"/>
        <v>0</v>
      </c>
      <c r="AR186" s="21" t="s">
        <v>163</v>
      </c>
      <c r="AT186" s="21" t="s">
        <v>156</v>
      </c>
      <c r="AU186" s="21" t="s">
        <v>83</v>
      </c>
      <c r="AY186" s="21" t="s">
        <v>155</v>
      </c>
      <c r="BE186" s="158">
        <f t="shared" si="4"/>
        <v>0</v>
      </c>
      <c r="BF186" s="158">
        <f t="shared" si="5"/>
        <v>0</v>
      </c>
      <c r="BG186" s="158">
        <f t="shared" si="6"/>
        <v>0</v>
      </c>
      <c r="BH186" s="158">
        <f t="shared" si="7"/>
        <v>0</v>
      </c>
      <c r="BI186" s="158">
        <f t="shared" si="8"/>
        <v>0</v>
      </c>
      <c r="BJ186" s="21" t="s">
        <v>81</v>
      </c>
      <c r="BK186" s="158">
        <f t="shared" si="9"/>
        <v>0</v>
      </c>
      <c r="BL186" s="21" t="s">
        <v>163</v>
      </c>
      <c r="BM186" s="21" t="s">
        <v>386</v>
      </c>
    </row>
    <row r="187" spans="2:65" s="1" customFormat="1" ht="16.5" customHeight="1">
      <c r="B187" s="37"/>
      <c r="C187" s="147" t="s">
        <v>387</v>
      </c>
      <c r="D187" s="147" t="s">
        <v>156</v>
      </c>
      <c r="E187" s="148" t="s">
        <v>388</v>
      </c>
      <c r="F187" s="149" t="s">
        <v>389</v>
      </c>
      <c r="G187" s="150" t="s">
        <v>284</v>
      </c>
      <c r="H187" s="151">
        <v>301</v>
      </c>
      <c r="I187" s="152"/>
      <c r="J187" s="153">
        <f t="shared" si="0"/>
        <v>0</v>
      </c>
      <c r="K187" s="149" t="s">
        <v>21</v>
      </c>
      <c r="L187" s="37"/>
      <c r="M187" s="154" t="s">
        <v>21</v>
      </c>
      <c r="N187" s="155" t="s">
        <v>44</v>
      </c>
      <c r="P187" s="156">
        <f t="shared" si="1"/>
        <v>0</v>
      </c>
      <c r="Q187" s="156">
        <v>0.4531</v>
      </c>
      <c r="R187" s="156">
        <f t="shared" si="2"/>
        <v>136.38310000000001</v>
      </c>
      <c r="S187" s="156">
        <v>0</v>
      </c>
      <c r="T187" s="157">
        <f t="shared" si="3"/>
        <v>0</v>
      </c>
      <c r="AR187" s="21" t="s">
        <v>163</v>
      </c>
      <c r="AT187" s="21" t="s">
        <v>156</v>
      </c>
      <c r="AU187" s="21" t="s">
        <v>83</v>
      </c>
      <c r="AY187" s="21" t="s">
        <v>155</v>
      </c>
      <c r="BE187" s="158">
        <f t="shared" si="4"/>
        <v>0</v>
      </c>
      <c r="BF187" s="158">
        <f t="shared" si="5"/>
        <v>0</v>
      </c>
      <c r="BG187" s="158">
        <f t="shared" si="6"/>
        <v>0</v>
      </c>
      <c r="BH187" s="158">
        <f t="shared" si="7"/>
        <v>0</v>
      </c>
      <c r="BI187" s="158">
        <f t="shared" si="8"/>
        <v>0</v>
      </c>
      <c r="BJ187" s="21" t="s">
        <v>81</v>
      </c>
      <c r="BK187" s="158">
        <f t="shared" si="9"/>
        <v>0</v>
      </c>
      <c r="BL187" s="21" t="s">
        <v>163</v>
      </c>
      <c r="BM187" s="21" t="s">
        <v>390</v>
      </c>
    </row>
    <row r="188" spans="2:65" s="1" customFormat="1" ht="16.5" customHeight="1">
      <c r="B188" s="37"/>
      <c r="C188" s="147" t="s">
        <v>217</v>
      </c>
      <c r="D188" s="147" t="s">
        <v>156</v>
      </c>
      <c r="E188" s="148" t="s">
        <v>391</v>
      </c>
      <c r="F188" s="149" t="s">
        <v>392</v>
      </c>
      <c r="G188" s="150" t="s">
        <v>284</v>
      </c>
      <c r="H188" s="151">
        <v>191</v>
      </c>
      <c r="I188" s="152"/>
      <c r="J188" s="153">
        <f t="shared" si="0"/>
        <v>0</v>
      </c>
      <c r="K188" s="149" t="s">
        <v>21</v>
      </c>
      <c r="L188" s="37"/>
      <c r="M188" s="154" t="s">
        <v>21</v>
      </c>
      <c r="N188" s="155" t="s">
        <v>44</v>
      </c>
      <c r="P188" s="156">
        <f t="shared" si="1"/>
        <v>0</v>
      </c>
      <c r="Q188" s="156">
        <v>0.12966</v>
      </c>
      <c r="R188" s="156">
        <f t="shared" si="2"/>
        <v>24.765059999999998</v>
      </c>
      <c r="S188" s="156">
        <v>0</v>
      </c>
      <c r="T188" s="157">
        <f t="shared" si="3"/>
        <v>0</v>
      </c>
      <c r="AR188" s="21" t="s">
        <v>163</v>
      </c>
      <c r="AT188" s="21" t="s">
        <v>156</v>
      </c>
      <c r="AU188" s="21" t="s">
        <v>83</v>
      </c>
      <c r="AY188" s="21" t="s">
        <v>155</v>
      </c>
      <c r="BE188" s="158">
        <f t="shared" si="4"/>
        <v>0</v>
      </c>
      <c r="BF188" s="158">
        <f t="shared" si="5"/>
        <v>0</v>
      </c>
      <c r="BG188" s="158">
        <f t="shared" si="6"/>
        <v>0</v>
      </c>
      <c r="BH188" s="158">
        <f t="shared" si="7"/>
        <v>0</v>
      </c>
      <c r="BI188" s="158">
        <f t="shared" si="8"/>
        <v>0</v>
      </c>
      <c r="BJ188" s="21" t="s">
        <v>81</v>
      </c>
      <c r="BK188" s="158">
        <f t="shared" si="9"/>
        <v>0</v>
      </c>
      <c r="BL188" s="21" t="s">
        <v>163</v>
      </c>
      <c r="BM188" s="21" t="s">
        <v>393</v>
      </c>
    </row>
    <row r="189" spans="2:65" s="1" customFormat="1" ht="16.5" customHeight="1">
      <c r="B189" s="37"/>
      <c r="C189" s="147" t="s">
        <v>394</v>
      </c>
      <c r="D189" s="147" t="s">
        <v>156</v>
      </c>
      <c r="E189" s="148" t="s">
        <v>395</v>
      </c>
      <c r="F189" s="149" t="s">
        <v>396</v>
      </c>
      <c r="G189" s="150" t="s">
        <v>303</v>
      </c>
      <c r="H189" s="151">
        <v>2.8279999999999998</v>
      </c>
      <c r="I189" s="152"/>
      <c r="J189" s="153">
        <f t="shared" si="0"/>
        <v>0</v>
      </c>
      <c r="K189" s="149" t="s">
        <v>21</v>
      </c>
      <c r="L189" s="37"/>
      <c r="M189" s="154" t="s">
        <v>21</v>
      </c>
      <c r="N189" s="155" t="s">
        <v>44</v>
      </c>
      <c r="P189" s="156">
        <f t="shared" si="1"/>
        <v>0</v>
      </c>
      <c r="Q189" s="156">
        <v>1</v>
      </c>
      <c r="R189" s="156">
        <f t="shared" si="2"/>
        <v>2.8279999999999998</v>
      </c>
      <c r="S189" s="156">
        <v>0</v>
      </c>
      <c r="T189" s="157">
        <f t="shared" si="3"/>
        <v>0</v>
      </c>
      <c r="AR189" s="21" t="s">
        <v>163</v>
      </c>
      <c r="AT189" s="21" t="s">
        <v>156</v>
      </c>
      <c r="AU189" s="21" t="s">
        <v>83</v>
      </c>
      <c r="AY189" s="21" t="s">
        <v>155</v>
      </c>
      <c r="BE189" s="158">
        <f t="shared" si="4"/>
        <v>0</v>
      </c>
      <c r="BF189" s="158">
        <f t="shared" si="5"/>
        <v>0</v>
      </c>
      <c r="BG189" s="158">
        <f t="shared" si="6"/>
        <v>0</v>
      </c>
      <c r="BH189" s="158">
        <f t="shared" si="7"/>
        <v>0</v>
      </c>
      <c r="BI189" s="158">
        <f t="shared" si="8"/>
        <v>0</v>
      </c>
      <c r="BJ189" s="21" t="s">
        <v>81</v>
      </c>
      <c r="BK189" s="158">
        <f t="shared" si="9"/>
        <v>0</v>
      </c>
      <c r="BL189" s="21" t="s">
        <v>163</v>
      </c>
      <c r="BM189" s="21" t="s">
        <v>397</v>
      </c>
    </row>
    <row r="190" spans="2:65" s="11" customFormat="1" ht="13.5">
      <c r="B190" s="171"/>
      <c r="D190" s="172" t="s">
        <v>270</v>
      </c>
      <c r="E190" s="173" t="s">
        <v>21</v>
      </c>
      <c r="F190" s="174" t="s">
        <v>398</v>
      </c>
      <c r="H190" s="175">
        <v>2.8279999999999998</v>
      </c>
      <c r="I190" s="176"/>
      <c r="L190" s="171"/>
      <c r="M190" s="177"/>
      <c r="T190" s="178"/>
      <c r="AT190" s="173" t="s">
        <v>270</v>
      </c>
      <c r="AU190" s="173" t="s">
        <v>83</v>
      </c>
      <c r="AV190" s="11" t="s">
        <v>83</v>
      </c>
      <c r="AW190" s="11" t="s">
        <v>37</v>
      </c>
      <c r="AX190" s="11" t="s">
        <v>73</v>
      </c>
      <c r="AY190" s="173" t="s">
        <v>155</v>
      </c>
    </row>
    <row r="191" spans="2:65" s="12" customFormat="1" ht="13.5">
      <c r="B191" s="179"/>
      <c r="D191" s="172" t="s">
        <v>270</v>
      </c>
      <c r="E191" s="180" t="s">
        <v>21</v>
      </c>
      <c r="F191" s="181" t="s">
        <v>275</v>
      </c>
      <c r="H191" s="182">
        <v>2.8279999999999998</v>
      </c>
      <c r="I191" s="183"/>
      <c r="L191" s="179"/>
      <c r="M191" s="184"/>
      <c r="T191" s="185"/>
      <c r="AT191" s="180" t="s">
        <v>270</v>
      </c>
      <c r="AU191" s="180" t="s">
        <v>83</v>
      </c>
      <c r="AV191" s="12" t="s">
        <v>163</v>
      </c>
      <c r="AW191" s="12" t="s">
        <v>37</v>
      </c>
      <c r="AX191" s="12" t="s">
        <v>81</v>
      </c>
      <c r="AY191" s="180" t="s">
        <v>155</v>
      </c>
    </row>
    <row r="192" spans="2:65" s="1" customFormat="1" ht="16.5" customHeight="1">
      <c r="B192" s="37"/>
      <c r="C192" s="147" t="s">
        <v>221</v>
      </c>
      <c r="D192" s="147" t="s">
        <v>156</v>
      </c>
      <c r="E192" s="148" t="s">
        <v>399</v>
      </c>
      <c r="F192" s="149" t="s">
        <v>400</v>
      </c>
      <c r="G192" s="150" t="s">
        <v>284</v>
      </c>
      <c r="H192" s="151">
        <v>36.4</v>
      </c>
      <c r="I192" s="152"/>
      <c r="J192" s="153">
        <f>ROUND(I192*H192,2)</f>
        <v>0</v>
      </c>
      <c r="K192" s="149" t="s">
        <v>21</v>
      </c>
      <c r="L192" s="37"/>
      <c r="M192" s="154" t="s">
        <v>21</v>
      </c>
      <c r="N192" s="155" t="s">
        <v>44</v>
      </c>
      <c r="P192" s="156">
        <f>O192*H192</f>
        <v>0</v>
      </c>
      <c r="Q192" s="156">
        <v>7.0000000000000007E-2</v>
      </c>
      <c r="R192" s="156">
        <f>Q192*H192</f>
        <v>2.548</v>
      </c>
      <c r="S192" s="156">
        <v>0</v>
      </c>
      <c r="T192" s="157">
        <f>S192*H192</f>
        <v>0</v>
      </c>
      <c r="AR192" s="21" t="s">
        <v>163</v>
      </c>
      <c r="AT192" s="21" t="s">
        <v>156</v>
      </c>
      <c r="AU192" s="21" t="s">
        <v>83</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163</v>
      </c>
      <c r="BM192" s="21" t="s">
        <v>401</v>
      </c>
    </row>
    <row r="193" spans="2:65" s="11" customFormat="1" ht="13.5">
      <c r="B193" s="171"/>
      <c r="D193" s="172" t="s">
        <v>270</v>
      </c>
      <c r="E193" s="173" t="s">
        <v>21</v>
      </c>
      <c r="F193" s="174" t="s">
        <v>402</v>
      </c>
      <c r="H193" s="175">
        <v>36.4</v>
      </c>
      <c r="I193" s="176"/>
      <c r="L193" s="171"/>
      <c r="M193" s="177"/>
      <c r="T193" s="178"/>
      <c r="AT193" s="173" t="s">
        <v>270</v>
      </c>
      <c r="AU193" s="173" t="s">
        <v>83</v>
      </c>
      <c r="AV193" s="11" t="s">
        <v>83</v>
      </c>
      <c r="AW193" s="11" t="s">
        <v>37</v>
      </c>
      <c r="AX193" s="11" t="s">
        <v>73</v>
      </c>
      <c r="AY193" s="173" t="s">
        <v>155</v>
      </c>
    </row>
    <row r="194" spans="2:65" s="12" customFormat="1" ht="13.5">
      <c r="B194" s="179"/>
      <c r="D194" s="172" t="s">
        <v>270</v>
      </c>
      <c r="E194" s="180" t="s">
        <v>21</v>
      </c>
      <c r="F194" s="181" t="s">
        <v>275</v>
      </c>
      <c r="H194" s="182">
        <v>36.4</v>
      </c>
      <c r="I194" s="183"/>
      <c r="L194" s="179"/>
      <c r="M194" s="184"/>
      <c r="T194" s="185"/>
      <c r="AT194" s="180" t="s">
        <v>270</v>
      </c>
      <c r="AU194" s="180" t="s">
        <v>83</v>
      </c>
      <c r="AV194" s="12" t="s">
        <v>163</v>
      </c>
      <c r="AW194" s="12" t="s">
        <v>37</v>
      </c>
      <c r="AX194" s="12" t="s">
        <v>81</v>
      </c>
      <c r="AY194" s="180" t="s">
        <v>155</v>
      </c>
    </row>
    <row r="195" spans="2:65" s="1" customFormat="1" ht="16.5" customHeight="1">
      <c r="B195" s="37"/>
      <c r="C195" s="147" t="s">
        <v>403</v>
      </c>
      <c r="D195" s="147" t="s">
        <v>156</v>
      </c>
      <c r="E195" s="148" t="s">
        <v>404</v>
      </c>
      <c r="F195" s="149" t="s">
        <v>405</v>
      </c>
      <c r="G195" s="150" t="s">
        <v>284</v>
      </c>
      <c r="H195" s="151">
        <v>72.28</v>
      </c>
      <c r="I195" s="152"/>
      <c r="J195" s="153">
        <f>ROUND(I195*H195,2)</f>
        <v>0</v>
      </c>
      <c r="K195" s="149" t="s">
        <v>21</v>
      </c>
      <c r="L195" s="37"/>
      <c r="M195" s="154" t="s">
        <v>21</v>
      </c>
      <c r="N195" s="155" t="s">
        <v>44</v>
      </c>
      <c r="P195" s="156">
        <f>O195*H195</f>
        <v>0</v>
      </c>
      <c r="Q195" s="156">
        <v>7.1099999999999997E-2</v>
      </c>
      <c r="R195" s="156">
        <f>Q195*H195</f>
        <v>5.1391080000000002</v>
      </c>
      <c r="S195" s="156">
        <v>0</v>
      </c>
      <c r="T195" s="157">
        <f>S195*H195</f>
        <v>0</v>
      </c>
      <c r="AR195" s="21" t="s">
        <v>163</v>
      </c>
      <c r="AT195" s="21" t="s">
        <v>156</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406</v>
      </c>
    </row>
    <row r="196" spans="2:65" s="11" customFormat="1" ht="13.5">
      <c r="B196" s="171"/>
      <c r="D196" s="172" t="s">
        <v>270</v>
      </c>
      <c r="E196" s="173" t="s">
        <v>21</v>
      </c>
      <c r="F196" s="174" t="s">
        <v>407</v>
      </c>
      <c r="H196" s="175">
        <v>72.28</v>
      </c>
      <c r="I196" s="176"/>
      <c r="L196" s="171"/>
      <c r="M196" s="177"/>
      <c r="T196" s="178"/>
      <c r="AT196" s="173" t="s">
        <v>270</v>
      </c>
      <c r="AU196" s="173" t="s">
        <v>83</v>
      </c>
      <c r="AV196" s="11" t="s">
        <v>83</v>
      </c>
      <c r="AW196" s="11" t="s">
        <v>37</v>
      </c>
      <c r="AX196" s="11" t="s">
        <v>73</v>
      </c>
      <c r="AY196" s="173" t="s">
        <v>155</v>
      </c>
    </row>
    <row r="197" spans="2:65" s="12" customFormat="1" ht="13.5">
      <c r="B197" s="179"/>
      <c r="D197" s="172" t="s">
        <v>270</v>
      </c>
      <c r="E197" s="180" t="s">
        <v>21</v>
      </c>
      <c r="F197" s="181" t="s">
        <v>275</v>
      </c>
      <c r="H197" s="182">
        <v>72.28</v>
      </c>
      <c r="I197" s="183"/>
      <c r="L197" s="179"/>
      <c r="M197" s="184"/>
      <c r="T197" s="185"/>
      <c r="AT197" s="180" t="s">
        <v>270</v>
      </c>
      <c r="AU197" s="180" t="s">
        <v>83</v>
      </c>
      <c r="AV197" s="12" t="s">
        <v>163</v>
      </c>
      <c r="AW197" s="12" t="s">
        <v>37</v>
      </c>
      <c r="AX197" s="12" t="s">
        <v>81</v>
      </c>
      <c r="AY197" s="180" t="s">
        <v>155</v>
      </c>
    </row>
    <row r="198" spans="2:65" s="1" customFormat="1" ht="16.5" customHeight="1">
      <c r="B198" s="37"/>
      <c r="C198" s="186" t="s">
        <v>224</v>
      </c>
      <c r="D198" s="186" t="s">
        <v>300</v>
      </c>
      <c r="E198" s="187" t="s">
        <v>408</v>
      </c>
      <c r="F198" s="188" t="s">
        <v>409</v>
      </c>
      <c r="G198" s="189" t="s">
        <v>284</v>
      </c>
      <c r="H198" s="190">
        <v>38.22</v>
      </c>
      <c r="I198" s="191"/>
      <c r="J198" s="192">
        <f>ROUND(I198*H198,2)</f>
        <v>0</v>
      </c>
      <c r="K198" s="188" t="s">
        <v>21</v>
      </c>
      <c r="L198" s="193"/>
      <c r="M198" s="194" t="s">
        <v>21</v>
      </c>
      <c r="N198" s="195" t="s">
        <v>44</v>
      </c>
      <c r="P198" s="156">
        <f>O198*H198</f>
        <v>0</v>
      </c>
      <c r="Q198" s="156">
        <v>0.12</v>
      </c>
      <c r="R198" s="156">
        <f>Q198*H198</f>
        <v>4.5863999999999994</v>
      </c>
      <c r="S198" s="156">
        <v>0</v>
      </c>
      <c r="T198" s="157">
        <f>S198*H198</f>
        <v>0</v>
      </c>
      <c r="AR198" s="21" t="s">
        <v>169</v>
      </c>
      <c r="AT198" s="21" t="s">
        <v>300</v>
      </c>
      <c r="AU198" s="21" t="s">
        <v>83</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163</v>
      </c>
      <c r="BM198" s="21" t="s">
        <v>410</v>
      </c>
    </row>
    <row r="199" spans="2:65" s="1" customFormat="1" ht="16.5" customHeight="1">
      <c r="B199" s="37"/>
      <c r="C199" s="147" t="s">
        <v>73</v>
      </c>
      <c r="D199" s="147" t="s">
        <v>156</v>
      </c>
      <c r="E199" s="148" t="s">
        <v>411</v>
      </c>
      <c r="F199" s="149" t="s">
        <v>412</v>
      </c>
      <c r="G199" s="150" t="s">
        <v>21</v>
      </c>
      <c r="H199" s="151">
        <v>0</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163</v>
      </c>
      <c r="AT199" s="21" t="s">
        <v>156</v>
      </c>
      <c r="AU199" s="21" t="s">
        <v>83</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163</v>
      </c>
      <c r="BM199" s="21" t="s">
        <v>413</v>
      </c>
    </row>
    <row r="200" spans="2:65" s="1" customFormat="1" ht="16.5" customHeight="1">
      <c r="B200" s="37"/>
      <c r="C200" s="186" t="s">
        <v>414</v>
      </c>
      <c r="D200" s="186" t="s">
        <v>300</v>
      </c>
      <c r="E200" s="187" t="s">
        <v>415</v>
      </c>
      <c r="F200" s="188" t="s">
        <v>416</v>
      </c>
      <c r="G200" s="189" t="s">
        <v>284</v>
      </c>
      <c r="H200" s="190">
        <v>75.894000000000005</v>
      </c>
      <c r="I200" s="191"/>
      <c r="J200" s="192">
        <f>ROUND(I200*H200,2)</f>
        <v>0</v>
      </c>
      <c r="K200" s="188" t="s">
        <v>21</v>
      </c>
      <c r="L200" s="193"/>
      <c r="M200" s="194" t="s">
        <v>21</v>
      </c>
      <c r="N200" s="195" t="s">
        <v>44</v>
      </c>
      <c r="P200" s="156">
        <f>O200*H200</f>
        <v>0</v>
      </c>
      <c r="Q200" s="156">
        <v>0.1739</v>
      </c>
      <c r="R200" s="156">
        <f>Q200*H200</f>
        <v>13.197966600000001</v>
      </c>
      <c r="S200" s="156">
        <v>0</v>
      </c>
      <c r="T200" s="157">
        <f>S200*H200</f>
        <v>0</v>
      </c>
      <c r="AR200" s="21" t="s">
        <v>169</v>
      </c>
      <c r="AT200" s="21" t="s">
        <v>300</v>
      </c>
      <c r="AU200" s="21" t="s">
        <v>83</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163</v>
      </c>
      <c r="BM200" s="21" t="s">
        <v>417</v>
      </c>
    </row>
    <row r="201" spans="2:65" s="1" customFormat="1" ht="16.5" customHeight="1">
      <c r="B201" s="37"/>
      <c r="C201" s="147" t="s">
        <v>73</v>
      </c>
      <c r="D201" s="147" t="s">
        <v>156</v>
      </c>
      <c r="E201" s="148" t="s">
        <v>418</v>
      </c>
      <c r="F201" s="149" t="s">
        <v>419</v>
      </c>
      <c r="G201" s="150" t="s">
        <v>21</v>
      </c>
      <c r="H201" s="151">
        <v>0</v>
      </c>
      <c r="I201" s="152"/>
      <c r="J201" s="153">
        <f>ROUND(I201*H201,2)</f>
        <v>0</v>
      </c>
      <c r="K201" s="149" t="s">
        <v>21</v>
      </c>
      <c r="L201" s="37"/>
      <c r="M201" s="154" t="s">
        <v>21</v>
      </c>
      <c r="N201" s="155" t="s">
        <v>44</v>
      </c>
      <c r="P201" s="156">
        <f>O201*H201</f>
        <v>0</v>
      </c>
      <c r="Q201" s="156">
        <v>0</v>
      </c>
      <c r="R201" s="156">
        <f>Q201*H201</f>
        <v>0</v>
      </c>
      <c r="S201" s="156">
        <v>0</v>
      </c>
      <c r="T201" s="157">
        <f>S201*H201</f>
        <v>0</v>
      </c>
      <c r="AR201" s="21" t="s">
        <v>163</v>
      </c>
      <c r="AT201" s="21" t="s">
        <v>156</v>
      </c>
      <c r="AU201" s="21" t="s">
        <v>83</v>
      </c>
      <c r="AY201" s="21" t="s">
        <v>155</v>
      </c>
      <c r="BE201" s="158">
        <f>IF(N201="základní",J201,0)</f>
        <v>0</v>
      </c>
      <c r="BF201" s="158">
        <f>IF(N201="snížená",J201,0)</f>
        <v>0</v>
      </c>
      <c r="BG201" s="158">
        <f>IF(N201="zákl. přenesená",J201,0)</f>
        <v>0</v>
      </c>
      <c r="BH201" s="158">
        <f>IF(N201="sníž. přenesená",J201,0)</f>
        <v>0</v>
      </c>
      <c r="BI201" s="158">
        <f>IF(N201="nulová",J201,0)</f>
        <v>0</v>
      </c>
      <c r="BJ201" s="21" t="s">
        <v>81</v>
      </c>
      <c r="BK201" s="158">
        <f>ROUND(I201*H201,2)</f>
        <v>0</v>
      </c>
      <c r="BL201" s="21" t="s">
        <v>163</v>
      </c>
      <c r="BM201" s="21" t="s">
        <v>420</v>
      </c>
    </row>
    <row r="202" spans="2:65" s="9" customFormat="1" ht="22.35" customHeight="1">
      <c r="B202" s="137"/>
      <c r="D202" s="138" t="s">
        <v>72</v>
      </c>
      <c r="E202" s="169" t="s">
        <v>170</v>
      </c>
      <c r="F202" s="169" t="s">
        <v>421</v>
      </c>
      <c r="I202" s="140"/>
      <c r="J202" s="170">
        <f>BK202</f>
        <v>0</v>
      </c>
      <c r="L202" s="137"/>
      <c r="M202" s="142"/>
      <c r="P202" s="143">
        <v>0</v>
      </c>
      <c r="R202" s="143">
        <v>0</v>
      </c>
      <c r="T202" s="144">
        <v>0</v>
      </c>
      <c r="AR202" s="138" t="s">
        <v>81</v>
      </c>
      <c r="AT202" s="145" t="s">
        <v>72</v>
      </c>
      <c r="AU202" s="145" t="s">
        <v>83</v>
      </c>
      <c r="AY202" s="138" t="s">
        <v>155</v>
      </c>
      <c r="BK202" s="146">
        <v>0</v>
      </c>
    </row>
    <row r="203" spans="2:65" s="9" customFormat="1" ht="19.899999999999999" customHeight="1">
      <c r="B203" s="137"/>
      <c r="D203" s="138" t="s">
        <v>72</v>
      </c>
      <c r="E203" s="169" t="s">
        <v>422</v>
      </c>
      <c r="F203" s="169" t="s">
        <v>423</v>
      </c>
      <c r="I203" s="140"/>
      <c r="J203" s="170">
        <f>BK203</f>
        <v>0</v>
      </c>
      <c r="L203" s="137"/>
      <c r="M203" s="142"/>
      <c r="P203" s="143">
        <f>SUM(P204:P218)</f>
        <v>0</v>
      </c>
      <c r="R203" s="143">
        <f>SUM(R204:R218)</f>
        <v>53.882679600000003</v>
      </c>
      <c r="T203" s="144">
        <f>SUM(T204:T218)</f>
        <v>0</v>
      </c>
      <c r="AR203" s="138" t="s">
        <v>81</v>
      </c>
      <c r="AT203" s="145" t="s">
        <v>72</v>
      </c>
      <c r="AU203" s="145" t="s">
        <v>81</v>
      </c>
      <c r="AY203" s="138" t="s">
        <v>155</v>
      </c>
      <c r="BK203" s="146">
        <f>SUM(BK204:BK218)</f>
        <v>0</v>
      </c>
    </row>
    <row r="204" spans="2:65" s="1" customFormat="1" ht="16.5" customHeight="1">
      <c r="B204" s="37"/>
      <c r="C204" s="147" t="s">
        <v>424</v>
      </c>
      <c r="D204" s="147" t="s">
        <v>156</v>
      </c>
      <c r="E204" s="148" t="s">
        <v>425</v>
      </c>
      <c r="F204" s="149" t="s">
        <v>426</v>
      </c>
      <c r="G204" s="150" t="s">
        <v>427</v>
      </c>
      <c r="H204" s="151">
        <v>2</v>
      </c>
      <c r="I204" s="152"/>
      <c r="J204" s="153">
        <f t="shared" ref="J204:J210" si="10">ROUND(I204*H204,2)</f>
        <v>0</v>
      </c>
      <c r="K204" s="149" t="s">
        <v>21</v>
      </c>
      <c r="L204" s="37"/>
      <c r="M204" s="154" t="s">
        <v>21</v>
      </c>
      <c r="N204" s="155" t="s">
        <v>44</v>
      </c>
      <c r="P204" s="156">
        <f t="shared" ref="P204:P210" si="11">O204*H204</f>
        <v>0</v>
      </c>
      <c r="Q204" s="156">
        <v>0</v>
      </c>
      <c r="R204" s="156">
        <f t="shared" ref="R204:R210" si="12">Q204*H204</f>
        <v>0</v>
      </c>
      <c r="S204" s="156">
        <v>0</v>
      </c>
      <c r="T204" s="157">
        <f t="shared" ref="T204:T210" si="13">S204*H204</f>
        <v>0</v>
      </c>
      <c r="AR204" s="21" t="s">
        <v>163</v>
      </c>
      <c r="AT204" s="21" t="s">
        <v>156</v>
      </c>
      <c r="AU204" s="21" t="s">
        <v>83</v>
      </c>
      <c r="AY204" s="21" t="s">
        <v>155</v>
      </c>
      <c r="BE204" s="158">
        <f t="shared" ref="BE204:BE210" si="14">IF(N204="základní",J204,0)</f>
        <v>0</v>
      </c>
      <c r="BF204" s="158">
        <f t="shared" ref="BF204:BF210" si="15">IF(N204="snížená",J204,0)</f>
        <v>0</v>
      </c>
      <c r="BG204" s="158">
        <f t="shared" ref="BG204:BG210" si="16">IF(N204="zákl. přenesená",J204,0)</f>
        <v>0</v>
      </c>
      <c r="BH204" s="158">
        <f t="shared" ref="BH204:BH210" si="17">IF(N204="sníž. přenesená",J204,0)</f>
        <v>0</v>
      </c>
      <c r="BI204" s="158">
        <f t="shared" ref="BI204:BI210" si="18">IF(N204="nulová",J204,0)</f>
        <v>0</v>
      </c>
      <c r="BJ204" s="21" t="s">
        <v>81</v>
      </c>
      <c r="BK204" s="158">
        <f t="shared" ref="BK204:BK210" si="19">ROUND(I204*H204,2)</f>
        <v>0</v>
      </c>
      <c r="BL204" s="21" t="s">
        <v>163</v>
      </c>
      <c r="BM204" s="21" t="s">
        <v>428</v>
      </c>
    </row>
    <row r="205" spans="2:65" s="1" customFormat="1" ht="16.5" customHeight="1">
      <c r="B205" s="37"/>
      <c r="C205" s="147" t="s">
        <v>230</v>
      </c>
      <c r="D205" s="147" t="s">
        <v>156</v>
      </c>
      <c r="E205" s="148" t="s">
        <v>429</v>
      </c>
      <c r="F205" s="149" t="s">
        <v>430</v>
      </c>
      <c r="G205" s="150" t="s">
        <v>427</v>
      </c>
      <c r="H205" s="151">
        <v>2</v>
      </c>
      <c r="I205" s="152"/>
      <c r="J205" s="153">
        <f t="shared" si="10"/>
        <v>0</v>
      </c>
      <c r="K205" s="149" t="s">
        <v>21</v>
      </c>
      <c r="L205" s="37"/>
      <c r="M205" s="154" t="s">
        <v>21</v>
      </c>
      <c r="N205" s="155" t="s">
        <v>44</v>
      </c>
      <c r="P205" s="156">
        <f t="shared" si="11"/>
        <v>0</v>
      </c>
      <c r="Q205" s="156">
        <v>0.01</v>
      </c>
      <c r="R205" s="156">
        <f t="shared" si="12"/>
        <v>0.02</v>
      </c>
      <c r="S205" s="156">
        <v>0</v>
      </c>
      <c r="T205" s="157">
        <f t="shared" si="13"/>
        <v>0</v>
      </c>
      <c r="AR205" s="21" t="s">
        <v>163</v>
      </c>
      <c r="AT205" s="21" t="s">
        <v>156</v>
      </c>
      <c r="AU205" s="21" t="s">
        <v>83</v>
      </c>
      <c r="AY205" s="21" t="s">
        <v>155</v>
      </c>
      <c r="BE205" s="158">
        <f t="shared" si="14"/>
        <v>0</v>
      </c>
      <c r="BF205" s="158">
        <f t="shared" si="15"/>
        <v>0</v>
      </c>
      <c r="BG205" s="158">
        <f t="shared" si="16"/>
        <v>0</v>
      </c>
      <c r="BH205" s="158">
        <f t="shared" si="17"/>
        <v>0</v>
      </c>
      <c r="BI205" s="158">
        <f t="shared" si="18"/>
        <v>0</v>
      </c>
      <c r="BJ205" s="21" t="s">
        <v>81</v>
      </c>
      <c r="BK205" s="158">
        <f t="shared" si="19"/>
        <v>0</v>
      </c>
      <c r="BL205" s="21" t="s">
        <v>163</v>
      </c>
      <c r="BM205" s="21" t="s">
        <v>431</v>
      </c>
    </row>
    <row r="206" spans="2:65" s="1" customFormat="1" ht="16.5" customHeight="1">
      <c r="B206" s="37"/>
      <c r="C206" s="147" t="s">
        <v>432</v>
      </c>
      <c r="D206" s="147" t="s">
        <v>156</v>
      </c>
      <c r="E206" s="148" t="s">
        <v>433</v>
      </c>
      <c r="F206" s="149" t="s">
        <v>434</v>
      </c>
      <c r="G206" s="150" t="s">
        <v>427</v>
      </c>
      <c r="H206" s="151">
        <v>1</v>
      </c>
      <c r="I206" s="152"/>
      <c r="J206" s="153">
        <f t="shared" si="10"/>
        <v>0</v>
      </c>
      <c r="K206" s="149" t="s">
        <v>21</v>
      </c>
      <c r="L206" s="37"/>
      <c r="M206" s="154" t="s">
        <v>21</v>
      </c>
      <c r="N206" s="155" t="s">
        <v>44</v>
      </c>
      <c r="P206" s="156">
        <f t="shared" si="11"/>
        <v>0</v>
      </c>
      <c r="Q206" s="156">
        <v>6.3E-3</v>
      </c>
      <c r="R206" s="156">
        <f t="shared" si="12"/>
        <v>6.3E-3</v>
      </c>
      <c r="S206" s="156">
        <v>0</v>
      </c>
      <c r="T206" s="157">
        <f t="shared" si="13"/>
        <v>0</v>
      </c>
      <c r="AR206" s="21" t="s">
        <v>163</v>
      </c>
      <c r="AT206" s="21" t="s">
        <v>156</v>
      </c>
      <c r="AU206" s="21" t="s">
        <v>83</v>
      </c>
      <c r="AY206" s="21" t="s">
        <v>155</v>
      </c>
      <c r="BE206" s="158">
        <f t="shared" si="14"/>
        <v>0</v>
      </c>
      <c r="BF206" s="158">
        <f t="shared" si="15"/>
        <v>0</v>
      </c>
      <c r="BG206" s="158">
        <f t="shared" si="16"/>
        <v>0</v>
      </c>
      <c r="BH206" s="158">
        <f t="shared" si="17"/>
        <v>0</v>
      </c>
      <c r="BI206" s="158">
        <f t="shared" si="18"/>
        <v>0</v>
      </c>
      <c r="BJ206" s="21" t="s">
        <v>81</v>
      </c>
      <c r="BK206" s="158">
        <f t="shared" si="19"/>
        <v>0</v>
      </c>
      <c r="BL206" s="21" t="s">
        <v>163</v>
      </c>
      <c r="BM206" s="21" t="s">
        <v>435</v>
      </c>
    </row>
    <row r="207" spans="2:65" s="1" customFormat="1" ht="16.5" customHeight="1">
      <c r="B207" s="37"/>
      <c r="C207" s="147" t="s">
        <v>436</v>
      </c>
      <c r="D207" s="147" t="s">
        <v>156</v>
      </c>
      <c r="E207" s="148" t="s">
        <v>437</v>
      </c>
      <c r="F207" s="149" t="s">
        <v>438</v>
      </c>
      <c r="G207" s="150" t="s">
        <v>300</v>
      </c>
      <c r="H207" s="151">
        <v>85</v>
      </c>
      <c r="I207" s="152"/>
      <c r="J207" s="153">
        <f t="shared" si="10"/>
        <v>0</v>
      </c>
      <c r="K207" s="149" t="s">
        <v>21</v>
      </c>
      <c r="L207" s="37"/>
      <c r="M207" s="154" t="s">
        <v>21</v>
      </c>
      <c r="N207" s="155" t="s">
        <v>44</v>
      </c>
      <c r="P207" s="156">
        <f t="shared" si="11"/>
        <v>0</v>
      </c>
      <c r="Q207" s="156">
        <v>0.17269999999999999</v>
      </c>
      <c r="R207" s="156">
        <f t="shared" si="12"/>
        <v>14.679499999999999</v>
      </c>
      <c r="S207" s="156">
        <v>0</v>
      </c>
      <c r="T207" s="157">
        <f t="shared" si="13"/>
        <v>0</v>
      </c>
      <c r="AR207" s="21" t="s">
        <v>163</v>
      </c>
      <c r="AT207" s="21" t="s">
        <v>156</v>
      </c>
      <c r="AU207" s="21" t="s">
        <v>83</v>
      </c>
      <c r="AY207" s="21" t="s">
        <v>155</v>
      </c>
      <c r="BE207" s="158">
        <f t="shared" si="14"/>
        <v>0</v>
      </c>
      <c r="BF207" s="158">
        <f t="shared" si="15"/>
        <v>0</v>
      </c>
      <c r="BG207" s="158">
        <f t="shared" si="16"/>
        <v>0</v>
      </c>
      <c r="BH207" s="158">
        <f t="shared" si="17"/>
        <v>0</v>
      </c>
      <c r="BI207" s="158">
        <f t="shared" si="18"/>
        <v>0</v>
      </c>
      <c r="BJ207" s="21" t="s">
        <v>81</v>
      </c>
      <c r="BK207" s="158">
        <f t="shared" si="19"/>
        <v>0</v>
      </c>
      <c r="BL207" s="21" t="s">
        <v>163</v>
      </c>
      <c r="BM207" s="21" t="s">
        <v>439</v>
      </c>
    </row>
    <row r="208" spans="2:65" s="1" customFormat="1" ht="16.5" customHeight="1">
      <c r="B208" s="37"/>
      <c r="C208" s="147" t="s">
        <v>237</v>
      </c>
      <c r="D208" s="147" t="s">
        <v>156</v>
      </c>
      <c r="E208" s="148" t="s">
        <v>440</v>
      </c>
      <c r="F208" s="149" t="s">
        <v>441</v>
      </c>
      <c r="G208" s="150" t="s">
        <v>300</v>
      </c>
      <c r="H208" s="151">
        <v>91</v>
      </c>
      <c r="I208" s="152"/>
      <c r="J208" s="153">
        <f t="shared" si="10"/>
        <v>0</v>
      </c>
      <c r="K208" s="149" t="s">
        <v>21</v>
      </c>
      <c r="L208" s="37"/>
      <c r="M208" s="154" t="s">
        <v>21</v>
      </c>
      <c r="N208" s="155" t="s">
        <v>44</v>
      </c>
      <c r="P208" s="156">
        <f t="shared" si="11"/>
        <v>0</v>
      </c>
      <c r="Q208" s="156">
        <v>0.13961000000000001</v>
      </c>
      <c r="R208" s="156">
        <f t="shared" si="12"/>
        <v>12.704510000000001</v>
      </c>
      <c r="S208" s="156">
        <v>0</v>
      </c>
      <c r="T208" s="157">
        <f t="shared" si="13"/>
        <v>0</v>
      </c>
      <c r="AR208" s="21" t="s">
        <v>163</v>
      </c>
      <c r="AT208" s="21" t="s">
        <v>156</v>
      </c>
      <c r="AU208" s="21" t="s">
        <v>83</v>
      </c>
      <c r="AY208" s="21" t="s">
        <v>155</v>
      </c>
      <c r="BE208" s="158">
        <f t="shared" si="14"/>
        <v>0</v>
      </c>
      <c r="BF208" s="158">
        <f t="shared" si="15"/>
        <v>0</v>
      </c>
      <c r="BG208" s="158">
        <f t="shared" si="16"/>
        <v>0</v>
      </c>
      <c r="BH208" s="158">
        <f t="shared" si="17"/>
        <v>0</v>
      </c>
      <c r="BI208" s="158">
        <f t="shared" si="18"/>
        <v>0</v>
      </c>
      <c r="BJ208" s="21" t="s">
        <v>81</v>
      </c>
      <c r="BK208" s="158">
        <f t="shared" si="19"/>
        <v>0</v>
      </c>
      <c r="BL208" s="21" t="s">
        <v>163</v>
      </c>
      <c r="BM208" s="21" t="s">
        <v>442</v>
      </c>
    </row>
    <row r="209" spans="2:65" s="1" customFormat="1" ht="16.5" customHeight="1">
      <c r="B209" s="37"/>
      <c r="C209" s="147" t="s">
        <v>443</v>
      </c>
      <c r="D209" s="147" t="s">
        <v>156</v>
      </c>
      <c r="E209" s="148" t="s">
        <v>444</v>
      </c>
      <c r="F209" s="149" t="s">
        <v>445</v>
      </c>
      <c r="G209" s="150" t="s">
        <v>300</v>
      </c>
      <c r="H209" s="151">
        <v>175</v>
      </c>
      <c r="I209" s="152"/>
      <c r="J209" s="153">
        <f t="shared" si="10"/>
        <v>0</v>
      </c>
      <c r="K209" s="149" t="s">
        <v>21</v>
      </c>
      <c r="L209" s="37"/>
      <c r="M209" s="154" t="s">
        <v>21</v>
      </c>
      <c r="N209" s="155" t="s">
        <v>44</v>
      </c>
      <c r="P209" s="156">
        <f t="shared" si="11"/>
        <v>0</v>
      </c>
      <c r="Q209" s="156">
        <v>0.10199999999999999</v>
      </c>
      <c r="R209" s="156">
        <f t="shared" si="12"/>
        <v>17.849999999999998</v>
      </c>
      <c r="S209" s="156">
        <v>0</v>
      </c>
      <c r="T209" s="157">
        <f t="shared" si="13"/>
        <v>0</v>
      </c>
      <c r="AR209" s="21" t="s">
        <v>163</v>
      </c>
      <c r="AT209" s="21" t="s">
        <v>156</v>
      </c>
      <c r="AU209" s="21" t="s">
        <v>83</v>
      </c>
      <c r="AY209" s="21" t="s">
        <v>155</v>
      </c>
      <c r="BE209" s="158">
        <f t="shared" si="14"/>
        <v>0</v>
      </c>
      <c r="BF209" s="158">
        <f t="shared" si="15"/>
        <v>0</v>
      </c>
      <c r="BG209" s="158">
        <f t="shared" si="16"/>
        <v>0</v>
      </c>
      <c r="BH209" s="158">
        <f t="shared" si="17"/>
        <v>0</v>
      </c>
      <c r="BI209" s="158">
        <f t="shared" si="18"/>
        <v>0</v>
      </c>
      <c r="BJ209" s="21" t="s">
        <v>81</v>
      </c>
      <c r="BK209" s="158">
        <f t="shared" si="19"/>
        <v>0</v>
      </c>
      <c r="BL209" s="21" t="s">
        <v>163</v>
      </c>
      <c r="BM209" s="21" t="s">
        <v>446</v>
      </c>
    </row>
    <row r="210" spans="2:65" s="1" customFormat="1" ht="16.5" customHeight="1">
      <c r="B210" s="37"/>
      <c r="C210" s="147" t="s">
        <v>241</v>
      </c>
      <c r="D210" s="147" t="s">
        <v>156</v>
      </c>
      <c r="E210" s="148" t="s">
        <v>447</v>
      </c>
      <c r="F210" s="149" t="s">
        <v>448</v>
      </c>
      <c r="G210" s="150" t="s">
        <v>300</v>
      </c>
      <c r="H210" s="151">
        <v>33.28</v>
      </c>
      <c r="I210" s="152"/>
      <c r="J210" s="153">
        <f t="shared" si="10"/>
        <v>0</v>
      </c>
      <c r="K210" s="149" t="s">
        <v>21</v>
      </c>
      <c r="L210" s="37"/>
      <c r="M210" s="154" t="s">
        <v>21</v>
      </c>
      <c r="N210" s="155" t="s">
        <v>44</v>
      </c>
      <c r="P210" s="156">
        <f t="shared" si="11"/>
        <v>0</v>
      </c>
      <c r="Q210" s="156">
        <v>0.16947000000000001</v>
      </c>
      <c r="R210" s="156">
        <f t="shared" si="12"/>
        <v>5.6399616000000004</v>
      </c>
      <c r="S210" s="156">
        <v>0</v>
      </c>
      <c r="T210" s="157">
        <f t="shared" si="13"/>
        <v>0</v>
      </c>
      <c r="AR210" s="21" t="s">
        <v>163</v>
      </c>
      <c r="AT210" s="21" t="s">
        <v>156</v>
      </c>
      <c r="AU210" s="21" t="s">
        <v>83</v>
      </c>
      <c r="AY210" s="21" t="s">
        <v>155</v>
      </c>
      <c r="BE210" s="158">
        <f t="shared" si="14"/>
        <v>0</v>
      </c>
      <c r="BF210" s="158">
        <f t="shared" si="15"/>
        <v>0</v>
      </c>
      <c r="BG210" s="158">
        <f t="shared" si="16"/>
        <v>0</v>
      </c>
      <c r="BH210" s="158">
        <f t="shared" si="17"/>
        <v>0</v>
      </c>
      <c r="BI210" s="158">
        <f t="shared" si="18"/>
        <v>0</v>
      </c>
      <c r="BJ210" s="21" t="s">
        <v>81</v>
      </c>
      <c r="BK210" s="158">
        <f t="shared" si="19"/>
        <v>0</v>
      </c>
      <c r="BL210" s="21" t="s">
        <v>163</v>
      </c>
      <c r="BM210" s="21" t="s">
        <v>449</v>
      </c>
    </row>
    <row r="211" spans="2:65" s="11" customFormat="1" ht="13.5">
      <c r="B211" s="171"/>
      <c r="D211" s="172" t="s">
        <v>270</v>
      </c>
      <c r="E211" s="173" t="s">
        <v>21</v>
      </c>
      <c r="F211" s="174" t="s">
        <v>450</v>
      </c>
      <c r="H211" s="175">
        <v>33.28</v>
      </c>
      <c r="I211" s="176"/>
      <c r="L211" s="171"/>
      <c r="M211" s="177"/>
      <c r="T211" s="178"/>
      <c r="AT211" s="173" t="s">
        <v>270</v>
      </c>
      <c r="AU211" s="173" t="s">
        <v>83</v>
      </c>
      <c r="AV211" s="11" t="s">
        <v>83</v>
      </c>
      <c r="AW211" s="11" t="s">
        <v>37</v>
      </c>
      <c r="AX211" s="11" t="s">
        <v>73</v>
      </c>
      <c r="AY211" s="173" t="s">
        <v>155</v>
      </c>
    </row>
    <row r="212" spans="2:65" s="12" customFormat="1" ht="13.5">
      <c r="B212" s="179"/>
      <c r="D212" s="172" t="s">
        <v>270</v>
      </c>
      <c r="E212" s="180" t="s">
        <v>21</v>
      </c>
      <c r="F212" s="181" t="s">
        <v>275</v>
      </c>
      <c r="H212" s="182">
        <v>33.28</v>
      </c>
      <c r="I212" s="183"/>
      <c r="L212" s="179"/>
      <c r="M212" s="184"/>
      <c r="T212" s="185"/>
      <c r="AT212" s="180" t="s">
        <v>270</v>
      </c>
      <c r="AU212" s="180" t="s">
        <v>83</v>
      </c>
      <c r="AV212" s="12" t="s">
        <v>163</v>
      </c>
      <c r="AW212" s="12" t="s">
        <v>37</v>
      </c>
      <c r="AX212" s="12" t="s">
        <v>81</v>
      </c>
      <c r="AY212" s="180" t="s">
        <v>155</v>
      </c>
    </row>
    <row r="213" spans="2:65" s="1" customFormat="1" ht="16.5" customHeight="1">
      <c r="B213" s="37"/>
      <c r="C213" s="186" t="s">
        <v>451</v>
      </c>
      <c r="D213" s="186" t="s">
        <v>300</v>
      </c>
      <c r="E213" s="187" t="s">
        <v>452</v>
      </c>
      <c r="F213" s="188" t="s">
        <v>453</v>
      </c>
      <c r="G213" s="189" t="s">
        <v>300</v>
      </c>
      <c r="H213" s="190">
        <v>34.944000000000003</v>
      </c>
      <c r="I213" s="191"/>
      <c r="J213" s="192">
        <f>ROUND(I213*H213,2)</f>
        <v>0</v>
      </c>
      <c r="K213" s="188" t="s">
        <v>21</v>
      </c>
      <c r="L213" s="193"/>
      <c r="M213" s="194" t="s">
        <v>21</v>
      </c>
      <c r="N213" s="195" t="s">
        <v>44</v>
      </c>
      <c r="P213" s="156">
        <f>O213*H213</f>
        <v>0</v>
      </c>
      <c r="Q213" s="156">
        <v>4.7E-2</v>
      </c>
      <c r="R213" s="156">
        <f>Q213*H213</f>
        <v>1.6423680000000001</v>
      </c>
      <c r="S213" s="156">
        <v>0</v>
      </c>
      <c r="T213" s="157">
        <f>S213*H213</f>
        <v>0</v>
      </c>
      <c r="AR213" s="21" t="s">
        <v>169</v>
      </c>
      <c r="AT213" s="21" t="s">
        <v>300</v>
      </c>
      <c r="AU213" s="21" t="s">
        <v>83</v>
      </c>
      <c r="AY213" s="21" t="s">
        <v>155</v>
      </c>
      <c r="BE213" s="158">
        <f>IF(N213="základní",J213,0)</f>
        <v>0</v>
      </c>
      <c r="BF213" s="158">
        <f>IF(N213="snížená",J213,0)</f>
        <v>0</v>
      </c>
      <c r="BG213" s="158">
        <f>IF(N213="zákl. přenesená",J213,0)</f>
        <v>0</v>
      </c>
      <c r="BH213" s="158">
        <f>IF(N213="sníž. přenesená",J213,0)</f>
        <v>0</v>
      </c>
      <c r="BI213" s="158">
        <f>IF(N213="nulová",J213,0)</f>
        <v>0</v>
      </c>
      <c r="BJ213" s="21" t="s">
        <v>81</v>
      </c>
      <c r="BK213" s="158">
        <f>ROUND(I213*H213,2)</f>
        <v>0</v>
      </c>
      <c r="BL213" s="21" t="s">
        <v>163</v>
      </c>
      <c r="BM213" s="21" t="s">
        <v>454</v>
      </c>
    </row>
    <row r="214" spans="2:65" s="11" customFormat="1" ht="13.5">
      <c r="B214" s="171"/>
      <c r="D214" s="172" t="s">
        <v>270</v>
      </c>
      <c r="E214" s="173" t="s">
        <v>21</v>
      </c>
      <c r="F214" s="174" t="s">
        <v>455</v>
      </c>
      <c r="H214" s="175">
        <v>34.944000000000003</v>
      </c>
      <c r="I214" s="176"/>
      <c r="L214" s="171"/>
      <c r="M214" s="177"/>
      <c r="T214" s="178"/>
      <c r="AT214" s="173" t="s">
        <v>270</v>
      </c>
      <c r="AU214" s="173" t="s">
        <v>83</v>
      </c>
      <c r="AV214" s="11" t="s">
        <v>83</v>
      </c>
      <c r="AW214" s="11" t="s">
        <v>37</v>
      </c>
      <c r="AX214" s="11" t="s">
        <v>73</v>
      </c>
      <c r="AY214" s="173" t="s">
        <v>155</v>
      </c>
    </row>
    <row r="215" spans="2:65" s="12" customFormat="1" ht="13.5">
      <c r="B215" s="179"/>
      <c r="D215" s="172" t="s">
        <v>270</v>
      </c>
      <c r="E215" s="180" t="s">
        <v>21</v>
      </c>
      <c r="F215" s="181" t="s">
        <v>275</v>
      </c>
      <c r="H215" s="182">
        <v>34.944000000000003</v>
      </c>
      <c r="I215" s="183"/>
      <c r="L215" s="179"/>
      <c r="M215" s="184"/>
      <c r="T215" s="185"/>
      <c r="AT215" s="180" t="s">
        <v>270</v>
      </c>
      <c r="AU215" s="180" t="s">
        <v>83</v>
      </c>
      <c r="AV215" s="12" t="s">
        <v>163</v>
      </c>
      <c r="AW215" s="12" t="s">
        <v>37</v>
      </c>
      <c r="AX215" s="12" t="s">
        <v>81</v>
      </c>
      <c r="AY215" s="180" t="s">
        <v>155</v>
      </c>
    </row>
    <row r="216" spans="2:65" s="1" customFormat="1" ht="16.5" customHeight="1">
      <c r="B216" s="37"/>
      <c r="C216" s="147" t="s">
        <v>347</v>
      </c>
      <c r="D216" s="147" t="s">
        <v>156</v>
      </c>
      <c r="E216" s="148" t="s">
        <v>456</v>
      </c>
      <c r="F216" s="149" t="s">
        <v>457</v>
      </c>
      <c r="G216" s="150" t="s">
        <v>300</v>
      </c>
      <c r="H216" s="151">
        <v>13</v>
      </c>
      <c r="I216" s="152"/>
      <c r="J216" s="153">
        <f>ROUND(I216*H216,2)</f>
        <v>0</v>
      </c>
      <c r="K216" s="149" t="s">
        <v>21</v>
      </c>
      <c r="L216" s="37"/>
      <c r="M216" s="154" t="s">
        <v>21</v>
      </c>
      <c r="N216" s="155" t="s">
        <v>44</v>
      </c>
      <c r="P216" s="156">
        <f>O216*H216</f>
        <v>0</v>
      </c>
      <c r="Q216" s="156">
        <v>0.10199999999999999</v>
      </c>
      <c r="R216" s="156">
        <f>Q216*H216</f>
        <v>1.3259999999999998</v>
      </c>
      <c r="S216" s="156">
        <v>0</v>
      </c>
      <c r="T216" s="157">
        <f>S216*H216</f>
        <v>0</v>
      </c>
      <c r="AR216" s="21" t="s">
        <v>163</v>
      </c>
      <c r="AT216" s="21" t="s">
        <v>156</v>
      </c>
      <c r="AU216" s="21" t="s">
        <v>83</v>
      </c>
      <c r="AY216" s="21" t="s">
        <v>155</v>
      </c>
      <c r="BE216" s="158">
        <f>IF(N216="základní",J216,0)</f>
        <v>0</v>
      </c>
      <c r="BF216" s="158">
        <f>IF(N216="snížená",J216,0)</f>
        <v>0</v>
      </c>
      <c r="BG216" s="158">
        <f>IF(N216="zákl. přenesená",J216,0)</f>
        <v>0</v>
      </c>
      <c r="BH216" s="158">
        <f>IF(N216="sníž. přenesená",J216,0)</f>
        <v>0</v>
      </c>
      <c r="BI216" s="158">
        <f>IF(N216="nulová",J216,0)</f>
        <v>0</v>
      </c>
      <c r="BJ216" s="21" t="s">
        <v>81</v>
      </c>
      <c r="BK216" s="158">
        <f>ROUND(I216*H216,2)</f>
        <v>0</v>
      </c>
      <c r="BL216" s="21" t="s">
        <v>163</v>
      </c>
      <c r="BM216" s="21" t="s">
        <v>458</v>
      </c>
    </row>
    <row r="217" spans="2:65" s="1" customFormat="1" ht="16.5" customHeight="1">
      <c r="B217" s="37"/>
      <c r="C217" s="147" t="s">
        <v>459</v>
      </c>
      <c r="D217" s="147" t="s">
        <v>156</v>
      </c>
      <c r="E217" s="148" t="s">
        <v>460</v>
      </c>
      <c r="F217" s="149" t="s">
        <v>461</v>
      </c>
      <c r="G217" s="150" t="s">
        <v>300</v>
      </c>
      <c r="H217" s="151">
        <v>78</v>
      </c>
      <c r="I217" s="152"/>
      <c r="J217" s="153">
        <f>ROUND(I217*H217,2)</f>
        <v>0</v>
      </c>
      <c r="K217" s="149" t="s">
        <v>21</v>
      </c>
      <c r="L217" s="37"/>
      <c r="M217" s="154" t="s">
        <v>21</v>
      </c>
      <c r="N217" s="155" t="s">
        <v>44</v>
      </c>
      <c r="P217" s="156">
        <f>O217*H217</f>
        <v>0</v>
      </c>
      <c r="Q217" s="156">
        <v>1.8000000000000001E-4</v>
      </c>
      <c r="R217" s="156">
        <f>Q217*H217</f>
        <v>1.404E-2</v>
      </c>
      <c r="S217" s="156">
        <v>0</v>
      </c>
      <c r="T217" s="157">
        <f>S217*H217</f>
        <v>0</v>
      </c>
      <c r="AR217" s="21" t="s">
        <v>163</v>
      </c>
      <c r="AT217" s="21" t="s">
        <v>156</v>
      </c>
      <c r="AU217" s="21" t="s">
        <v>83</v>
      </c>
      <c r="AY217" s="21" t="s">
        <v>155</v>
      </c>
      <c r="BE217" s="158">
        <f>IF(N217="základní",J217,0)</f>
        <v>0</v>
      </c>
      <c r="BF217" s="158">
        <f>IF(N217="snížená",J217,0)</f>
        <v>0</v>
      </c>
      <c r="BG217" s="158">
        <f>IF(N217="zákl. přenesená",J217,0)</f>
        <v>0</v>
      </c>
      <c r="BH217" s="158">
        <f>IF(N217="sníž. přenesená",J217,0)</f>
        <v>0</v>
      </c>
      <c r="BI217" s="158">
        <f>IF(N217="nulová",J217,0)</f>
        <v>0</v>
      </c>
      <c r="BJ217" s="21" t="s">
        <v>81</v>
      </c>
      <c r="BK217" s="158">
        <f>ROUND(I217*H217,2)</f>
        <v>0</v>
      </c>
      <c r="BL217" s="21" t="s">
        <v>163</v>
      </c>
      <c r="BM217" s="21" t="s">
        <v>462</v>
      </c>
    </row>
    <row r="218" spans="2:65" s="9" customFormat="1" ht="22.35" customHeight="1">
      <c r="B218" s="137"/>
      <c r="D218" s="138" t="s">
        <v>72</v>
      </c>
      <c r="E218" s="169" t="s">
        <v>184</v>
      </c>
      <c r="F218" s="169" t="s">
        <v>463</v>
      </c>
      <c r="I218" s="140"/>
      <c r="J218" s="170">
        <f>BK218</f>
        <v>0</v>
      </c>
      <c r="L218" s="137"/>
      <c r="M218" s="142"/>
      <c r="P218" s="143">
        <v>0</v>
      </c>
      <c r="R218" s="143">
        <v>0</v>
      </c>
      <c r="T218" s="144">
        <v>0</v>
      </c>
      <c r="AR218" s="138" t="s">
        <v>81</v>
      </c>
      <c r="AT218" s="145" t="s">
        <v>72</v>
      </c>
      <c r="AU218" s="145" t="s">
        <v>83</v>
      </c>
      <c r="AY218" s="138" t="s">
        <v>155</v>
      </c>
      <c r="BK218" s="146">
        <v>0</v>
      </c>
    </row>
    <row r="219" spans="2:65" s="9" customFormat="1" ht="19.899999999999999" customHeight="1">
      <c r="B219" s="137"/>
      <c r="D219" s="138" t="s">
        <v>72</v>
      </c>
      <c r="E219" s="169" t="s">
        <v>464</v>
      </c>
      <c r="F219" s="169" t="s">
        <v>465</v>
      </c>
      <c r="I219" s="140"/>
      <c r="J219" s="170">
        <f>BK219</f>
        <v>0</v>
      </c>
      <c r="L219" s="137"/>
      <c r="M219" s="142"/>
      <c r="P219" s="143">
        <f>SUM(P220:P225)</f>
        <v>0</v>
      </c>
      <c r="R219" s="143">
        <f>SUM(R220:R225)</f>
        <v>0</v>
      </c>
      <c r="T219" s="144">
        <f>SUM(T220:T225)</f>
        <v>0</v>
      </c>
      <c r="AR219" s="138" t="s">
        <v>81</v>
      </c>
      <c r="AT219" s="145" t="s">
        <v>72</v>
      </c>
      <c r="AU219" s="145" t="s">
        <v>81</v>
      </c>
      <c r="AY219" s="138" t="s">
        <v>155</v>
      </c>
      <c r="BK219" s="146">
        <f>SUM(BK220:BK225)</f>
        <v>0</v>
      </c>
    </row>
    <row r="220" spans="2:65" s="1" customFormat="1" ht="16.5" customHeight="1">
      <c r="B220" s="37"/>
      <c r="C220" s="147" t="s">
        <v>351</v>
      </c>
      <c r="D220" s="147" t="s">
        <v>156</v>
      </c>
      <c r="E220" s="148" t="s">
        <v>466</v>
      </c>
      <c r="F220" s="149" t="s">
        <v>467</v>
      </c>
      <c r="G220" s="150" t="s">
        <v>303</v>
      </c>
      <c r="H220" s="151">
        <v>660.375</v>
      </c>
      <c r="I220" s="152"/>
      <c r="J220" s="153">
        <f>ROUND(I220*H220,2)</f>
        <v>0</v>
      </c>
      <c r="K220" s="149" t="s">
        <v>21</v>
      </c>
      <c r="L220" s="37"/>
      <c r="M220" s="154" t="s">
        <v>21</v>
      </c>
      <c r="N220" s="155" t="s">
        <v>44</v>
      </c>
      <c r="P220" s="156">
        <f>O220*H220</f>
        <v>0</v>
      </c>
      <c r="Q220" s="156">
        <v>0</v>
      </c>
      <c r="R220" s="156">
        <f>Q220*H220</f>
        <v>0</v>
      </c>
      <c r="S220" s="156">
        <v>0</v>
      </c>
      <c r="T220" s="157">
        <f>S220*H220</f>
        <v>0</v>
      </c>
      <c r="AR220" s="21" t="s">
        <v>163</v>
      </c>
      <c r="AT220" s="21" t="s">
        <v>156</v>
      </c>
      <c r="AU220" s="21" t="s">
        <v>83</v>
      </c>
      <c r="AY220" s="21" t="s">
        <v>155</v>
      </c>
      <c r="BE220" s="158">
        <f>IF(N220="základní",J220,0)</f>
        <v>0</v>
      </c>
      <c r="BF220" s="158">
        <f>IF(N220="snížená",J220,0)</f>
        <v>0</v>
      </c>
      <c r="BG220" s="158">
        <f>IF(N220="zákl. přenesená",J220,0)</f>
        <v>0</v>
      </c>
      <c r="BH220" s="158">
        <f>IF(N220="sníž. přenesená",J220,0)</f>
        <v>0</v>
      </c>
      <c r="BI220" s="158">
        <f>IF(N220="nulová",J220,0)</f>
        <v>0</v>
      </c>
      <c r="BJ220" s="21" t="s">
        <v>81</v>
      </c>
      <c r="BK220" s="158">
        <f>ROUND(I220*H220,2)</f>
        <v>0</v>
      </c>
      <c r="BL220" s="21" t="s">
        <v>163</v>
      </c>
      <c r="BM220" s="21" t="s">
        <v>468</v>
      </c>
    </row>
    <row r="221" spans="2:65" s="1" customFormat="1" ht="16.5" customHeight="1">
      <c r="B221" s="37"/>
      <c r="C221" s="147" t="s">
        <v>73</v>
      </c>
      <c r="D221" s="147" t="s">
        <v>156</v>
      </c>
      <c r="E221" s="148" t="s">
        <v>469</v>
      </c>
      <c r="F221" s="149" t="s">
        <v>470</v>
      </c>
      <c r="G221" s="150" t="s">
        <v>21</v>
      </c>
      <c r="H221" s="151">
        <v>0</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471</v>
      </c>
    </row>
    <row r="222" spans="2:65" s="1" customFormat="1" ht="16.5" customHeight="1">
      <c r="B222" s="37"/>
      <c r="C222" s="147" t="s">
        <v>472</v>
      </c>
      <c r="D222" s="147" t="s">
        <v>156</v>
      </c>
      <c r="E222" s="148" t="s">
        <v>473</v>
      </c>
      <c r="F222" s="149" t="s">
        <v>474</v>
      </c>
      <c r="G222" s="150" t="s">
        <v>303</v>
      </c>
      <c r="H222" s="151">
        <v>660.375</v>
      </c>
      <c r="I222" s="152"/>
      <c r="J222" s="153">
        <f>ROUND(I222*H222,2)</f>
        <v>0</v>
      </c>
      <c r="K222" s="149" t="s">
        <v>21</v>
      </c>
      <c r="L222" s="37"/>
      <c r="M222" s="154" t="s">
        <v>21</v>
      </c>
      <c r="N222" s="155" t="s">
        <v>44</v>
      </c>
      <c r="P222" s="156">
        <f>O222*H222</f>
        <v>0</v>
      </c>
      <c r="Q222" s="156">
        <v>0</v>
      </c>
      <c r="R222" s="156">
        <f>Q222*H222</f>
        <v>0</v>
      </c>
      <c r="S222" s="156">
        <v>0</v>
      </c>
      <c r="T222" s="157">
        <f>S222*H222</f>
        <v>0</v>
      </c>
      <c r="AR222" s="21" t="s">
        <v>163</v>
      </c>
      <c r="AT222" s="21" t="s">
        <v>156</v>
      </c>
      <c r="AU222" s="21" t="s">
        <v>83</v>
      </c>
      <c r="AY222" s="21" t="s">
        <v>155</v>
      </c>
      <c r="BE222" s="158">
        <f>IF(N222="základní",J222,0)</f>
        <v>0</v>
      </c>
      <c r="BF222" s="158">
        <f>IF(N222="snížená",J222,0)</f>
        <v>0</v>
      </c>
      <c r="BG222" s="158">
        <f>IF(N222="zákl. přenesená",J222,0)</f>
        <v>0</v>
      </c>
      <c r="BH222" s="158">
        <f>IF(N222="sníž. přenesená",J222,0)</f>
        <v>0</v>
      </c>
      <c r="BI222" s="158">
        <f>IF(N222="nulová",J222,0)</f>
        <v>0</v>
      </c>
      <c r="BJ222" s="21" t="s">
        <v>81</v>
      </c>
      <c r="BK222" s="158">
        <f>ROUND(I222*H222,2)</f>
        <v>0</v>
      </c>
      <c r="BL222" s="21" t="s">
        <v>163</v>
      </c>
      <c r="BM222" s="21" t="s">
        <v>475</v>
      </c>
    </row>
    <row r="223" spans="2:65" s="11" customFormat="1" ht="13.5">
      <c r="B223" s="171"/>
      <c r="D223" s="172" t="s">
        <v>270</v>
      </c>
      <c r="E223" s="173" t="s">
        <v>21</v>
      </c>
      <c r="F223" s="174" t="s">
        <v>470</v>
      </c>
      <c r="H223" s="175">
        <v>660.375</v>
      </c>
      <c r="I223" s="176"/>
      <c r="L223" s="171"/>
      <c r="M223" s="177"/>
      <c r="T223" s="178"/>
      <c r="AT223" s="173" t="s">
        <v>270</v>
      </c>
      <c r="AU223" s="173" t="s">
        <v>83</v>
      </c>
      <c r="AV223" s="11" t="s">
        <v>83</v>
      </c>
      <c r="AW223" s="11" t="s">
        <v>37</v>
      </c>
      <c r="AX223" s="11" t="s">
        <v>73</v>
      </c>
      <c r="AY223" s="173" t="s">
        <v>155</v>
      </c>
    </row>
    <row r="224" spans="2:65" s="12" customFormat="1" ht="13.5">
      <c r="B224" s="179"/>
      <c r="D224" s="172" t="s">
        <v>270</v>
      </c>
      <c r="E224" s="180" t="s">
        <v>21</v>
      </c>
      <c r="F224" s="181" t="s">
        <v>275</v>
      </c>
      <c r="H224" s="182">
        <v>660.375</v>
      </c>
      <c r="I224" s="183"/>
      <c r="L224" s="179"/>
      <c r="M224" s="184"/>
      <c r="T224" s="185"/>
      <c r="AT224" s="180" t="s">
        <v>270</v>
      </c>
      <c r="AU224" s="180" t="s">
        <v>83</v>
      </c>
      <c r="AV224" s="12" t="s">
        <v>163</v>
      </c>
      <c r="AW224" s="12" t="s">
        <v>37</v>
      </c>
      <c r="AX224" s="12" t="s">
        <v>81</v>
      </c>
      <c r="AY224" s="180" t="s">
        <v>155</v>
      </c>
    </row>
    <row r="225" spans="2:65" s="9" customFormat="1" ht="22.35" customHeight="1">
      <c r="B225" s="137"/>
      <c r="D225" s="138" t="s">
        <v>72</v>
      </c>
      <c r="E225" s="169" t="s">
        <v>476</v>
      </c>
      <c r="F225" s="169" t="s">
        <v>477</v>
      </c>
      <c r="I225" s="140"/>
      <c r="J225" s="170">
        <f>BK225</f>
        <v>0</v>
      </c>
      <c r="L225" s="137"/>
      <c r="M225" s="142"/>
      <c r="P225" s="143">
        <v>0</v>
      </c>
      <c r="R225" s="143">
        <v>0</v>
      </c>
      <c r="T225" s="144">
        <v>0</v>
      </c>
      <c r="AR225" s="138" t="s">
        <v>81</v>
      </c>
      <c r="AT225" s="145" t="s">
        <v>72</v>
      </c>
      <c r="AU225" s="145" t="s">
        <v>83</v>
      </c>
      <c r="AY225" s="138" t="s">
        <v>155</v>
      </c>
      <c r="BK225" s="146">
        <v>0</v>
      </c>
    </row>
    <row r="226" spans="2:65" s="9" customFormat="1" ht="24.95" customHeight="1">
      <c r="B226" s="137"/>
      <c r="D226" s="138" t="s">
        <v>72</v>
      </c>
      <c r="E226" s="139" t="s">
        <v>478</v>
      </c>
      <c r="F226" s="139" t="s">
        <v>479</v>
      </c>
      <c r="I226" s="140"/>
      <c r="J226" s="141">
        <f>BK226</f>
        <v>0</v>
      </c>
      <c r="L226" s="137"/>
      <c r="M226" s="142"/>
      <c r="P226" s="143">
        <f>P227</f>
        <v>0</v>
      </c>
      <c r="R226" s="143">
        <f>R227</f>
        <v>0.10734568</v>
      </c>
      <c r="T226" s="144">
        <f>T227</f>
        <v>0</v>
      </c>
      <c r="AR226" s="138" t="s">
        <v>83</v>
      </c>
      <c r="AT226" s="145" t="s">
        <v>72</v>
      </c>
      <c r="AU226" s="145" t="s">
        <v>73</v>
      </c>
      <c r="AY226" s="138" t="s">
        <v>155</v>
      </c>
      <c r="BK226" s="146">
        <f>BK227</f>
        <v>0</v>
      </c>
    </row>
    <row r="227" spans="2:65" s="9" customFormat="1" ht="19.899999999999999" customHeight="1">
      <c r="B227" s="137"/>
      <c r="D227" s="138" t="s">
        <v>72</v>
      </c>
      <c r="E227" s="169" t="s">
        <v>480</v>
      </c>
      <c r="F227" s="169" t="s">
        <v>481</v>
      </c>
      <c r="I227" s="140"/>
      <c r="J227" s="170">
        <f>BK227</f>
        <v>0</v>
      </c>
      <c r="L227" s="137"/>
      <c r="M227" s="142"/>
      <c r="P227" s="143">
        <f>SUM(P228:P243)</f>
        <v>0</v>
      </c>
      <c r="R227" s="143">
        <f>SUM(R228:R243)</f>
        <v>0.10734568</v>
      </c>
      <c r="T227" s="144">
        <f>SUM(T228:T243)</f>
        <v>0</v>
      </c>
      <c r="AR227" s="138" t="s">
        <v>83</v>
      </c>
      <c r="AT227" s="145" t="s">
        <v>72</v>
      </c>
      <c r="AU227" s="145" t="s">
        <v>81</v>
      </c>
      <c r="AY227" s="138" t="s">
        <v>155</v>
      </c>
      <c r="BK227" s="146">
        <f>SUM(BK228:BK243)</f>
        <v>0</v>
      </c>
    </row>
    <row r="228" spans="2:65" s="1" customFormat="1" ht="16.5" customHeight="1">
      <c r="B228" s="37"/>
      <c r="C228" s="147" t="s">
        <v>354</v>
      </c>
      <c r="D228" s="147" t="s">
        <v>156</v>
      </c>
      <c r="E228" s="148" t="s">
        <v>482</v>
      </c>
      <c r="F228" s="149" t="s">
        <v>483</v>
      </c>
      <c r="G228" s="150" t="s">
        <v>284</v>
      </c>
      <c r="H228" s="151">
        <v>9.36</v>
      </c>
      <c r="I228" s="152"/>
      <c r="J228" s="153">
        <f>ROUND(I228*H228,2)</f>
        <v>0</v>
      </c>
      <c r="K228" s="149" t="s">
        <v>21</v>
      </c>
      <c r="L228" s="37"/>
      <c r="M228" s="154" t="s">
        <v>21</v>
      </c>
      <c r="N228" s="155" t="s">
        <v>44</v>
      </c>
      <c r="P228" s="156">
        <f>O228*H228</f>
        <v>0</v>
      </c>
      <c r="Q228" s="156">
        <v>4.1700000000000001E-3</v>
      </c>
      <c r="R228" s="156">
        <f>Q228*H228</f>
        <v>3.9031199999999995E-2</v>
      </c>
      <c r="S228" s="156">
        <v>0</v>
      </c>
      <c r="T228" s="157">
        <f>S228*H228</f>
        <v>0</v>
      </c>
      <c r="AR228" s="21" t="s">
        <v>183</v>
      </c>
      <c r="AT228" s="21" t="s">
        <v>156</v>
      </c>
      <c r="AU228" s="21" t="s">
        <v>83</v>
      </c>
      <c r="AY228" s="21" t="s">
        <v>155</v>
      </c>
      <c r="BE228" s="158">
        <f>IF(N228="základní",J228,0)</f>
        <v>0</v>
      </c>
      <c r="BF228" s="158">
        <f>IF(N228="snížená",J228,0)</f>
        <v>0</v>
      </c>
      <c r="BG228" s="158">
        <f>IF(N228="zákl. přenesená",J228,0)</f>
        <v>0</v>
      </c>
      <c r="BH228" s="158">
        <f>IF(N228="sníž. přenesená",J228,0)</f>
        <v>0</v>
      </c>
      <c r="BI228" s="158">
        <f>IF(N228="nulová",J228,0)</f>
        <v>0</v>
      </c>
      <c r="BJ228" s="21" t="s">
        <v>81</v>
      </c>
      <c r="BK228" s="158">
        <f>ROUND(I228*H228,2)</f>
        <v>0</v>
      </c>
      <c r="BL228" s="21" t="s">
        <v>183</v>
      </c>
      <c r="BM228" s="21" t="s">
        <v>484</v>
      </c>
    </row>
    <row r="229" spans="2:65" s="11" customFormat="1" ht="13.5">
      <c r="B229" s="171"/>
      <c r="D229" s="172" t="s">
        <v>270</v>
      </c>
      <c r="E229" s="173" t="s">
        <v>21</v>
      </c>
      <c r="F229" s="174" t="s">
        <v>485</v>
      </c>
      <c r="H229" s="175">
        <v>9.36</v>
      </c>
      <c r="I229" s="176"/>
      <c r="L229" s="171"/>
      <c r="M229" s="177"/>
      <c r="T229" s="178"/>
      <c r="AT229" s="173" t="s">
        <v>270</v>
      </c>
      <c r="AU229" s="173" t="s">
        <v>83</v>
      </c>
      <c r="AV229" s="11" t="s">
        <v>83</v>
      </c>
      <c r="AW229" s="11" t="s">
        <v>37</v>
      </c>
      <c r="AX229" s="11" t="s">
        <v>73</v>
      </c>
      <c r="AY229" s="173" t="s">
        <v>155</v>
      </c>
    </row>
    <row r="230" spans="2:65" s="12" customFormat="1" ht="13.5">
      <c r="B230" s="179"/>
      <c r="D230" s="172" t="s">
        <v>270</v>
      </c>
      <c r="E230" s="180" t="s">
        <v>21</v>
      </c>
      <c r="F230" s="181" t="s">
        <v>275</v>
      </c>
      <c r="H230" s="182">
        <v>9.36</v>
      </c>
      <c r="I230" s="183"/>
      <c r="L230" s="179"/>
      <c r="M230" s="184"/>
      <c r="T230" s="185"/>
      <c r="AT230" s="180" t="s">
        <v>270</v>
      </c>
      <c r="AU230" s="180" t="s">
        <v>83</v>
      </c>
      <c r="AV230" s="12" t="s">
        <v>163</v>
      </c>
      <c r="AW230" s="12" t="s">
        <v>37</v>
      </c>
      <c r="AX230" s="12" t="s">
        <v>81</v>
      </c>
      <c r="AY230" s="180" t="s">
        <v>155</v>
      </c>
    </row>
    <row r="231" spans="2:65" s="1" customFormat="1" ht="16.5" customHeight="1">
      <c r="B231" s="37"/>
      <c r="C231" s="147" t="s">
        <v>486</v>
      </c>
      <c r="D231" s="147" t="s">
        <v>156</v>
      </c>
      <c r="E231" s="148" t="s">
        <v>487</v>
      </c>
      <c r="F231" s="149" t="s">
        <v>488</v>
      </c>
      <c r="G231" s="150" t="s">
        <v>284</v>
      </c>
      <c r="H231" s="151">
        <v>9.36</v>
      </c>
      <c r="I231" s="152"/>
      <c r="J231" s="153">
        <f>ROUND(I231*H231,2)</f>
        <v>0</v>
      </c>
      <c r="K231" s="149" t="s">
        <v>21</v>
      </c>
      <c r="L231" s="37"/>
      <c r="M231" s="154" t="s">
        <v>21</v>
      </c>
      <c r="N231" s="155" t="s">
        <v>44</v>
      </c>
      <c r="P231" s="156">
        <f>O231*H231</f>
        <v>0</v>
      </c>
      <c r="Q231" s="156">
        <v>1.7000000000000001E-4</v>
      </c>
      <c r="R231" s="156">
        <f>Q231*H231</f>
        <v>1.5912000000000001E-3</v>
      </c>
      <c r="S231" s="156">
        <v>0</v>
      </c>
      <c r="T231" s="157">
        <f>S231*H231</f>
        <v>0</v>
      </c>
      <c r="AR231" s="21" t="s">
        <v>183</v>
      </c>
      <c r="AT231" s="21" t="s">
        <v>156</v>
      </c>
      <c r="AU231" s="21" t="s">
        <v>83</v>
      </c>
      <c r="AY231" s="21" t="s">
        <v>155</v>
      </c>
      <c r="BE231" s="158">
        <f>IF(N231="základní",J231,0)</f>
        <v>0</v>
      </c>
      <c r="BF231" s="158">
        <f>IF(N231="snížená",J231,0)</f>
        <v>0</v>
      </c>
      <c r="BG231" s="158">
        <f>IF(N231="zákl. přenesená",J231,0)</f>
        <v>0</v>
      </c>
      <c r="BH231" s="158">
        <f>IF(N231="sníž. přenesená",J231,0)</f>
        <v>0</v>
      </c>
      <c r="BI231" s="158">
        <f>IF(N231="nulová",J231,0)</f>
        <v>0</v>
      </c>
      <c r="BJ231" s="21" t="s">
        <v>81</v>
      </c>
      <c r="BK231" s="158">
        <f>ROUND(I231*H231,2)</f>
        <v>0</v>
      </c>
      <c r="BL231" s="21" t="s">
        <v>183</v>
      </c>
      <c r="BM231" s="21" t="s">
        <v>489</v>
      </c>
    </row>
    <row r="232" spans="2:65" s="11" customFormat="1" ht="13.5">
      <c r="B232" s="171"/>
      <c r="D232" s="172" t="s">
        <v>270</v>
      </c>
      <c r="E232" s="173" t="s">
        <v>21</v>
      </c>
      <c r="F232" s="174" t="s">
        <v>485</v>
      </c>
      <c r="H232" s="175">
        <v>9.36</v>
      </c>
      <c r="I232" s="176"/>
      <c r="L232" s="171"/>
      <c r="M232" s="177"/>
      <c r="T232" s="178"/>
      <c r="AT232" s="173" t="s">
        <v>270</v>
      </c>
      <c r="AU232" s="173" t="s">
        <v>83</v>
      </c>
      <c r="AV232" s="11" t="s">
        <v>83</v>
      </c>
      <c r="AW232" s="11" t="s">
        <v>37</v>
      </c>
      <c r="AX232" s="11" t="s">
        <v>73</v>
      </c>
      <c r="AY232" s="173" t="s">
        <v>155</v>
      </c>
    </row>
    <row r="233" spans="2:65" s="12" customFormat="1" ht="13.5">
      <c r="B233" s="179"/>
      <c r="D233" s="172" t="s">
        <v>270</v>
      </c>
      <c r="E233" s="180" t="s">
        <v>21</v>
      </c>
      <c r="F233" s="181" t="s">
        <v>275</v>
      </c>
      <c r="H233" s="182">
        <v>9.36</v>
      </c>
      <c r="I233" s="183"/>
      <c r="L233" s="179"/>
      <c r="M233" s="184"/>
      <c r="T233" s="185"/>
      <c r="AT233" s="180" t="s">
        <v>270</v>
      </c>
      <c r="AU233" s="180" t="s">
        <v>83</v>
      </c>
      <c r="AV233" s="12" t="s">
        <v>163</v>
      </c>
      <c r="AW233" s="12" t="s">
        <v>37</v>
      </c>
      <c r="AX233" s="12" t="s">
        <v>81</v>
      </c>
      <c r="AY233" s="180" t="s">
        <v>155</v>
      </c>
    </row>
    <row r="234" spans="2:65" s="1" customFormat="1" ht="16.5" customHeight="1">
      <c r="B234" s="37"/>
      <c r="C234" s="147" t="s">
        <v>359</v>
      </c>
      <c r="D234" s="147" t="s">
        <v>156</v>
      </c>
      <c r="E234" s="148" t="s">
        <v>490</v>
      </c>
      <c r="F234" s="149" t="s">
        <v>491</v>
      </c>
      <c r="G234" s="150" t="s">
        <v>284</v>
      </c>
      <c r="H234" s="151">
        <v>10.295999999999999</v>
      </c>
      <c r="I234" s="152"/>
      <c r="J234" s="153">
        <f>ROUND(I234*H234,2)</f>
        <v>0</v>
      </c>
      <c r="K234" s="149" t="s">
        <v>21</v>
      </c>
      <c r="L234" s="37"/>
      <c r="M234" s="154" t="s">
        <v>21</v>
      </c>
      <c r="N234" s="155" t="s">
        <v>44</v>
      </c>
      <c r="P234" s="156">
        <f>O234*H234</f>
        <v>0</v>
      </c>
      <c r="Q234" s="156">
        <v>1.4300000000000001E-3</v>
      </c>
      <c r="R234" s="156">
        <f>Q234*H234</f>
        <v>1.472328E-2</v>
      </c>
      <c r="S234" s="156">
        <v>0</v>
      </c>
      <c r="T234" s="157">
        <f>S234*H234</f>
        <v>0</v>
      </c>
      <c r="AR234" s="21" t="s">
        <v>183</v>
      </c>
      <c r="AT234" s="21" t="s">
        <v>156</v>
      </c>
      <c r="AU234" s="21" t="s">
        <v>83</v>
      </c>
      <c r="AY234" s="21" t="s">
        <v>155</v>
      </c>
      <c r="BE234" s="158">
        <f>IF(N234="základní",J234,0)</f>
        <v>0</v>
      </c>
      <c r="BF234" s="158">
        <f>IF(N234="snížená",J234,0)</f>
        <v>0</v>
      </c>
      <c r="BG234" s="158">
        <f>IF(N234="zákl. přenesená",J234,0)</f>
        <v>0</v>
      </c>
      <c r="BH234" s="158">
        <f>IF(N234="sníž. přenesená",J234,0)</f>
        <v>0</v>
      </c>
      <c r="BI234" s="158">
        <f>IF(N234="nulová",J234,0)</f>
        <v>0</v>
      </c>
      <c r="BJ234" s="21" t="s">
        <v>81</v>
      </c>
      <c r="BK234" s="158">
        <f>ROUND(I234*H234,2)</f>
        <v>0</v>
      </c>
      <c r="BL234" s="21" t="s">
        <v>183</v>
      </c>
      <c r="BM234" s="21" t="s">
        <v>492</v>
      </c>
    </row>
    <row r="235" spans="2:65" s="11" customFormat="1" ht="13.5">
      <c r="B235" s="171"/>
      <c r="D235" s="172" t="s">
        <v>270</v>
      </c>
      <c r="E235" s="173" t="s">
        <v>21</v>
      </c>
      <c r="F235" s="174" t="s">
        <v>493</v>
      </c>
      <c r="H235" s="175">
        <v>10.295999999999999</v>
      </c>
      <c r="I235" s="176"/>
      <c r="L235" s="171"/>
      <c r="M235" s="177"/>
      <c r="T235" s="178"/>
      <c r="AT235" s="173" t="s">
        <v>270</v>
      </c>
      <c r="AU235" s="173" t="s">
        <v>83</v>
      </c>
      <c r="AV235" s="11" t="s">
        <v>83</v>
      </c>
      <c r="AW235" s="11" t="s">
        <v>37</v>
      </c>
      <c r="AX235" s="11" t="s">
        <v>73</v>
      </c>
      <c r="AY235" s="173" t="s">
        <v>155</v>
      </c>
    </row>
    <row r="236" spans="2:65" s="12" customFormat="1" ht="13.5">
      <c r="B236" s="179"/>
      <c r="D236" s="172" t="s">
        <v>270</v>
      </c>
      <c r="E236" s="180" t="s">
        <v>21</v>
      </c>
      <c r="F236" s="181" t="s">
        <v>275</v>
      </c>
      <c r="H236" s="182">
        <v>10.295999999999999</v>
      </c>
      <c r="I236" s="183"/>
      <c r="L236" s="179"/>
      <c r="M236" s="184"/>
      <c r="T236" s="185"/>
      <c r="AT236" s="180" t="s">
        <v>270</v>
      </c>
      <c r="AU236" s="180" t="s">
        <v>83</v>
      </c>
      <c r="AV236" s="12" t="s">
        <v>163</v>
      </c>
      <c r="AW236" s="12" t="s">
        <v>37</v>
      </c>
      <c r="AX236" s="12" t="s">
        <v>81</v>
      </c>
      <c r="AY236" s="180" t="s">
        <v>155</v>
      </c>
    </row>
    <row r="237" spans="2:65" s="1" customFormat="1" ht="16.5" customHeight="1">
      <c r="B237" s="37"/>
      <c r="C237" s="147" t="s">
        <v>494</v>
      </c>
      <c r="D237" s="147" t="s">
        <v>156</v>
      </c>
      <c r="E237" s="148" t="s">
        <v>495</v>
      </c>
      <c r="F237" s="149" t="s">
        <v>496</v>
      </c>
      <c r="G237" s="150" t="s">
        <v>303</v>
      </c>
      <c r="H237" s="151">
        <v>5.1999999999999998E-2</v>
      </c>
      <c r="I237" s="152"/>
      <c r="J237" s="153">
        <f>ROUND(I237*H237,2)</f>
        <v>0</v>
      </c>
      <c r="K237" s="149" t="s">
        <v>21</v>
      </c>
      <c r="L237" s="37"/>
      <c r="M237" s="154" t="s">
        <v>21</v>
      </c>
      <c r="N237" s="155" t="s">
        <v>44</v>
      </c>
      <c r="P237" s="156">
        <f>O237*H237</f>
        <v>0</v>
      </c>
      <c r="Q237" s="156">
        <v>1</v>
      </c>
      <c r="R237" s="156">
        <f>Q237*H237</f>
        <v>5.1999999999999998E-2</v>
      </c>
      <c r="S237" s="156">
        <v>0</v>
      </c>
      <c r="T237" s="157">
        <f>S237*H237</f>
        <v>0</v>
      </c>
      <c r="AR237" s="21" t="s">
        <v>183</v>
      </c>
      <c r="AT237" s="21" t="s">
        <v>156</v>
      </c>
      <c r="AU237" s="21" t="s">
        <v>83</v>
      </c>
      <c r="AY237" s="21" t="s">
        <v>155</v>
      </c>
      <c r="BE237" s="158">
        <f>IF(N237="základní",J237,0)</f>
        <v>0</v>
      </c>
      <c r="BF237" s="158">
        <f>IF(N237="snížená",J237,0)</f>
        <v>0</v>
      </c>
      <c r="BG237" s="158">
        <f>IF(N237="zákl. přenesená",J237,0)</f>
        <v>0</v>
      </c>
      <c r="BH237" s="158">
        <f>IF(N237="sníž. přenesená",J237,0)</f>
        <v>0</v>
      </c>
      <c r="BI237" s="158">
        <f>IF(N237="nulová",J237,0)</f>
        <v>0</v>
      </c>
      <c r="BJ237" s="21" t="s">
        <v>81</v>
      </c>
      <c r="BK237" s="158">
        <f>ROUND(I237*H237,2)</f>
        <v>0</v>
      </c>
      <c r="BL237" s="21" t="s">
        <v>183</v>
      </c>
      <c r="BM237" s="21" t="s">
        <v>497</v>
      </c>
    </row>
    <row r="238" spans="2:65" s="11" customFormat="1" ht="13.5">
      <c r="B238" s="171"/>
      <c r="D238" s="172" t="s">
        <v>270</v>
      </c>
      <c r="E238" s="173" t="s">
        <v>21</v>
      </c>
      <c r="F238" s="174" t="s">
        <v>498</v>
      </c>
      <c r="H238" s="175">
        <v>5.1999999999999998E-2</v>
      </c>
      <c r="I238" s="176"/>
      <c r="L238" s="171"/>
      <c r="M238" s="177"/>
      <c r="T238" s="178"/>
      <c r="AT238" s="173" t="s">
        <v>270</v>
      </c>
      <c r="AU238" s="173" t="s">
        <v>83</v>
      </c>
      <c r="AV238" s="11" t="s">
        <v>83</v>
      </c>
      <c r="AW238" s="11" t="s">
        <v>37</v>
      </c>
      <c r="AX238" s="11" t="s">
        <v>73</v>
      </c>
      <c r="AY238" s="173" t="s">
        <v>155</v>
      </c>
    </row>
    <row r="239" spans="2:65" s="12" customFormat="1" ht="13.5">
      <c r="B239" s="179"/>
      <c r="D239" s="172" t="s">
        <v>270</v>
      </c>
      <c r="E239" s="180" t="s">
        <v>21</v>
      </c>
      <c r="F239" s="181" t="s">
        <v>275</v>
      </c>
      <c r="H239" s="182">
        <v>5.1999999999999998E-2</v>
      </c>
      <c r="I239" s="183"/>
      <c r="L239" s="179"/>
      <c r="M239" s="184"/>
      <c r="T239" s="185"/>
      <c r="AT239" s="180" t="s">
        <v>270</v>
      </c>
      <c r="AU239" s="180" t="s">
        <v>83</v>
      </c>
      <c r="AV239" s="12" t="s">
        <v>163</v>
      </c>
      <c r="AW239" s="12" t="s">
        <v>37</v>
      </c>
      <c r="AX239" s="12" t="s">
        <v>81</v>
      </c>
      <c r="AY239" s="180" t="s">
        <v>155</v>
      </c>
    </row>
    <row r="240" spans="2:65" s="1" customFormat="1" ht="16.5" customHeight="1">
      <c r="B240" s="37"/>
      <c r="C240" s="147" t="s">
        <v>366</v>
      </c>
      <c r="D240" s="147" t="s">
        <v>156</v>
      </c>
      <c r="E240" s="148" t="s">
        <v>499</v>
      </c>
      <c r="F240" s="149" t="s">
        <v>500</v>
      </c>
      <c r="G240" s="150" t="s">
        <v>303</v>
      </c>
      <c r="H240" s="151">
        <v>0.107</v>
      </c>
      <c r="I240" s="152"/>
      <c r="J240" s="153">
        <f>ROUND(I240*H240,2)</f>
        <v>0</v>
      </c>
      <c r="K240" s="149" t="s">
        <v>21</v>
      </c>
      <c r="L240" s="37"/>
      <c r="M240" s="154" t="s">
        <v>21</v>
      </c>
      <c r="N240" s="155" t="s">
        <v>44</v>
      </c>
      <c r="P240" s="156">
        <f>O240*H240</f>
        <v>0</v>
      </c>
      <c r="Q240" s="156">
        <v>0</v>
      </c>
      <c r="R240" s="156">
        <f>Q240*H240</f>
        <v>0</v>
      </c>
      <c r="S240" s="156">
        <v>0</v>
      </c>
      <c r="T240" s="157">
        <f>S240*H240</f>
        <v>0</v>
      </c>
      <c r="AR240" s="21" t="s">
        <v>183</v>
      </c>
      <c r="AT240" s="21" t="s">
        <v>156</v>
      </c>
      <c r="AU240" s="21" t="s">
        <v>83</v>
      </c>
      <c r="AY240" s="21" t="s">
        <v>155</v>
      </c>
      <c r="BE240" s="158">
        <f>IF(N240="základní",J240,0)</f>
        <v>0</v>
      </c>
      <c r="BF240" s="158">
        <f>IF(N240="snížená",J240,0)</f>
        <v>0</v>
      </c>
      <c r="BG240" s="158">
        <f>IF(N240="zákl. přenesená",J240,0)</f>
        <v>0</v>
      </c>
      <c r="BH240" s="158">
        <f>IF(N240="sníž. přenesená",J240,0)</f>
        <v>0</v>
      </c>
      <c r="BI240" s="158">
        <f>IF(N240="nulová",J240,0)</f>
        <v>0</v>
      </c>
      <c r="BJ240" s="21" t="s">
        <v>81</v>
      </c>
      <c r="BK240" s="158">
        <f>ROUND(I240*H240,2)</f>
        <v>0</v>
      </c>
      <c r="BL240" s="21" t="s">
        <v>183</v>
      </c>
      <c r="BM240" s="21" t="s">
        <v>501</v>
      </c>
    </row>
    <row r="241" spans="2:65" s="11" customFormat="1" ht="13.5">
      <c r="B241" s="171"/>
      <c r="D241" s="172" t="s">
        <v>270</v>
      </c>
      <c r="E241" s="173" t="s">
        <v>21</v>
      </c>
      <c r="F241" s="174" t="s">
        <v>502</v>
      </c>
      <c r="H241" s="175">
        <v>0.107</v>
      </c>
      <c r="I241" s="176"/>
      <c r="L241" s="171"/>
      <c r="M241" s="177"/>
      <c r="T241" s="178"/>
      <c r="AT241" s="173" t="s">
        <v>270</v>
      </c>
      <c r="AU241" s="173" t="s">
        <v>83</v>
      </c>
      <c r="AV241" s="11" t="s">
        <v>83</v>
      </c>
      <c r="AW241" s="11" t="s">
        <v>37</v>
      </c>
      <c r="AX241" s="11" t="s">
        <v>73</v>
      </c>
      <c r="AY241" s="173" t="s">
        <v>155</v>
      </c>
    </row>
    <row r="242" spans="2:65" s="12" customFormat="1" ht="13.5">
      <c r="B242" s="179"/>
      <c r="D242" s="172" t="s">
        <v>270</v>
      </c>
      <c r="E242" s="180" t="s">
        <v>21</v>
      </c>
      <c r="F242" s="181" t="s">
        <v>275</v>
      </c>
      <c r="H242" s="182">
        <v>0.107</v>
      </c>
      <c r="I242" s="183"/>
      <c r="L242" s="179"/>
      <c r="M242" s="184"/>
      <c r="T242" s="185"/>
      <c r="AT242" s="180" t="s">
        <v>270</v>
      </c>
      <c r="AU242" s="180" t="s">
        <v>83</v>
      </c>
      <c r="AV242" s="12" t="s">
        <v>163</v>
      </c>
      <c r="AW242" s="12" t="s">
        <v>37</v>
      </c>
      <c r="AX242" s="12" t="s">
        <v>81</v>
      </c>
      <c r="AY242" s="180" t="s">
        <v>155</v>
      </c>
    </row>
    <row r="243" spans="2:65" s="9" customFormat="1" ht="22.35" customHeight="1">
      <c r="B243" s="137"/>
      <c r="D243" s="138" t="s">
        <v>72</v>
      </c>
      <c r="E243" s="169" t="s">
        <v>503</v>
      </c>
      <c r="F243" s="169" t="s">
        <v>504</v>
      </c>
      <c r="I243" s="140"/>
      <c r="J243" s="170">
        <f>BK243</f>
        <v>0</v>
      </c>
      <c r="L243" s="137"/>
      <c r="M243" s="142"/>
      <c r="P243" s="143">
        <v>0</v>
      </c>
      <c r="R243" s="143">
        <v>0</v>
      </c>
      <c r="T243" s="144">
        <v>0</v>
      </c>
      <c r="AR243" s="138" t="s">
        <v>83</v>
      </c>
      <c r="AT243" s="145" t="s">
        <v>72</v>
      </c>
      <c r="AU243" s="145" t="s">
        <v>83</v>
      </c>
      <c r="AY243" s="138" t="s">
        <v>155</v>
      </c>
      <c r="BK243" s="146">
        <v>0</v>
      </c>
    </row>
    <row r="244" spans="2:65" s="9" customFormat="1" ht="24.95" customHeight="1">
      <c r="B244" s="137"/>
      <c r="D244" s="138" t="s">
        <v>72</v>
      </c>
      <c r="E244" s="139" t="s">
        <v>505</v>
      </c>
      <c r="F244" s="139" t="s">
        <v>506</v>
      </c>
      <c r="I244" s="140"/>
      <c r="J244" s="141">
        <f>BK244</f>
        <v>0</v>
      </c>
      <c r="L244" s="137"/>
      <c r="M244" s="142"/>
      <c r="P244" s="143">
        <f>P245</f>
        <v>0</v>
      </c>
      <c r="R244" s="143">
        <f>R245</f>
        <v>0</v>
      </c>
      <c r="T244" s="144">
        <f>T245</f>
        <v>0</v>
      </c>
      <c r="AR244" s="138" t="s">
        <v>83</v>
      </c>
      <c r="AT244" s="145" t="s">
        <v>72</v>
      </c>
      <c r="AU244" s="145" t="s">
        <v>73</v>
      </c>
      <c r="AY244" s="138" t="s">
        <v>155</v>
      </c>
      <c r="BK244" s="146">
        <f>BK245</f>
        <v>0</v>
      </c>
    </row>
    <row r="245" spans="2:65" s="9" customFormat="1" ht="19.899999999999999" customHeight="1">
      <c r="B245" s="137"/>
      <c r="D245" s="138" t="s">
        <v>72</v>
      </c>
      <c r="E245" s="169" t="s">
        <v>507</v>
      </c>
      <c r="F245" s="169" t="s">
        <v>508</v>
      </c>
      <c r="I245" s="140"/>
      <c r="J245" s="170">
        <f>BK245</f>
        <v>0</v>
      </c>
      <c r="L245" s="137"/>
      <c r="M245" s="142"/>
      <c r="P245" s="143">
        <f>SUM(P246:P249)</f>
        <v>0</v>
      </c>
      <c r="R245" s="143">
        <f>SUM(R246:R249)</f>
        <v>0</v>
      </c>
      <c r="T245" s="144">
        <f>SUM(T246:T249)</f>
        <v>0</v>
      </c>
      <c r="AR245" s="138" t="s">
        <v>83</v>
      </c>
      <c r="AT245" s="145" t="s">
        <v>72</v>
      </c>
      <c r="AU245" s="145" t="s">
        <v>81</v>
      </c>
      <c r="AY245" s="138" t="s">
        <v>155</v>
      </c>
      <c r="BK245" s="146">
        <f>SUM(BK246:BK249)</f>
        <v>0</v>
      </c>
    </row>
    <row r="246" spans="2:65" s="1" customFormat="1" ht="25.5" customHeight="1">
      <c r="B246" s="37"/>
      <c r="C246" s="147" t="s">
        <v>509</v>
      </c>
      <c r="D246" s="147" t="s">
        <v>156</v>
      </c>
      <c r="E246" s="148" t="s">
        <v>510</v>
      </c>
      <c r="F246" s="149" t="s">
        <v>511</v>
      </c>
      <c r="G246" s="150" t="s">
        <v>512</v>
      </c>
      <c r="H246" s="151">
        <v>20</v>
      </c>
      <c r="I246" s="152"/>
      <c r="J246" s="153">
        <f>ROUND(I246*H246,2)</f>
        <v>0</v>
      </c>
      <c r="K246" s="149" t="s">
        <v>21</v>
      </c>
      <c r="L246" s="37"/>
      <c r="M246" s="154" t="s">
        <v>21</v>
      </c>
      <c r="N246" s="155" t="s">
        <v>44</v>
      </c>
      <c r="P246" s="156">
        <f>O246*H246</f>
        <v>0</v>
      </c>
      <c r="Q246" s="156">
        <v>0</v>
      </c>
      <c r="R246" s="156">
        <f>Q246*H246</f>
        <v>0</v>
      </c>
      <c r="S246" s="156">
        <v>0</v>
      </c>
      <c r="T246" s="157">
        <f>S246*H246</f>
        <v>0</v>
      </c>
      <c r="AR246" s="21" t="s">
        <v>183</v>
      </c>
      <c r="AT246" s="21" t="s">
        <v>156</v>
      </c>
      <c r="AU246" s="21" t="s">
        <v>83</v>
      </c>
      <c r="AY246" s="21" t="s">
        <v>155</v>
      </c>
      <c r="BE246" s="158">
        <f>IF(N246="základní",J246,0)</f>
        <v>0</v>
      </c>
      <c r="BF246" s="158">
        <f>IF(N246="snížená",J246,0)</f>
        <v>0</v>
      </c>
      <c r="BG246" s="158">
        <f>IF(N246="zákl. přenesená",J246,0)</f>
        <v>0</v>
      </c>
      <c r="BH246" s="158">
        <f>IF(N246="sníž. přenesená",J246,0)</f>
        <v>0</v>
      </c>
      <c r="BI246" s="158">
        <f>IF(N246="nulová",J246,0)</f>
        <v>0</v>
      </c>
      <c r="BJ246" s="21" t="s">
        <v>81</v>
      </c>
      <c r="BK246" s="158">
        <f>ROUND(I246*H246,2)</f>
        <v>0</v>
      </c>
      <c r="BL246" s="21" t="s">
        <v>183</v>
      </c>
      <c r="BM246" s="21" t="s">
        <v>513</v>
      </c>
    </row>
    <row r="247" spans="2:65" s="1" customFormat="1" ht="16.5" customHeight="1">
      <c r="B247" s="37"/>
      <c r="C247" s="147" t="s">
        <v>160</v>
      </c>
      <c r="D247" s="147" t="s">
        <v>156</v>
      </c>
      <c r="E247" s="148" t="s">
        <v>514</v>
      </c>
      <c r="F247" s="149" t="s">
        <v>515</v>
      </c>
      <c r="G247" s="150" t="s">
        <v>427</v>
      </c>
      <c r="H247" s="151">
        <v>12</v>
      </c>
      <c r="I247" s="152"/>
      <c r="J247" s="153">
        <f>ROUND(I247*H247,2)</f>
        <v>0</v>
      </c>
      <c r="K247" s="149" t="s">
        <v>21</v>
      </c>
      <c r="L247" s="37"/>
      <c r="M247" s="154" t="s">
        <v>21</v>
      </c>
      <c r="N247" s="155" t="s">
        <v>44</v>
      </c>
      <c r="P247" s="156">
        <f>O247*H247</f>
        <v>0</v>
      </c>
      <c r="Q247" s="156">
        <v>0</v>
      </c>
      <c r="R247" s="156">
        <f>Q247*H247</f>
        <v>0</v>
      </c>
      <c r="S247" s="156">
        <v>0</v>
      </c>
      <c r="T247" s="157">
        <f>S247*H247</f>
        <v>0</v>
      </c>
      <c r="AR247" s="21" t="s">
        <v>183</v>
      </c>
      <c r="AT247" s="21" t="s">
        <v>156</v>
      </c>
      <c r="AU247" s="21" t="s">
        <v>83</v>
      </c>
      <c r="AY247" s="21" t="s">
        <v>155</v>
      </c>
      <c r="BE247" s="158">
        <f>IF(N247="základní",J247,0)</f>
        <v>0</v>
      </c>
      <c r="BF247" s="158">
        <f>IF(N247="snížená",J247,0)</f>
        <v>0</v>
      </c>
      <c r="BG247" s="158">
        <f>IF(N247="zákl. přenesená",J247,0)</f>
        <v>0</v>
      </c>
      <c r="BH247" s="158">
        <f>IF(N247="sníž. přenesená",J247,0)</f>
        <v>0</v>
      </c>
      <c r="BI247" s="158">
        <f>IF(N247="nulová",J247,0)</f>
        <v>0</v>
      </c>
      <c r="BJ247" s="21" t="s">
        <v>81</v>
      </c>
      <c r="BK247" s="158">
        <f>ROUND(I247*H247,2)</f>
        <v>0</v>
      </c>
      <c r="BL247" s="21" t="s">
        <v>183</v>
      </c>
      <c r="BM247" s="21" t="s">
        <v>516</v>
      </c>
    </row>
    <row r="248" spans="2:65" s="1" customFormat="1" ht="25.5" customHeight="1">
      <c r="B248" s="37"/>
      <c r="C248" s="147" t="s">
        <v>517</v>
      </c>
      <c r="D248" s="147" t="s">
        <v>156</v>
      </c>
      <c r="E248" s="148" t="s">
        <v>518</v>
      </c>
      <c r="F248" s="149" t="s">
        <v>519</v>
      </c>
      <c r="G248" s="150" t="s">
        <v>300</v>
      </c>
      <c r="H248" s="151">
        <v>51.45</v>
      </c>
      <c r="I248" s="152"/>
      <c r="J248" s="153">
        <f>ROUND(I248*H248,2)</f>
        <v>0</v>
      </c>
      <c r="K248" s="149" t="s">
        <v>21</v>
      </c>
      <c r="L248" s="37"/>
      <c r="M248" s="154" t="s">
        <v>21</v>
      </c>
      <c r="N248" s="155" t="s">
        <v>44</v>
      </c>
      <c r="P248" s="156">
        <f>O248*H248</f>
        <v>0</v>
      </c>
      <c r="Q248" s="156">
        <v>0</v>
      </c>
      <c r="R248" s="156">
        <f>Q248*H248</f>
        <v>0</v>
      </c>
      <c r="S248" s="156">
        <v>0</v>
      </c>
      <c r="T248" s="157">
        <f>S248*H248</f>
        <v>0</v>
      </c>
      <c r="AR248" s="21" t="s">
        <v>183</v>
      </c>
      <c r="AT248" s="21" t="s">
        <v>156</v>
      </c>
      <c r="AU248" s="21" t="s">
        <v>83</v>
      </c>
      <c r="AY248" s="21" t="s">
        <v>155</v>
      </c>
      <c r="BE248" s="158">
        <f>IF(N248="základní",J248,0)</f>
        <v>0</v>
      </c>
      <c r="BF248" s="158">
        <f>IF(N248="snížená",J248,0)</f>
        <v>0</v>
      </c>
      <c r="BG248" s="158">
        <f>IF(N248="zákl. přenesená",J248,0)</f>
        <v>0</v>
      </c>
      <c r="BH248" s="158">
        <f>IF(N248="sníž. přenesená",J248,0)</f>
        <v>0</v>
      </c>
      <c r="BI248" s="158">
        <f>IF(N248="nulová",J248,0)</f>
        <v>0</v>
      </c>
      <c r="BJ248" s="21" t="s">
        <v>81</v>
      </c>
      <c r="BK248" s="158">
        <f>ROUND(I248*H248,2)</f>
        <v>0</v>
      </c>
      <c r="BL248" s="21" t="s">
        <v>183</v>
      </c>
      <c r="BM248" s="21" t="s">
        <v>520</v>
      </c>
    </row>
    <row r="249" spans="2:65" s="11" customFormat="1" ht="13.5">
      <c r="B249" s="171"/>
      <c r="D249" s="172" t="s">
        <v>270</v>
      </c>
      <c r="E249" s="173" t="s">
        <v>21</v>
      </c>
      <c r="F249" s="174" t="s">
        <v>521</v>
      </c>
      <c r="H249" s="175">
        <v>51.45</v>
      </c>
      <c r="I249" s="176"/>
      <c r="L249" s="171"/>
      <c r="M249" s="196"/>
      <c r="N249" s="197"/>
      <c r="O249" s="197"/>
      <c r="P249" s="197"/>
      <c r="Q249" s="197"/>
      <c r="R249" s="197"/>
      <c r="S249" s="197"/>
      <c r="T249" s="198"/>
      <c r="AT249" s="173" t="s">
        <v>270</v>
      </c>
      <c r="AU249" s="173" t="s">
        <v>83</v>
      </c>
      <c r="AV249" s="11" t="s">
        <v>83</v>
      </c>
      <c r="AW249" s="11" t="s">
        <v>37</v>
      </c>
      <c r="AX249" s="11" t="s">
        <v>81</v>
      </c>
      <c r="AY249" s="173" t="s">
        <v>155</v>
      </c>
    </row>
    <row r="250" spans="2:65" s="1" customFormat="1" ht="6.95" customHeight="1">
      <c r="B250" s="50"/>
      <c r="C250" s="51"/>
      <c r="D250" s="51"/>
      <c r="E250" s="51"/>
      <c r="F250" s="51"/>
      <c r="G250" s="51"/>
      <c r="H250" s="51"/>
      <c r="I250" s="114"/>
      <c r="J250" s="51"/>
      <c r="K250" s="51"/>
      <c r="L250" s="37"/>
    </row>
  </sheetData>
  <sheetProtection algorithmName="SHA-512" hashValue="+5AYsdwz+mz5NKmSMYntxubhNhn2/pbiXRyvxZAkjR3Fg4jhEe5u/UV7e6JYG7KzmjvM/jcNecQQag3FUOZq5g==" saltValue="vxqA+DSg/aiL8SqR/WMeRV08cLjqOFSMP5qm9c/Id3yD9R0M7fl7IxyItS7CQvisop6SyRPIlw9QNey1rFzVPg==" spinCount="100000" sheet="1" objects="1" scenarios="1" formatColumns="0" formatRows="0" autoFilter="0"/>
  <autoFilter ref="C91:K249" xr:uid="{00000000-0009-0000-0000-000002000000}"/>
  <mergeCells count="10">
    <mergeCell ref="J51:J52"/>
    <mergeCell ref="E82:H82"/>
    <mergeCell ref="E84:H84"/>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91"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46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522</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ROUND(J103,2)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ROUND(SUM(BE103:BE462), 2)</f>
        <v>0</v>
      </c>
      <c r="I30" s="106">
        <v>0.21</v>
      </c>
      <c r="J30" s="105">
        <f>ROUND(ROUND((SUM(BE103:BE462)), 2)*I30, 2)</f>
        <v>0</v>
      </c>
      <c r="K30" s="40"/>
    </row>
    <row r="31" spans="2:11" s="1" customFormat="1" ht="14.45" customHeight="1">
      <c r="B31" s="37"/>
      <c r="E31" s="43" t="s">
        <v>45</v>
      </c>
      <c r="F31" s="105">
        <f>ROUND(SUM(BF103:BF462), 2)</f>
        <v>0</v>
      </c>
      <c r="I31" s="106">
        <v>0.15</v>
      </c>
      <c r="J31" s="105">
        <f>ROUND(ROUND((SUM(BF103:BF462)), 2)*I31, 2)</f>
        <v>0</v>
      </c>
      <c r="K31" s="40"/>
    </row>
    <row r="32" spans="2:11" s="1" customFormat="1" ht="14.45" hidden="1" customHeight="1">
      <c r="B32" s="37"/>
      <c r="E32" s="43" t="s">
        <v>46</v>
      </c>
      <c r="F32" s="105">
        <f>ROUND(SUM(BG103:BG462), 2)</f>
        <v>0</v>
      </c>
      <c r="I32" s="106">
        <v>0.21</v>
      </c>
      <c r="J32" s="105">
        <v>0</v>
      </c>
      <c r="K32" s="40"/>
    </row>
    <row r="33" spans="2:11" s="1" customFormat="1" ht="14.45" hidden="1" customHeight="1">
      <c r="B33" s="37"/>
      <c r="E33" s="43" t="s">
        <v>47</v>
      </c>
      <c r="F33" s="105">
        <f>ROUND(SUM(BH103:BH462), 2)</f>
        <v>0</v>
      </c>
      <c r="I33" s="106">
        <v>0.15</v>
      </c>
      <c r="J33" s="105">
        <v>0</v>
      </c>
      <c r="K33" s="40"/>
    </row>
    <row r="34" spans="2:11" s="1" customFormat="1" ht="14.45" hidden="1" customHeight="1">
      <c r="B34" s="37"/>
      <c r="E34" s="43" t="s">
        <v>48</v>
      </c>
      <c r="F34" s="105">
        <f>ROUND(SUM(BI103:BI462),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01 - 5-OBJEKT HZ - ELEKTROINSTALACE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J103</f>
        <v>0</v>
      </c>
      <c r="K56" s="40"/>
      <c r="AU56" s="21" t="s">
        <v>136</v>
      </c>
    </row>
    <row r="57" spans="2:47" s="7" customFormat="1" ht="24.95" customHeight="1">
      <c r="B57" s="122"/>
      <c r="D57" s="123" t="s">
        <v>523</v>
      </c>
      <c r="E57" s="124"/>
      <c r="F57" s="124"/>
      <c r="G57" s="124"/>
      <c r="H57" s="124"/>
      <c r="I57" s="125"/>
      <c r="J57" s="126">
        <f>J104</f>
        <v>0</v>
      </c>
      <c r="K57" s="127"/>
    </row>
    <row r="58" spans="2:47" s="10" customFormat="1" ht="19.899999999999999" customHeight="1">
      <c r="B58" s="163"/>
      <c r="D58" s="164" t="s">
        <v>524</v>
      </c>
      <c r="E58" s="165"/>
      <c r="F58" s="165"/>
      <c r="G58" s="165"/>
      <c r="H58" s="165"/>
      <c r="I58" s="166"/>
      <c r="J58" s="167">
        <f>J115</f>
        <v>0</v>
      </c>
      <c r="K58" s="168"/>
    </row>
    <row r="59" spans="2:47" s="7" customFormat="1" ht="24.95" customHeight="1">
      <c r="B59" s="122"/>
      <c r="D59" s="123" t="s">
        <v>525</v>
      </c>
      <c r="E59" s="124"/>
      <c r="F59" s="124"/>
      <c r="G59" s="124"/>
      <c r="H59" s="124"/>
      <c r="I59" s="125"/>
      <c r="J59" s="126">
        <f>J116</f>
        <v>0</v>
      </c>
      <c r="K59" s="127"/>
    </row>
    <row r="60" spans="2:47" s="10" customFormat="1" ht="19.899999999999999" customHeight="1">
      <c r="B60" s="163"/>
      <c r="D60" s="164" t="s">
        <v>526</v>
      </c>
      <c r="E60" s="165"/>
      <c r="F60" s="165"/>
      <c r="G60" s="165"/>
      <c r="H60" s="165"/>
      <c r="I60" s="166"/>
      <c r="J60" s="167">
        <f>J152</f>
        <v>0</v>
      </c>
      <c r="K60" s="168"/>
    </row>
    <row r="61" spans="2:47" s="7" customFormat="1" ht="24.95" customHeight="1">
      <c r="B61" s="122"/>
      <c r="D61" s="123" t="s">
        <v>527</v>
      </c>
      <c r="E61" s="124"/>
      <c r="F61" s="124"/>
      <c r="G61" s="124"/>
      <c r="H61" s="124"/>
      <c r="I61" s="125"/>
      <c r="J61" s="126">
        <f>J153</f>
        <v>0</v>
      </c>
      <c r="K61" s="127"/>
    </row>
    <row r="62" spans="2:47" s="10" customFormat="1" ht="19.899999999999999" customHeight="1">
      <c r="B62" s="163"/>
      <c r="D62" s="164" t="s">
        <v>528</v>
      </c>
      <c r="E62" s="165"/>
      <c r="F62" s="165"/>
      <c r="G62" s="165"/>
      <c r="H62" s="165"/>
      <c r="I62" s="166"/>
      <c r="J62" s="167">
        <f>J206</f>
        <v>0</v>
      </c>
      <c r="K62" s="168"/>
    </row>
    <row r="63" spans="2:47" s="7" customFormat="1" ht="24.95" customHeight="1">
      <c r="B63" s="122"/>
      <c r="D63" s="123" t="s">
        <v>529</v>
      </c>
      <c r="E63" s="124"/>
      <c r="F63" s="124"/>
      <c r="G63" s="124"/>
      <c r="H63" s="124"/>
      <c r="I63" s="125"/>
      <c r="J63" s="126">
        <f>J207</f>
        <v>0</v>
      </c>
      <c r="K63" s="127"/>
    </row>
    <row r="64" spans="2:47" s="10" customFormat="1" ht="19.899999999999999" customHeight="1">
      <c r="B64" s="163"/>
      <c r="D64" s="164" t="s">
        <v>530</v>
      </c>
      <c r="E64" s="165"/>
      <c r="F64" s="165"/>
      <c r="G64" s="165"/>
      <c r="H64" s="165"/>
      <c r="I64" s="166"/>
      <c r="J64" s="167">
        <f>J276</f>
        <v>0</v>
      </c>
      <c r="K64" s="168"/>
    </row>
    <row r="65" spans="2:11" s="7" customFormat="1" ht="24.95" customHeight="1">
      <c r="B65" s="122"/>
      <c r="D65" s="123" t="s">
        <v>531</v>
      </c>
      <c r="E65" s="124"/>
      <c r="F65" s="124"/>
      <c r="G65" s="124"/>
      <c r="H65" s="124"/>
      <c r="I65" s="125"/>
      <c r="J65" s="126">
        <f>J277</f>
        <v>0</v>
      </c>
      <c r="K65" s="127"/>
    </row>
    <row r="66" spans="2:11" s="10" customFormat="1" ht="19.899999999999999" customHeight="1">
      <c r="B66" s="163"/>
      <c r="D66" s="164" t="s">
        <v>532</v>
      </c>
      <c r="E66" s="165"/>
      <c r="F66" s="165"/>
      <c r="G66" s="165"/>
      <c r="H66" s="165"/>
      <c r="I66" s="166"/>
      <c r="J66" s="167">
        <f>J295</f>
        <v>0</v>
      </c>
      <c r="K66" s="168"/>
    </row>
    <row r="67" spans="2:11" s="7" customFormat="1" ht="24.95" customHeight="1">
      <c r="B67" s="122"/>
      <c r="D67" s="123" t="s">
        <v>533</v>
      </c>
      <c r="E67" s="124"/>
      <c r="F67" s="124"/>
      <c r="G67" s="124"/>
      <c r="H67" s="124"/>
      <c r="I67" s="125"/>
      <c r="J67" s="126">
        <f>J296</f>
        <v>0</v>
      </c>
      <c r="K67" s="127"/>
    </row>
    <row r="68" spans="2:11" s="10" customFormat="1" ht="19.899999999999999" customHeight="1">
      <c r="B68" s="163"/>
      <c r="D68" s="164" t="s">
        <v>534</v>
      </c>
      <c r="E68" s="165"/>
      <c r="F68" s="165"/>
      <c r="G68" s="165"/>
      <c r="H68" s="165"/>
      <c r="I68" s="166"/>
      <c r="J68" s="167">
        <f>J298</f>
        <v>0</v>
      </c>
      <c r="K68" s="168"/>
    </row>
    <row r="69" spans="2:11" s="7" customFormat="1" ht="24.95" customHeight="1">
      <c r="B69" s="122"/>
      <c r="D69" s="123" t="s">
        <v>535</v>
      </c>
      <c r="E69" s="124"/>
      <c r="F69" s="124"/>
      <c r="G69" s="124"/>
      <c r="H69" s="124"/>
      <c r="I69" s="125"/>
      <c r="J69" s="126">
        <f>J299</f>
        <v>0</v>
      </c>
      <c r="K69" s="127"/>
    </row>
    <row r="70" spans="2:11" s="10" customFormat="1" ht="19.899999999999999" customHeight="1">
      <c r="B70" s="163"/>
      <c r="D70" s="164" t="s">
        <v>536</v>
      </c>
      <c r="E70" s="165"/>
      <c r="F70" s="165"/>
      <c r="G70" s="165"/>
      <c r="H70" s="165"/>
      <c r="I70" s="166"/>
      <c r="J70" s="167">
        <f>J337</f>
        <v>0</v>
      </c>
      <c r="K70" s="168"/>
    </row>
    <row r="71" spans="2:11" s="7" customFormat="1" ht="24.95" customHeight="1">
      <c r="B71" s="122"/>
      <c r="D71" s="123" t="s">
        <v>537</v>
      </c>
      <c r="E71" s="124"/>
      <c r="F71" s="124"/>
      <c r="G71" s="124"/>
      <c r="H71" s="124"/>
      <c r="I71" s="125"/>
      <c r="J71" s="126">
        <f>J338</f>
        <v>0</v>
      </c>
      <c r="K71" s="127"/>
    </row>
    <row r="72" spans="2:11" s="10" customFormat="1" ht="19.899999999999999" customHeight="1">
      <c r="B72" s="163"/>
      <c r="D72" s="164" t="s">
        <v>538</v>
      </c>
      <c r="E72" s="165"/>
      <c r="F72" s="165"/>
      <c r="G72" s="165"/>
      <c r="H72" s="165"/>
      <c r="I72" s="166"/>
      <c r="J72" s="167">
        <f>J347</f>
        <v>0</v>
      </c>
      <c r="K72" s="168"/>
    </row>
    <row r="73" spans="2:11" s="7" customFormat="1" ht="24.95" customHeight="1">
      <c r="B73" s="122"/>
      <c r="D73" s="123" t="s">
        <v>539</v>
      </c>
      <c r="E73" s="124"/>
      <c r="F73" s="124"/>
      <c r="G73" s="124"/>
      <c r="H73" s="124"/>
      <c r="I73" s="125"/>
      <c r="J73" s="126">
        <f>J348</f>
        <v>0</v>
      </c>
      <c r="K73" s="127"/>
    </row>
    <row r="74" spans="2:11" s="7" customFormat="1" ht="24.95" customHeight="1">
      <c r="B74" s="122"/>
      <c r="D74" s="123" t="s">
        <v>540</v>
      </c>
      <c r="E74" s="124"/>
      <c r="F74" s="124"/>
      <c r="G74" s="124"/>
      <c r="H74" s="124"/>
      <c r="I74" s="125"/>
      <c r="J74" s="126">
        <f>J349</f>
        <v>0</v>
      </c>
      <c r="K74" s="127"/>
    </row>
    <row r="75" spans="2:11" s="10" customFormat="1" ht="19.899999999999999" customHeight="1">
      <c r="B75" s="163"/>
      <c r="D75" s="164" t="s">
        <v>541</v>
      </c>
      <c r="E75" s="165"/>
      <c r="F75" s="165"/>
      <c r="G75" s="165"/>
      <c r="H75" s="165"/>
      <c r="I75" s="166"/>
      <c r="J75" s="167">
        <f>J392</f>
        <v>0</v>
      </c>
      <c r="K75" s="168"/>
    </row>
    <row r="76" spans="2:11" s="7" customFormat="1" ht="24.95" customHeight="1">
      <c r="B76" s="122"/>
      <c r="D76" s="123" t="s">
        <v>542</v>
      </c>
      <c r="E76" s="124"/>
      <c r="F76" s="124"/>
      <c r="G76" s="124"/>
      <c r="H76" s="124"/>
      <c r="I76" s="125"/>
      <c r="J76" s="126">
        <f>J393</f>
        <v>0</v>
      </c>
      <c r="K76" s="127"/>
    </row>
    <row r="77" spans="2:11" s="10" customFormat="1" ht="19.899999999999999" customHeight="1">
      <c r="B77" s="163"/>
      <c r="D77" s="164" t="s">
        <v>543</v>
      </c>
      <c r="E77" s="165"/>
      <c r="F77" s="165"/>
      <c r="G77" s="165"/>
      <c r="H77" s="165"/>
      <c r="I77" s="166"/>
      <c r="J77" s="167">
        <f>J420</f>
        <v>0</v>
      </c>
      <c r="K77" s="168"/>
    </row>
    <row r="78" spans="2:11" s="7" customFormat="1" ht="24.95" customHeight="1">
      <c r="B78" s="122"/>
      <c r="D78" s="123" t="s">
        <v>544</v>
      </c>
      <c r="E78" s="124"/>
      <c r="F78" s="124"/>
      <c r="G78" s="124"/>
      <c r="H78" s="124"/>
      <c r="I78" s="125"/>
      <c r="J78" s="126">
        <f>J421</f>
        <v>0</v>
      </c>
      <c r="K78" s="127"/>
    </row>
    <row r="79" spans="2:11" s="10" customFormat="1" ht="19.899999999999999" customHeight="1">
      <c r="B79" s="163"/>
      <c r="D79" s="164" t="s">
        <v>545</v>
      </c>
      <c r="E79" s="165"/>
      <c r="F79" s="165"/>
      <c r="G79" s="165"/>
      <c r="H79" s="165"/>
      <c r="I79" s="166"/>
      <c r="J79" s="167">
        <f>J440</f>
        <v>0</v>
      </c>
      <c r="K79" s="168"/>
    </row>
    <row r="80" spans="2:11" s="7" customFormat="1" ht="24.95" customHeight="1">
      <c r="B80" s="122"/>
      <c r="D80" s="123" t="s">
        <v>546</v>
      </c>
      <c r="E80" s="124"/>
      <c r="F80" s="124"/>
      <c r="G80" s="124"/>
      <c r="H80" s="124"/>
      <c r="I80" s="125"/>
      <c r="J80" s="126">
        <f>J441</f>
        <v>0</v>
      </c>
      <c r="K80" s="127"/>
    </row>
    <row r="81" spans="2:12" s="10" customFormat="1" ht="19.899999999999999" customHeight="1">
      <c r="B81" s="163"/>
      <c r="D81" s="164" t="s">
        <v>547</v>
      </c>
      <c r="E81" s="165"/>
      <c r="F81" s="165"/>
      <c r="G81" s="165"/>
      <c r="H81" s="165"/>
      <c r="I81" s="166"/>
      <c r="J81" s="167">
        <f>J452</f>
        <v>0</v>
      </c>
      <c r="K81" s="168"/>
    </row>
    <row r="82" spans="2:12" s="7" customFormat="1" ht="24.95" customHeight="1">
      <c r="B82" s="122"/>
      <c r="D82" s="123" t="s">
        <v>548</v>
      </c>
      <c r="E82" s="124"/>
      <c r="F82" s="124"/>
      <c r="G82" s="124"/>
      <c r="H82" s="124"/>
      <c r="I82" s="125"/>
      <c r="J82" s="126">
        <f>J453</f>
        <v>0</v>
      </c>
      <c r="K82" s="127"/>
    </row>
    <row r="83" spans="2:12" s="10" customFormat="1" ht="19.899999999999999" customHeight="1">
      <c r="B83" s="163"/>
      <c r="D83" s="164" t="s">
        <v>549</v>
      </c>
      <c r="E83" s="165"/>
      <c r="F83" s="165"/>
      <c r="G83" s="165"/>
      <c r="H83" s="165"/>
      <c r="I83" s="166"/>
      <c r="J83" s="167">
        <f>J462</f>
        <v>0</v>
      </c>
      <c r="K83" s="168"/>
    </row>
    <row r="84" spans="2:12" s="1" customFormat="1" ht="21.75" customHeight="1">
      <c r="B84" s="37"/>
      <c r="I84" s="96"/>
      <c r="K84" s="40"/>
    </row>
    <row r="85" spans="2:12" s="1" customFormat="1" ht="6.95" customHeight="1">
      <c r="B85" s="50"/>
      <c r="C85" s="51"/>
      <c r="D85" s="51"/>
      <c r="E85" s="51"/>
      <c r="F85" s="51"/>
      <c r="G85" s="51"/>
      <c r="H85" s="51"/>
      <c r="I85" s="114"/>
      <c r="J85" s="51"/>
      <c r="K85" s="52"/>
    </row>
    <row r="89" spans="2:12" s="1" customFormat="1" ht="6.95" customHeight="1">
      <c r="B89" s="53"/>
      <c r="C89" s="54"/>
      <c r="D89" s="54"/>
      <c r="E89" s="54"/>
      <c r="F89" s="54"/>
      <c r="G89" s="54"/>
      <c r="H89" s="54"/>
      <c r="I89" s="115"/>
      <c r="J89" s="54"/>
      <c r="K89" s="54"/>
      <c r="L89" s="37"/>
    </row>
    <row r="90" spans="2:12" s="1" customFormat="1" ht="36.950000000000003" customHeight="1">
      <c r="B90" s="37"/>
      <c r="C90" s="26" t="s">
        <v>139</v>
      </c>
      <c r="I90" s="96"/>
      <c r="L90" s="37"/>
    </row>
    <row r="91" spans="2:12" s="1" customFormat="1" ht="6.95" customHeight="1">
      <c r="B91" s="37"/>
      <c r="I91" s="96"/>
      <c r="L91" s="37"/>
    </row>
    <row r="92" spans="2:12" s="1" customFormat="1" ht="14.45" customHeight="1">
      <c r="B92" s="37"/>
      <c r="C92" s="33" t="s">
        <v>18</v>
      </c>
      <c r="I92" s="96"/>
      <c r="L92" s="37"/>
    </row>
    <row r="93" spans="2:12" s="1" customFormat="1" ht="16.5" customHeight="1">
      <c r="B93" s="37"/>
      <c r="E93" s="318" t="str">
        <f>E7</f>
        <v>STAVEBNÍ ÚPRAVY HASIČSKÉ ZBROJNICE HEŘMANICE - SLEZSKÁ OSTRAVA</v>
      </c>
      <c r="F93" s="319"/>
      <c r="G93" s="319"/>
      <c r="H93" s="319"/>
      <c r="I93" s="96"/>
      <c r="L93" s="37"/>
    </row>
    <row r="94" spans="2:12" s="1" customFormat="1" ht="14.45" customHeight="1">
      <c r="B94" s="37"/>
      <c r="C94" s="33" t="s">
        <v>129</v>
      </c>
      <c r="I94" s="96"/>
      <c r="L94" s="37"/>
    </row>
    <row r="95" spans="2:12" s="1" customFormat="1" ht="17.25" customHeight="1">
      <c r="B95" s="37"/>
      <c r="E95" s="301" t="str">
        <f>E9</f>
        <v>SO 01 - 5-OBJEKT HZ - ELEKTROINSTALACE</v>
      </c>
      <c r="F95" s="320"/>
      <c r="G95" s="320"/>
      <c r="H95" s="320"/>
      <c r="I95" s="96"/>
      <c r="L95" s="37"/>
    </row>
    <row r="96" spans="2:12" s="1" customFormat="1" ht="6.95" customHeight="1">
      <c r="B96" s="37"/>
      <c r="I96" s="96"/>
      <c r="L96" s="37"/>
    </row>
    <row r="97" spans="2:65" s="1" customFormat="1" ht="18" customHeight="1">
      <c r="B97" s="37"/>
      <c r="C97" s="33" t="s">
        <v>23</v>
      </c>
      <c r="F97" s="31" t="str">
        <f>F12</f>
        <v>SLEZSKÁ OSTRAVA</v>
      </c>
      <c r="I97" s="97" t="s">
        <v>25</v>
      </c>
      <c r="J97" s="59" t="str">
        <f>IF(J12="","",J12)</f>
        <v>10. 8. 2023</v>
      </c>
      <c r="L97" s="37"/>
    </row>
    <row r="98" spans="2:65" s="1" customFormat="1" ht="6.95" customHeight="1">
      <c r="B98" s="37"/>
      <c r="I98" s="96"/>
      <c r="L98" s="37"/>
    </row>
    <row r="99" spans="2:65" s="1" customFormat="1">
      <c r="B99" s="37"/>
      <c r="C99" s="33" t="s">
        <v>27</v>
      </c>
      <c r="F99" s="31" t="str">
        <f>E15</f>
        <v>SMO - SLEZSKÁ OSTRAVA</v>
      </c>
      <c r="I99" s="97" t="s">
        <v>33</v>
      </c>
      <c r="J99" s="31" t="str">
        <f>E21</f>
        <v>SPAN</v>
      </c>
      <c r="L99" s="37"/>
    </row>
    <row r="100" spans="2:65" s="1" customFormat="1" ht="14.45" customHeight="1">
      <c r="B100" s="37"/>
      <c r="C100" s="33" t="s">
        <v>31</v>
      </c>
      <c r="F100" s="31" t="str">
        <f>IF(E18="","",E18)</f>
        <v/>
      </c>
      <c r="I100" s="96"/>
      <c r="L100" s="37"/>
    </row>
    <row r="101" spans="2:65" s="1" customFormat="1" ht="10.35" customHeight="1">
      <c r="B101" s="37"/>
      <c r="I101" s="96"/>
      <c r="L101" s="37"/>
    </row>
    <row r="102" spans="2:65" s="8" customFormat="1" ht="29.25" customHeight="1">
      <c r="B102" s="128"/>
      <c r="C102" s="129" t="s">
        <v>140</v>
      </c>
      <c r="D102" s="130" t="s">
        <v>58</v>
      </c>
      <c r="E102" s="130" t="s">
        <v>54</v>
      </c>
      <c r="F102" s="130" t="s">
        <v>141</v>
      </c>
      <c r="G102" s="130" t="s">
        <v>142</v>
      </c>
      <c r="H102" s="130" t="s">
        <v>143</v>
      </c>
      <c r="I102" s="131" t="s">
        <v>144</v>
      </c>
      <c r="J102" s="130" t="s">
        <v>134</v>
      </c>
      <c r="K102" s="132" t="s">
        <v>145</v>
      </c>
      <c r="L102" s="128"/>
      <c r="M102" s="65" t="s">
        <v>146</v>
      </c>
      <c r="N102" s="66" t="s">
        <v>43</v>
      </c>
      <c r="O102" s="66" t="s">
        <v>147</v>
      </c>
      <c r="P102" s="66" t="s">
        <v>148</v>
      </c>
      <c r="Q102" s="66" t="s">
        <v>149</v>
      </c>
      <c r="R102" s="66" t="s">
        <v>150</v>
      </c>
      <c r="S102" s="66" t="s">
        <v>151</v>
      </c>
      <c r="T102" s="67" t="s">
        <v>152</v>
      </c>
    </row>
    <row r="103" spans="2:65" s="1" customFormat="1" ht="29.25" customHeight="1">
      <c r="B103" s="37"/>
      <c r="C103" s="69" t="s">
        <v>135</v>
      </c>
      <c r="I103" s="96"/>
      <c r="J103" s="133">
        <f>BK103</f>
        <v>0</v>
      </c>
      <c r="L103" s="37"/>
      <c r="M103" s="68"/>
      <c r="N103" s="60"/>
      <c r="O103" s="60"/>
      <c r="P103" s="134">
        <f>P104+P116+P153+P207+P277+P296+P299+P338+P348+P349+P393+P421+P441+P453</f>
        <v>0</v>
      </c>
      <c r="Q103" s="60"/>
      <c r="R103" s="134">
        <f>R104+R116+R153+R207+R277+R296+R299+R338+R348+R349+R393+R421+R441+R453</f>
        <v>125.72965000000001</v>
      </c>
      <c r="S103" s="60"/>
      <c r="T103" s="135">
        <f>T104+T116+T153+T207+T277+T296+T299+T338+T348+T349+T393+T421+T441+T453</f>
        <v>0</v>
      </c>
      <c r="AT103" s="21" t="s">
        <v>72</v>
      </c>
      <c r="AU103" s="21" t="s">
        <v>136</v>
      </c>
      <c r="BK103" s="136">
        <f>BK104+BK116+BK153+BK207+BK277+BK296+BK299+BK338+BK348+BK349+BK393+BK421+BK441+BK453</f>
        <v>0</v>
      </c>
    </row>
    <row r="104" spans="2:65" s="9" customFormat="1" ht="37.35" customHeight="1">
      <c r="B104" s="137"/>
      <c r="D104" s="138" t="s">
        <v>72</v>
      </c>
      <c r="E104" s="139" t="s">
        <v>478</v>
      </c>
      <c r="F104" s="139" t="s">
        <v>550</v>
      </c>
      <c r="I104" s="140"/>
      <c r="J104" s="141">
        <f>BK104</f>
        <v>0</v>
      </c>
      <c r="L104" s="137"/>
      <c r="M104" s="142"/>
      <c r="P104" s="143">
        <f>SUM(P105:P115)</f>
        <v>0</v>
      </c>
      <c r="R104" s="143">
        <f>SUM(R105:R115)</f>
        <v>0</v>
      </c>
      <c r="T104" s="144">
        <f>SUM(T105:T115)</f>
        <v>0</v>
      </c>
      <c r="AR104" s="138" t="s">
        <v>154</v>
      </c>
      <c r="AT104" s="145" t="s">
        <v>72</v>
      </c>
      <c r="AU104" s="145" t="s">
        <v>73</v>
      </c>
      <c r="AY104" s="138" t="s">
        <v>155</v>
      </c>
      <c r="BK104" s="146">
        <f>SUM(BK105:BK115)</f>
        <v>0</v>
      </c>
    </row>
    <row r="105" spans="2:65" s="1" customFormat="1" ht="16.5" customHeight="1">
      <c r="B105" s="37"/>
      <c r="C105" s="147" t="s">
        <v>73</v>
      </c>
      <c r="D105" s="147" t="s">
        <v>156</v>
      </c>
      <c r="E105" s="148" t="s">
        <v>551</v>
      </c>
      <c r="F105" s="149" t="s">
        <v>552</v>
      </c>
      <c r="G105" s="150" t="s">
        <v>427</v>
      </c>
      <c r="H105" s="151">
        <v>1</v>
      </c>
      <c r="I105" s="152"/>
      <c r="J105" s="153">
        <f t="shared" ref="J105:J114" si="0">ROUND(I105*H105,2)</f>
        <v>0</v>
      </c>
      <c r="K105" s="149" t="s">
        <v>21</v>
      </c>
      <c r="L105" s="37"/>
      <c r="M105" s="154" t="s">
        <v>21</v>
      </c>
      <c r="N105" s="155" t="s">
        <v>44</v>
      </c>
      <c r="P105" s="156">
        <f t="shared" ref="P105:P114" si="1">O105*H105</f>
        <v>0</v>
      </c>
      <c r="Q105" s="156">
        <v>0</v>
      </c>
      <c r="R105" s="156">
        <f t="shared" ref="R105:R114" si="2">Q105*H105</f>
        <v>0</v>
      </c>
      <c r="S105" s="156">
        <v>0</v>
      </c>
      <c r="T105" s="157">
        <f t="shared" ref="T105:T114" si="3">S105*H105</f>
        <v>0</v>
      </c>
      <c r="AR105" s="21" t="s">
        <v>160</v>
      </c>
      <c r="AT105" s="21" t="s">
        <v>156</v>
      </c>
      <c r="AU105" s="21" t="s">
        <v>81</v>
      </c>
      <c r="AY105" s="21" t="s">
        <v>155</v>
      </c>
      <c r="BE105" s="158">
        <f t="shared" ref="BE105:BE114" si="4">IF(N105="základní",J105,0)</f>
        <v>0</v>
      </c>
      <c r="BF105" s="158">
        <f t="shared" ref="BF105:BF114" si="5">IF(N105="snížená",J105,0)</f>
        <v>0</v>
      </c>
      <c r="BG105" s="158">
        <f t="shared" ref="BG105:BG114" si="6">IF(N105="zákl. přenesená",J105,0)</f>
        <v>0</v>
      </c>
      <c r="BH105" s="158">
        <f t="shared" ref="BH105:BH114" si="7">IF(N105="sníž. přenesená",J105,0)</f>
        <v>0</v>
      </c>
      <c r="BI105" s="158">
        <f t="shared" ref="BI105:BI114" si="8">IF(N105="nulová",J105,0)</f>
        <v>0</v>
      </c>
      <c r="BJ105" s="21" t="s">
        <v>81</v>
      </c>
      <c r="BK105" s="158">
        <f t="shared" ref="BK105:BK114" si="9">ROUND(I105*H105,2)</f>
        <v>0</v>
      </c>
      <c r="BL105" s="21" t="s">
        <v>160</v>
      </c>
      <c r="BM105" s="21" t="s">
        <v>83</v>
      </c>
    </row>
    <row r="106" spans="2:65" s="1" customFormat="1" ht="16.5" customHeight="1">
      <c r="B106" s="37"/>
      <c r="C106" s="186" t="s">
        <v>73</v>
      </c>
      <c r="D106" s="186" t="s">
        <v>300</v>
      </c>
      <c r="E106" s="187" t="s">
        <v>553</v>
      </c>
      <c r="F106" s="188" t="s">
        <v>552</v>
      </c>
      <c r="G106" s="189" t="s">
        <v>427</v>
      </c>
      <c r="H106" s="190">
        <v>1</v>
      </c>
      <c r="I106" s="191"/>
      <c r="J106" s="192">
        <f t="shared" si="0"/>
        <v>0</v>
      </c>
      <c r="K106" s="188" t="s">
        <v>21</v>
      </c>
      <c r="L106" s="193"/>
      <c r="M106" s="194" t="s">
        <v>21</v>
      </c>
      <c r="N106" s="195" t="s">
        <v>44</v>
      </c>
      <c r="P106" s="156">
        <f t="shared" si="1"/>
        <v>0</v>
      </c>
      <c r="Q106" s="156">
        <v>0</v>
      </c>
      <c r="R106" s="156">
        <f t="shared" si="2"/>
        <v>0</v>
      </c>
      <c r="S106" s="156">
        <v>0</v>
      </c>
      <c r="T106" s="157">
        <f t="shared" si="3"/>
        <v>0</v>
      </c>
      <c r="AR106" s="21" t="s">
        <v>554</v>
      </c>
      <c r="AT106" s="21" t="s">
        <v>300</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163</v>
      </c>
    </row>
    <row r="107" spans="2:65" s="1" customFormat="1" ht="16.5" customHeight="1">
      <c r="B107" s="37"/>
      <c r="C107" s="147" t="s">
        <v>73</v>
      </c>
      <c r="D107" s="147" t="s">
        <v>156</v>
      </c>
      <c r="E107" s="148" t="s">
        <v>555</v>
      </c>
      <c r="F107" s="149" t="s">
        <v>556</v>
      </c>
      <c r="G107" s="150" t="s">
        <v>427</v>
      </c>
      <c r="H107" s="151">
        <v>1</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160</v>
      </c>
      <c r="AT107" s="21" t="s">
        <v>156</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160</v>
      </c>
      <c r="BM107" s="21" t="s">
        <v>166</v>
      </c>
    </row>
    <row r="108" spans="2:65" s="1" customFormat="1" ht="16.5" customHeight="1">
      <c r="B108" s="37"/>
      <c r="C108" s="186" t="s">
        <v>73</v>
      </c>
      <c r="D108" s="186" t="s">
        <v>300</v>
      </c>
      <c r="E108" s="187" t="s">
        <v>557</v>
      </c>
      <c r="F108" s="188" t="s">
        <v>556</v>
      </c>
      <c r="G108" s="189" t="s">
        <v>427</v>
      </c>
      <c r="H108" s="190">
        <v>1</v>
      </c>
      <c r="I108" s="191"/>
      <c r="J108" s="192">
        <f t="shared" si="0"/>
        <v>0</v>
      </c>
      <c r="K108" s="188" t="s">
        <v>21</v>
      </c>
      <c r="L108" s="193"/>
      <c r="M108" s="194" t="s">
        <v>21</v>
      </c>
      <c r="N108" s="195" t="s">
        <v>44</v>
      </c>
      <c r="P108" s="156">
        <f t="shared" si="1"/>
        <v>0</v>
      </c>
      <c r="Q108" s="156">
        <v>0</v>
      </c>
      <c r="R108" s="156">
        <f t="shared" si="2"/>
        <v>0</v>
      </c>
      <c r="S108" s="156">
        <v>0</v>
      </c>
      <c r="T108" s="157">
        <f t="shared" si="3"/>
        <v>0</v>
      </c>
      <c r="AR108" s="21" t="s">
        <v>554</v>
      </c>
      <c r="AT108" s="21" t="s">
        <v>300</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160</v>
      </c>
      <c r="BM108" s="21" t="s">
        <v>169</v>
      </c>
    </row>
    <row r="109" spans="2:65" s="1" customFormat="1" ht="16.5" customHeight="1">
      <c r="B109" s="37"/>
      <c r="C109" s="147" t="s">
        <v>73</v>
      </c>
      <c r="D109" s="147" t="s">
        <v>156</v>
      </c>
      <c r="E109" s="148" t="s">
        <v>558</v>
      </c>
      <c r="F109" s="149" t="s">
        <v>559</v>
      </c>
      <c r="G109" s="150" t="s">
        <v>427</v>
      </c>
      <c r="H109" s="151">
        <v>1</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160</v>
      </c>
      <c r="AT109" s="21" t="s">
        <v>156</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160</v>
      </c>
      <c r="BM109" s="21" t="s">
        <v>173</v>
      </c>
    </row>
    <row r="110" spans="2:65" s="1" customFormat="1" ht="16.5" customHeight="1">
      <c r="B110" s="37"/>
      <c r="C110" s="186" t="s">
        <v>73</v>
      </c>
      <c r="D110" s="186" t="s">
        <v>300</v>
      </c>
      <c r="E110" s="187" t="s">
        <v>560</v>
      </c>
      <c r="F110" s="188" t="s">
        <v>559</v>
      </c>
      <c r="G110" s="189" t="s">
        <v>427</v>
      </c>
      <c r="H110" s="190">
        <v>1</v>
      </c>
      <c r="I110" s="191"/>
      <c r="J110" s="192">
        <f t="shared" si="0"/>
        <v>0</v>
      </c>
      <c r="K110" s="188" t="s">
        <v>21</v>
      </c>
      <c r="L110" s="193"/>
      <c r="M110" s="194" t="s">
        <v>21</v>
      </c>
      <c r="N110" s="195" t="s">
        <v>44</v>
      </c>
      <c r="P110" s="156">
        <f t="shared" si="1"/>
        <v>0</v>
      </c>
      <c r="Q110" s="156">
        <v>0</v>
      </c>
      <c r="R110" s="156">
        <f t="shared" si="2"/>
        <v>0</v>
      </c>
      <c r="S110" s="156">
        <v>0</v>
      </c>
      <c r="T110" s="157">
        <f t="shared" si="3"/>
        <v>0</v>
      </c>
      <c r="AR110" s="21" t="s">
        <v>554</v>
      </c>
      <c r="AT110" s="21" t="s">
        <v>300</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160</v>
      </c>
      <c r="BM110" s="21" t="s">
        <v>176</v>
      </c>
    </row>
    <row r="111" spans="2:65" s="1" customFormat="1" ht="16.5" customHeight="1">
      <c r="B111" s="37"/>
      <c r="C111" s="147" t="s">
        <v>73</v>
      </c>
      <c r="D111" s="147" t="s">
        <v>156</v>
      </c>
      <c r="E111" s="148" t="s">
        <v>561</v>
      </c>
      <c r="F111" s="149" t="s">
        <v>559</v>
      </c>
      <c r="G111" s="150" t="s">
        <v>427</v>
      </c>
      <c r="H111" s="151">
        <v>1</v>
      </c>
      <c r="I111" s="152"/>
      <c r="J111" s="153">
        <f t="shared" si="0"/>
        <v>0</v>
      </c>
      <c r="K111" s="149" t="s">
        <v>21</v>
      </c>
      <c r="L111" s="37"/>
      <c r="M111" s="154" t="s">
        <v>21</v>
      </c>
      <c r="N111" s="155" t="s">
        <v>44</v>
      </c>
      <c r="P111" s="156">
        <f t="shared" si="1"/>
        <v>0</v>
      </c>
      <c r="Q111" s="156">
        <v>0</v>
      </c>
      <c r="R111" s="156">
        <f t="shared" si="2"/>
        <v>0</v>
      </c>
      <c r="S111" s="156">
        <v>0</v>
      </c>
      <c r="T111" s="157">
        <f t="shared" si="3"/>
        <v>0</v>
      </c>
      <c r="AR111" s="21" t="s">
        <v>160</v>
      </c>
      <c r="AT111" s="21" t="s">
        <v>156</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160</v>
      </c>
      <c r="BM111" s="21" t="s">
        <v>180</v>
      </c>
    </row>
    <row r="112" spans="2:65" s="1" customFormat="1" ht="16.5" customHeight="1">
      <c r="B112" s="37"/>
      <c r="C112" s="186" t="s">
        <v>73</v>
      </c>
      <c r="D112" s="186" t="s">
        <v>300</v>
      </c>
      <c r="E112" s="187" t="s">
        <v>562</v>
      </c>
      <c r="F112" s="188" t="s">
        <v>559</v>
      </c>
      <c r="G112" s="189" t="s">
        <v>427</v>
      </c>
      <c r="H112" s="190">
        <v>1</v>
      </c>
      <c r="I112" s="191"/>
      <c r="J112" s="192">
        <f t="shared" si="0"/>
        <v>0</v>
      </c>
      <c r="K112" s="188" t="s">
        <v>21</v>
      </c>
      <c r="L112" s="193"/>
      <c r="M112" s="194" t="s">
        <v>21</v>
      </c>
      <c r="N112" s="195" t="s">
        <v>44</v>
      </c>
      <c r="P112" s="156">
        <f t="shared" si="1"/>
        <v>0</v>
      </c>
      <c r="Q112" s="156">
        <v>0</v>
      </c>
      <c r="R112" s="156">
        <f t="shared" si="2"/>
        <v>0</v>
      </c>
      <c r="S112" s="156">
        <v>0</v>
      </c>
      <c r="T112" s="157">
        <f t="shared" si="3"/>
        <v>0</v>
      </c>
      <c r="AR112" s="21" t="s">
        <v>554</v>
      </c>
      <c r="AT112" s="21" t="s">
        <v>300</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160</v>
      </c>
      <c r="BM112" s="21" t="s">
        <v>183</v>
      </c>
    </row>
    <row r="113" spans="2:65" s="1" customFormat="1" ht="16.5" customHeight="1">
      <c r="B113" s="37"/>
      <c r="C113" s="147" t="s">
        <v>73</v>
      </c>
      <c r="D113" s="147" t="s">
        <v>156</v>
      </c>
      <c r="E113" s="148" t="s">
        <v>563</v>
      </c>
      <c r="F113" s="149" t="s">
        <v>564</v>
      </c>
      <c r="G113" s="150" t="s">
        <v>427</v>
      </c>
      <c r="H113" s="151">
        <v>2</v>
      </c>
      <c r="I113" s="152"/>
      <c r="J113" s="153">
        <f t="shared" si="0"/>
        <v>0</v>
      </c>
      <c r="K113" s="149" t="s">
        <v>21</v>
      </c>
      <c r="L113" s="37"/>
      <c r="M113" s="154" t="s">
        <v>21</v>
      </c>
      <c r="N113" s="155" t="s">
        <v>44</v>
      </c>
      <c r="P113" s="156">
        <f t="shared" si="1"/>
        <v>0</v>
      </c>
      <c r="Q113" s="156">
        <v>0</v>
      </c>
      <c r="R113" s="156">
        <f t="shared" si="2"/>
        <v>0</v>
      </c>
      <c r="S113" s="156">
        <v>0</v>
      </c>
      <c r="T113" s="157">
        <f t="shared" si="3"/>
        <v>0</v>
      </c>
      <c r="AR113" s="21" t="s">
        <v>160</v>
      </c>
      <c r="AT113" s="21" t="s">
        <v>156</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160</v>
      </c>
      <c r="BM113" s="21" t="s">
        <v>187</v>
      </c>
    </row>
    <row r="114" spans="2:65" s="1" customFormat="1" ht="16.5" customHeight="1">
      <c r="B114" s="37"/>
      <c r="C114" s="186" t="s">
        <v>73</v>
      </c>
      <c r="D114" s="186" t="s">
        <v>300</v>
      </c>
      <c r="E114" s="187" t="s">
        <v>565</v>
      </c>
      <c r="F114" s="188" t="s">
        <v>564</v>
      </c>
      <c r="G114" s="189" t="s">
        <v>427</v>
      </c>
      <c r="H114" s="190">
        <v>2</v>
      </c>
      <c r="I114" s="191"/>
      <c r="J114" s="192">
        <f t="shared" si="0"/>
        <v>0</v>
      </c>
      <c r="K114" s="188" t="s">
        <v>21</v>
      </c>
      <c r="L114" s="193"/>
      <c r="M114" s="194" t="s">
        <v>21</v>
      </c>
      <c r="N114" s="195" t="s">
        <v>44</v>
      </c>
      <c r="P114" s="156">
        <f t="shared" si="1"/>
        <v>0</v>
      </c>
      <c r="Q114" s="156">
        <v>0</v>
      </c>
      <c r="R114" s="156">
        <f t="shared" si="2"/>
        <v>0</v>
      </c>
      <c r="S114" s="156">
        <v>0</v>
      </c>
      <c r="T114" s="157">
        <f t="shared" si="3"/>
        <v>0</v>
      </c>
      <c r="AR114" s="21" t="s">
        <v>554</v>
      </c>
      <c r="AT114" s="21" t="s">
        <v>300</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160</v>
      </c>
      <c r="BM114" s="21" t="s">
        <v>190</v>
      </c>
    </row>
    <row r="115" spans="2:65" s="9" customFormat="1" ht="29.85" customHeight="1">
      <c r="B115" s="137"/>
      <c r="D115" s="138" t="s">
        <v>72</v>
      </c>
      <c r="E115" s="169" t="s">
        <v>153</v>
      </c>
      <c r="F115" s="169" t="s">
        <v>566</v>
      </c>
      <c r="I115" s="140"/>
      <c r="J115" s="170">
        <f>BK115</f>
        <v>0</v>
      </c>
      <c r="L115" s="137"/>
      <c r="M115" s="142"/>
      <c r="P115" s="143">
        <v>0</v>
      </c>
      <c r="R115" s="143">
        <v>0</v>
      </c>
      <c r="T115" s="144">
        <v>0</v>
      </c>
      <c r="AR115" s="138" t="s">
        <v>154</v>
      </c>
      <c r="AT115" s="145" t="s">
        <v>72</v>
      </c>
      <c r="AU115" s="145" t="s">
        <v>81</v>
      </c>
      <c r="AY115" s="138" t="s">
        <v>155</v>
      </c>
      <c r="BK115" s="146">
        <v>0</v>
      </c>
    </row>
    <row r="116" spans="2:65" s="9" customFormat="1" ht="24.95" customHeight="1">
      <c r="B116" s="137"/>
      <c r="D116" s="138" t="s">
        <v>72</v>
      </c>
      <c r="E116" s="139" t="s">
        <v>567</v>
      </c>
      <c r="F116" s="139" t="s">
        <v>568</v>
      </c>
      <c r="I116" s="140"/>
      <c r="J116" s="141">
        <f>BK116</f>
        <v>0</v>
      </c>
      <c r="L116" s="137"/>
      <c r="M116" s="142"/>
      <c r="P116" s="143">
        <f>SUM(P117:P152)</f>
        <v>0</v>
      </c>
      <c r="R116" s="143">
        <f>SUM(R117:R152)</f>
        <v>0</v>
      </c>
      <c r="T116" s="144">
        <f>SUM(T117:T152)</f>
        <v>0</v>
      </c>
      <c r="AR116" s="138" t="s">
        <v>154</v>
      </c>
      <c r="AT116" s="145" t="s">
        <v>72</v>
      </c>
      <c r="AU116" s="145" t="s">
        <v>73</v>
      </c>
      <c r="AY116" s="138" t="s">
        <v>155</v>
      </c>
      <c r="BK116" s="146">
        <f>SUM(BK117:BK152)</f>
        <v>0</v>
      </c>
    </row>
    <row r="117" spans="2:65" s="1" customFormat="1" ht="16.5" customHeight="1">
      <c r="B117" s="37"/>
      <c r="C117" s="147" t="s">
        <v>73</v>
      </c>
      <c r="D117" s="147" t="s">
        <v>156</v>
      </c>
      <c r="E117" s="148" t="s">
        <v>569</v>
      </c>
      <c r="F117" s="149" t="s">
        <v>570</v>
      </c>
      <c r="G117" s="150" t="s">
        <v>300</v>
      </c>
      <c r="H117" s="151">
        <v>515</v>
      </c>
      <c r="I117" s="152"/>
      <c r="J117" s="153">
        <f t="shared" ref="J117:J151" si="10">ROUND(I117*H117,2)</f>
        <v>0</v>
      </c>
      <c r="K117" s="149" t="s">
        <v>21</v>
      </c>
      <c r="L117" s="37"/>
      <c r="M117" s="154" t="s">
        <v>21</v>
      </c>
      <c r="N117" s="155" t="s">
        <v>44</v>
      </c>
      <c r="P117" s="156">
        <f t="shared" ref="P117:P151" si="11">O117*H117</f>
        <v>0</v>
      </c>
      <c r="Q117" s="156">
        <v>0</v>
      </c>
      <c r="R117" s="156">
        <f t="shared" ref="R117:R151" si="12">Q117*H117</f>
        <v>0</v>
      </c>
      <c r="S117" s="156">
        <v>0</v>
      </c>
      <c r="T117" s="157">
        <f t="shared" ref="T117:T151" si="13">S117*H117</f>
        <v>0</v>
      </c>
      <c r="AR117" s="21" t="s">
        <v>160</v>
      </c>
      <c r="AT117" s="21" t="s">
        <v>156</v>
      </c>
      <c r="AU117" s="21" t="s">
        <v>81</v>
      </c>
      <c r="AY117" s="21" t="s">
        <v>155</v>
      </c>
      <c r="BE117" s="158">
        <f t="shared" ref="BE117:BE151" si="14">IF(N117="základní",J117,0)</f>
        <v>0</v>
      </c>
      <c r="BF117" s="158">
        <f t="shared" ref="BF117:BF151" si="15">IF(N117="snížená",J117,0)</f>
        <v>0</v>
      </c>
      <c r="BG117" s="158">
        <f t="shared" ref="BG117:BG151" si="16">IF(N117="zákl. přenesená",J117,0)</f>
        <v>0</v>
      </c>
      <c r="BH117" s="158">
        <f t="shared" ref="BH117:BH151" si="17">IF(N117="sníž. přenesená",J117,0)</f>
        <v>0</v>
      </c>
      <c r="BI117" s="158">
        <f t="shared" ref="BI117:BI151" si="18">IF(N117="nulová",J117,0)</f>
        <v>0</v>
      </c>
      <c r="BJ117" s="21" t="s">
        <v>81</v>
      </c>
      <c r="BK117" s="158">
        <f t="shared" ref="BK117:BK151" si="19">ROUND(I117*H117,2)</f>
        <v>0</v>
      </c>
      <c r="BL117" s="21" t="s">
        <v>160</v>
      </c>
      <c r="BM117" s="21" t="s">
        <v>194</v>
      </c>
    </row>
    <row r="118" spans="2:65" s="1" customFormat="1" ht="16.5" customHeight="1">
      <c r="B118" s="37"/>
      <c r="C118" s="186" t="s">
        <v>73</v>
      </c>
      <c r="D118" s="186" t="s">
        <v>300</v>
      </c>
      <c r="E118" s="187" t="s">
        <v>571</v>
      </c>
      <c r="F118" s="188" t="s">
        <v>570</v>
      </c>
      <c r="G118" s="189" t="s">
        <v>300</v>
      </c>
      <c r="H118" s="190">
        <v>515</v>
      </c>
      <c r="I118" s="191"/>
      <c r="J118" s="192">
        <f t="shared" si="10"/>
        <v>0</v>
      </c>
      <c r="K118" s="188" t="s">
        <v>21</v>
      </c>
      <c r="L118" s="193"/>
      <c r="M118" s="194" t="s">
        <v>21</v>
      </c>
      <c r="N118" s="195" t="s">
        <v>44</v>
      </c>
      <c r="P118" s="156">
        <f t="shared" si="11"/>
        <v>0</v>
      </c>
      <c r="Q118" s="156">
        <v>0</v>
      </c>
      <c r="R118" s="156">
        <f t="shared" si="12"/>
        <v>0</v>
      </c>
      <c r="S118" s="156">
        <v>0</v>
      </c>
      <c r="T118" s="157">
        <f t="shared" si="13"/>
        <v>0</v>
      </c>
      <c r="AR118" s="21" t="s">
        <v>554</v>
      </c>
      <c r="AT118" s="21" t="s">
        <v>300</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197</v>
      </c>
    </row>
    <row r="119" spans="2:65" s="1" customFormat="1" ht="16.5" customHeight="1">
      <c r="B119" s="37"/>
      <c r="C119" s="147" t="s">
        <v>73</v>
      </c>
      <c r="D119" s="147" t="s">
        <v>156</v>
      </c>
      <c r="E119" s="148" t="s">
        <v>572</v>
      </c>
      <c r="F119" s="149" t="s">
        <v>573</v>
      </c>
      <c r="G119" s="150" t="s">
        <v>300</v>
      </c>
      <c r="H119" s="151">
        <v>1650</v>
      </c>
      <c r="I119" s="152"/>
      <c r="J119" s="153">
        <f t="shared" si="10"/>
        <v>0</v>
      </c>
      <c r="K119" s="149" t="s">
        <v>21</v>
      </c>
      <c r="L119" s="37"/>
      <c r="M119" s="154" t="s">
        <v>21</v>
      </c>
      <c r="N119" s="155" t="s">
        <v>44</v>
      </c>
      <c r="P119" s="156">
        <f t="shared" si="11"/>
        <v>0</v>
      </c>
      <c r="Q119" s="156">
        <v>0</v>
      </c>
      <c r="R119" s="156">
        <f t="shared" si="12"/>
        <v>0</v>
      </c>
      <c r="S119" s="156">
        <v>0</v>
      </c>
      <c r="T119" s="157">
        <f t="shared" si="13"/>
        <v>0</v>
      </c>
      <c r="AR119" s="21" t="s">
        <v>160</v>
      </c>
      <c r="AT119" s="21" t="s">
        <v>156</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201</v>
      </c>
    </row>
    <row r="120" spans="2:65" s="1" customFormat="1" ht="16.5" customHeight="1">
      <c r="B120" s="37"/>
      <c r="C120" s="186" t="s">
        <v>73</v>
      </c>
      <c r="D120" s="186" t="s">
        <v>300</v>
      </c>
      <c r="E120" s="187" t="s">
        <v>574</v>
      </c>
      <c r="F120" s="188" t="s">
        <v>573</v>
      </c>
      <c r="G120" s="189" t="s">
        <v>300</v>
      </c>
      <c r="H120" s="190">
        <v>1650</v>
      </c>
      <c r="I120" s="191"/>
      <c r="J120" s="192">
        <f t="shared" si="10"/>
        <v>0</v>
      </c>
      <c r="K120" s="188" t="s">
        <v>21</v>
      </c>
      <c r="L120" s="193"/>
      <c r="M120" s="194" t="s">
        <v>21</v>
      </c>
      <c r="N120" s="195" t="s">
        <v>44</v>
      </c>
      <c r="P120" s="156">
        <f t="shared" si="11"/>
        <v>0</v>
      </c>
      <c r="Q120" s="156">
        <v>0</v>
      </c>
      <c r="R120" s="156">
        <f t="shared" si="12"/>
        <v>0</v>
      </c>
      <c r="S120" s="156">
        <v>0</v>
      </c>
      <c r="T120" s="157">
        <f t="shared" si="13"/>
        <v>0</v>
      </c>
      <c r="AR120" s="21" t="s">
        <v>554</v>
      </c>
      <c r="AT120" s="21" t="s">
        <v>300</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204</v>
      </c>
    </row>
    <row r="121" spans="2:65" s="1" customFormat="1" ht="16.5" customHeight="1">
      <c r="B121" s="37"/>
      <c r="C121" s="147" t="s">
        <v>73</v>
      </c>
      <c r="D121" s="147" t="s">
        <v>156</v>
      </c>
      <c r="E121" s="148" t="s">
        <v>575</v>
      </c>
      <c r="F121" s="149" t="s">
        <v>576</v>
      </c>
      <c r="G121" s="150" t="s">
        <v>300</v>
      </c>
      <c r="H121" s="151">
        <v>3150</v>
      </c>
      <c r="I121" s="152"/>
      <c r="J121" s="153">
        <f t="shared" si="10"/>
        <v>0</v>
      </c>
      <c r="K121" s="149" t="s">
        <v>21</v>
      </c>
      <c r="L121" s="37"/>
      <c r="M121" s="154" t="s">
        <v>21</v>
      </c>
      <c r="N121" s="155" t="s">
        <v>44</v>
      </c>
      <c r="P121" s="156">
        <f t="shared" si="11"/>
        <v>0</v>
      </c>
      <c r="Q121" s="156">
        <v>0</v>
      </c>
      <c r="R121" s="156">
        <f t="shared" si="12"/>
        <v>0</v>
      </c>
      <c r="S121" s="156">
        <v>0</v>
      </c>
      <c r="T121" s="157">
        <f t="shared" si="13"/>
        <v>0</v>
      </c>
      <c r="AR121" s="21" t="s">
        <v>160</v>
      </c>
      <c r="AT121" s="21" t="s">
        <v>156</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207</v>
      </c>
    </row>
    <row r="122" spans="2:65" s="1" customFormat="1" ht="16.5" customHeight="1">
      <c r="B122" s="37"/>
      <c r="C122" s="186" t="s">
        <v>73</v>
      </c>
      <c r="D122" s="186" t="s">
        <v>300</v>
      </c>
      <c r="E122" s="187" t="s">
        <v>577</v>
      </c>
      <c r="F122" s="188" t="s">
        <v>576</v>
      </c>
      <c r="G122" s="189" t="s">
        <v>300</v>
      </c>
      <c r="H122" s="190">
        <v>3150</v>
      </c>
      <c r="I122" s="191"/>
      <c r="J122" s="192">
        <f t="shared" si="10"/>
        <v>0</v>
      </c>
      <c r="K122" s="188" t="s">
        <v>21</v>
      </c>
      <c r="L122" s="193"/>
      <c r="M122" s="194" t="s">
        <v>21</v>
      </c>
      <c r="N122" s="195" t="s">
        <v>44</v>
      </c>
      <c r="P122" s="156">
        <f t="shared" si="11"/>
        <v>0</v>
      </c>
      <c r="Q122" s="156">
        <v>0</v>
      </c>
      <c r="R122" s="156">
        <f t="shared" si="12"/>
        <v>0</v>
      </c>
      <c r="S122" s="156">
        <v>0</v>
      </c>
      <c r="T122" s="157">
        <f t="shared" si="13"/>
        <v>0</v>
      </c>
      <c r="AR122" s="21" t="s">
        <v>554</v>
      </c>
      <c r="AT122" s="21" t="s">
        <v>300</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210</v>
      </c>
    </row>
    <row r="123" spans="2:65" s="1" customFormat="1" ht="16.5" customHeight="1">
      <c r="B123" s="37"/>
      <c r="C123" s="147" t="s">
        <v>73</v>
      </c>
      <c r="D123" s="147" t="s">
        <v>156</v>
      </c>
      <c r="E123" s="148" t="s">
        <v>578</v>
      </c>
      <c r="F123" s="149" t="s">
        <v>579</v>
      </c>
      <c r="G123" s="150" t="s">
        <v>300</v>
      </c>
      <c r="H123" s="151">
        <v>4400</v>
      </c>
      <c r="I123" s="152"/>
      <c r="J123" s="153">
        <f t="shared" si="10"/>
        <v>0</v>
      </c>
      <c r="K123" s="149" t="s">
        <v>21</v>
      </c>
      <c r="L123" s="37"/>
      <c r="M123" s="154" t="s">
        <v>21</v>
      </c>
      <c r="N123" s="155" t="s">
        <v>44</v>
      </c>
      <c r="P123" s="156">
        <f t="shared" si="11"/>
        <v>0</v>
      </c>
      <c r="Q123" s="156">
        <v>0</v>
      </c>
      <c r="R123" s="156">
        <f t="shared" si="12"/>
        <v>0</v>
      </c>
      <c r="S123" s="156">
        <v>0</v>
      </c>
      <c r="T123" s="157">
        <f t="shared" si="13"/>
        <v>0</v>
      </c>
      <c r="AR123" s="21" t="s">
        <v>160</v>
      </c>
      <c r="AT123" s="21" t="s">
        <v>156</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214</v>
      </c>
    </row>
    <row r="124" spans="2:65" s="1" customFormat="1" ht="16.5" customHeight="1">
      <c r="B124" s="37"/>
      <c r="C124" s="186" t="s">
        <v>73</v>
      </c>
      <c r="D124" s="186" t="s">
        <v>300</v>
      </c>
      <c r="E124" s="187" t="s">
        <v>580</v>
      </c>
      <c r="F124" s="188" t="s">
        <v>579</v>
      </c>
      <c r="G124" s="189" t="s">
        <v>300</v>
      </c>
      <c r="H124" s="190">
        <v>4400</v>
      </c>
      <c r="I124" s="191"/>
      <c r="J124" s="192">
        <f t="shared" si="10"/>
        <v>0</v>
      </c>
      <c r="K124" s="188" t="s">
        <v>21</v>
      </c>
      <c r="L124" s="193"/>
      <c r="M124" s="194" t="s">
        <v>21</v>
      </c>
      <c r="N124" s="195" t="s">
        <v>44</v>
      </c>
      <c r="P124" s="156">
        <f t="shared" si="11"/>
        <v>0</v>
      </c>
      <c r="Q124" s="156">
        <v>0</v>
      </c>
      <c r="R124" s="156">
        <f t="shared" si="12"/>
        <v>0</v>
      </c>
      <c r="S124" s="156">
        <v>0</v>
      </c>
      <c r="T124" s="157">
        <f t="shared" si="13"/>
        <v>0</v>
      </c>
      <c r="AR124" s="21" t="s">
        <v>554</v>
      </c>
      <c r="AT124" s="21" t="s">
        <v>300</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217</v>
      </c>
    </row>
    <row r="125" spans="2:65" s="1" customFormat="1" ht="16.5" customHeight="1">
      <c r="B125" s="37"/>
      <c r="C125" s="147" t="s">
        <v>73</v>
      </c>
      <c r="D125" s="147" t="s">
        <v>156</v>
      </c>
      <c r="E125" s="148" t="s">
        <v>581</v>
      </c>
      <c r="F125" s="149" t="s">
        <v>582</v>
      </c>
      <c r="G125" s="150" t="s">
        <v>300</v>
      </c>
      <c r="H125" s="151">
        <v>310</v>
      </c>
      <c r="I125" s="152"/>
      <c r="J125" s="153">
        <f t="shared" si="10"/>
        <v>0</v>
      </c>
      <c r="K125" s="149" t="s">
        <v>21</v>
      </c>
      <c r="L125" s="37"/>
      <c r="M125" s="154" t="s">
        <v>21</v>
      </c>
      <c r="N125" s="155" t="s">
        <v>44</v>
      </c>
      <c r="P125" s="156">
        <f t="shared" si="11"/>
        <v>0</v>
      </c>
      <c r="Q125" s="156">
        <v>0</v>
      </c>
      <c r="R125" s="156">
        <f t="shared" si="12"/>
        <v>0</v>
      </c>
      <c r="S125" s="156">
        <v>0</v>
      </c>
      <c r="T125" s="157">
        <f t="shared" si="13"/>
        <v>0</v>
      </c>
      <c r="AR125" s="21" t="s">
        <v>160</v>
      </c>
      <c r="AT125" s="21" t="s">
        <v>156</v>
      </c>
      <c r="AU125" s="21" t="s">
        <v>81</v>
      </c>
      <c r="AY125" s="21" t="s">
        <v>155</v>
      </c>
      <c r="BE125" s="158">
        <f t="shared" si="14"/>
        <v>0</v>
      </c>
      <c r="BF125" s="158">
        <f t="shared" si="15"/>
        <v>0</v>
      </c>
      <c r="BG125" s="158">
        <f t="shared" si="16"/>
        <v>0</v>
      </c>
      <c r="BH125" s="158">
        <f t="shared" si="17"/>
        <v>0</v>
      </c>
      <c r="BI125" s="158">
        <f t="shared" si="18"/>
        <v>0</v>
      </c>
      <c r="BJ125" s="21" t="s">
        <v>81</v>
      </c>
      <c r="BK125" s="158">
        <f t="shared" si="19"/>
        <v>0</v>
      </c>
      <c r="BL125" s="21" t="s">
        <v>160</v>
      </c>
      <c r="BM125" s="21" t="s">
        <v>221</v>
      </c>
    </row>
    <row r="126" spans="2:65" s="1" customFormat="1" ht="16.5" customHeight="1">
      <c r="B126" s="37"/>
      <c r="C126" s="186" t="s">
        <v>73</v>
      </c>
      <c r="D126" s="186" t="s">
        <v>300</v>
      </c>
      <c r="E126" s="187" t="s">
        <v>583</v>
      </c>
      <c r="F126" s="188" t="s">
        <v>582</v>
      </c>
      <c r="G126" s="189" t="s">
        <v>300</v>
      </c>
      <c r="H126" s="190">
        <v>310</v>
      </c>
      <c r="I126" s="191"/>
      <c r="J126" s="192">
        <f t="shared" si="10"/>
        <v>0</v>
      </c>
      <c r="K126" s="188" t="s">
        <v>21</v>
      </c>
      <c r="L126" s="193"/>
      <c r="M126" s="194" t="s">
        <v>21</v>
      </c>
      <c r="N126" s="195" t="s">
        <v>44</v>
      </c>
      <c r="P126" s="156">
        <f t="shared" si="11"/>
        <v>0</v>
      </c>
      <c r="Q126" s="156">
        <v>0</v>
      </c>
      <c r="R126" s="156">
        <f t="shared" si="12"/>
        <v>0</v>
      </c>
      <c r="S126" s="156">
        <v>0</v>
      </c>
      <c r="T126" s="157">
        <f t="shared" si="13"/>
        <v>0</v>
      </c>
      <c r="AR126" s="21" t="s">
        <v>554</v>
      </c>
      <c r="AT126" s="21" t="s">
        <v>300</v>
      </c>
      <c r="AU126" s="21" t="s">
        <v>81</v>
      </c>
      <c r="AY126" s="21" t="s">
        <v>155</v>
      </c>
      <c r="BE126" s="158">
        <f t="shared" si="14"/>
        <v>0</v>
      </c>
      <c r="BF126" s="158">
        <f t="shared" si="15"/>
        <v>0</v>
      </c>
      <c r="BG126" s="158">
        <f t="shared" si="16"/>
        <v>0</v>
      </c>
      <c r="BH126" s="158">
        <f t="shared" si="17"/>
        <v>0</v>
      </c>
      <c r="BI126" s="158">
        <f t="shared" si="18"/>
        <v>0</v>
      </c>
      <c r="BJ126" s="21" t="s">
        <v>81</v>
      </c>
      <c r="BK126" s="158">
        <f t="shared" si="19"/>
        <v>0</v>
      </c>
      <c r="BL126" s="21" t="s">
        <v>160</v>
      </c>
      <c r="BM126" s="21" t="s">
        <v>224</v>
      </c>
    </row>
    <row r="127" spans="2:65" s="1" customFormat="1" ht="16.5" customHeight="1">
      <c r="B127" s="37"/>
      <c r="C127" s="147" t="s">
        <v>73</v>
      </c>
      <c r="D127" s="147" t="s">
        <v>156</v>
      </c>
      <c r="E127" s="148" t="s">
        <v>584</v>
      </c>
      <c r="F127" s="149" t="s">
        <v>585</v>
      </c>
      <c r="G127" s="150" t="s">
        <v>300</v>
      </c>
      <c r="H127" s="151">
        <v>370</v>
      </c>
      <c r="I127" s="152"/>
      <c r="J127" s="153">
        <f t="shared" si="10"/>
        <v>0</v>
      </c>
      <c r="K127" s="149" t="s">
        <v>21</v>
      </c>
      <c r="L127" s="37"/>
      <c r="M127" s="154" t="s">
        <v>21</v>
      </c>
      <c r="N127" s="155" t="s">
        <v>44</v>
      </c>
      <c r="P127" s="156">
        <f t="shared" si="11"/>
        <v>0</v>
      </c>
      <c r="Q127" s="156">
        <v>0</v>
      </c>
      <c r="R127" s="156">
        <f t="shared" si="12"/>
        <v>0</v>
      </c>
      <c r="S127" s="156">
        <v>0</v>
      </c>
      <c r="T127" s="157">
        <f t="shared" si="13"/>
        <v>0</v>
      </c>
      <c r="AR127" s="21" t="s">
        <v>160</v>
      </c>
      <c r="AT127" s="21" t="s">
        <v>156</v>
      </c>
      <c r="AU127" s="21" t="s">
        <v>81</v>
      </c>
      <c r="AY127" s="21" t="s">
        <v>155</v>
      </c>
      <c r="BE127" s="158">
        <f t="shared" si="14"/>
        <v>0</v>
      </c>
      <c r="BF127" s="158">
        <f t="shared" si="15"/>
        <v>0</v>
      </c>
      <c r="BG127" s="158">
        <f t="shared" si="16"/>
        <v>0</v>
      </c>
      <c r="BH127" s="158">
        <f t="shared" si="17"/>
        <v>0</v>
      </c>
      <c r="BI127" s="158">
        <f t="shared" si="18"/>
        <v>0</v>
      </c>
      <c r="BJ127" s="21" t="s">
        <v>81</v>
      </c>
      <c r="BK127" s="158">
        <f t="shared" si="19"/>
        <v>0</v>
      </c>
      <c r="BL127" s="21" t="s">
        <v>160</v>
      </c>
      <c r="BM127" s="21" t="s">
        <v>227</v>
      </c>
    </row>
    <row r="128" spans="2:65" s="1" customFormat="1" ht="16.5" customHeight="1">
      <c r="B128" s="37"/>
      <c r="C128" s="186" t="s">
        <v>73</v>
      </c>
      <c r="D128" s="186" t="s">
        <v>300</v>
      </c>
      <c r="E128" s="187" t="s">
        <v>586</v>
      </c>
      <c r="F128" s="188" t="s">
        <v>585</v>
      </c>
      <c r="G128" s="189" t="s">
        <v>300</v>
      </c>
      <c r="H128" s="190">
        <v>370</v>
      </c>
      <c r="I128" s="191"/>
      <c r="J128" s="192">
        <f t="shared" si="10"/>
        <v>0</v>
      </c>
      <c r="K128" s="188" t="s">
        <v>21</v>
      </c>
      <c r="L128" s="193"/>
      <c r="M128" s="194" t="s">
        <v>21</v>
      </c>
      <c r="N128" s="195" t="s">
        <v>44</v>
      </c>
      <c r="P128" s="156">
        <f t="shared" si="11"/>
        <v>0</v>
      </c>
      <c r="Q128" s="156">
        <v>0</v>
      </c>
      <c r="R128" s="156">
        <f t="shared" si="12"/>
        <v>0</v>
      </c>
      <c r="S128" s="156">
        <v>0</v>
      </c>
      <c r="T128" s="157">
        <f t="shared" si="13"/>
        <v>0</v>
      </c>
      <c r="AR128" s="21" t="s">
        <v>554</v>
      </c>
      <c r="AT128" s="21" t="s">
        <v>300</v>
      </c>
      <c r="AU128" s="21" t="s">
        <v>81</v>
      </c>
      <c r="AY128" s="21" t="s">
        <v>155</v>
      </c>
      <c r="BE128" s="158">
        <f t="shared" si="14"/>
        <v>0</v>
      </c>
      <c r="BF128" s="158">
        <f t="shared" si="15"/>
        <v>0</v>
      </c>
      <c r="BG128" s="158">
        <f t="shared" si="16"/>
        <v>0</v>
      </c>
      <c r="BH128" s="158">
        <f t="shared" si="17"/>
        <v>0</v>
      </c>
      <c r="BI128" s="158">
        <f t="shared" si="18"/>
        <v>0</v>
      </c>
      <c r="BJ128" s="21" t="s">
        <v>81</v>
      </c>
      <c r="BK128" s="158">
        <f t="shared" si="19"/>
        <v>0</v>
      </c>
      <c r="BL128" s="21" t="s">
        <v>160</v>
      </c>
      <c r="BM128" s="21" t="s">
        <v>230</v>
      </c>
    </row>
    <row r="129" spans="2:65" s="1" customFormat="1" ht="16.5" customHeight="1">
      <c r="B129" s="37"/>
      <c r="C129" s="147" t="s">
        <v>73</v>
      </c>
      <c r="D129" s="147" t="s">
        <v>156</v>
      </c>
      <c r="E129" s="148" t="s">
        <v>587</v>
      </c>
      <c r="F129" s="149" t="s">
        <v>588</v>
      </c>
      <c r="G129" s="150" t="s">
        <v>300</v>
      </c>
      <c r="H129" s="151">
        <v>2750</v>
      </c>
      <c r="I129" s="152"/>
      <c r="J129" s="153">
        <f t="shared" si="10"/>
        <v>0</v>
      </c>
      <c r="K129" s="149" t="s">
        <v>21</v>
      </c>
      <c r="L129" s="37"/>
      <c r="M129" s="154" t="s">
        <v>21</v>
      </c>
      <c r="N129" s="155" t="s">
        <v>44</v>
      </c>
      <c r="P129" s="156">
        <f t="shared" si="11"/>
        <v>0</v>
      </c>
      <c r="Q129" s="156">
        <v>0</v>
      </c>
      <c r="R129" s="156">
        <f t="shared" si="12"/>
        <v>0</v>
      </c>
      <c r="S129" s="156">
        <v>0</v>
      </c>
      <c r="T129" s="157">
        <f t="shared" si="13"/>
        <v>0</v>
      </c>
      <c r="AR129" s="21" t="s">
        <v>160</v>
      </c>
      <c r="AT129" s="21" t="s">
        <v>156</v>
      </c>
      <c r="AU129" s="21" t="s">
        <v>81</v>
      </c>
      <c r="AY129" s="21" t="s">
        <v>155</v>
      </c>
      <c r="BE129" s="158">
        <f t="shared" si="14"/>
        <v>0</v>
      </c>
      <c r="BF129" s="158">
        <f t="shared" si="15"/>
        <v>0</v>
      </c>
      <c r="BG129" s="158">
        <f t="shared" si="16"/>
        <v>0</v>
      </c>
      <c r="BH129" s="158">
        <f t="shared" si="17"/>
        <v>0</v>
      </c>
      <c r="BI129" s="158">
        <f t="shared" si="18"/>
        <v>0</v>
      </c>
      <c r="BJ129" s="21" t="s">
        <v>81</v>
      </c>
      <c r="BK129" s="158">
        <f t="shared" si="19"/>
        <v>0</v>
      </c>
      <c r="BL129" s="21" t="s">
        <v>160</v>
      </c>
      <c r="BM129" s="21" t="s">
        <v>234</v>
      </c>
    </row>
    <row r="130" spans="2:65" s="1" customFormat="1" ht="16.5" customHeight="1">
      <c r="B130" s="37"/>
      <c r="C130" s="186" t="s">
        <v>73</v>
      </c>
      <c r="D130" s="186" t="s">
        <v>300</v>
      </c>
      <c r="E130" s="187" t="s">
        <v>589</v>
      </c>
      <c r="F130" s="188" t="s">
        <v>588</v>
      </c>
      <c r="G130" s="189" t="s">
        <v>300</v>
      </c>
      <c r="H130" s="190">
        <v>2750</v>
      </c>
      <c r="I130" s="191"/>
      <c r="J130" s="192">
        <f t="shared" si="10"/>
        <v>0</v>
      </c>
      <c r="K130" s="188" t="s">
        <v>21</v>
      </c>
      <c r="L130" s="193"/>
      <c r="M130" s="194" t="s">
        <v>21</v>
      </c>
      <c r="N130" s="195" t="s">
        <v>44</v>
      </c>
      <c r="P130" s="156">
        <f t="shared" si="11"/>
        <v>0</v>
      </c>
      <c r="Q130" s="156">
        <v>0</v>
      </c>
      <c r="R130" s="156">
        <f t="shared" si="12"/>
        <v>0</v>
      </c>
      <c r="S130" s="156">
        <v>0</v>
      </c>
      <c r="T130" s="157">
        <f t="shared" si="13"/>
        <v>0</v>
      </c>
      <c r="AR130" s="21" t="s">
        <v>554</v>
      </c>
      <c r="AT130" s="21" t="s">
        <v>300</v>
      </c>
      <c r="AU130" s="21" t="s">
        <v>81</v>
      </c>
      <c r="AY130" s="21" t="s">
        <v>155</v>
      </c>
      <c r="BE130" s="158">
        <f t="shared" si="14"/>
        <v>0</v>
      </c>
      <c r="BF130" s="158">
        <f t="shared" si="15"/>
        <v>0</v>
      </c>
      <c r="BG130" s="158">
        <f t="shared" si="16"/>
        <v>0</v>
      </c>
      <c r="BH130" s="158">
        <f t="shared" si="17"/>
        <v>0</v>
      </c>
      <c r="BI130" s="158">
        <f t="shared" si="18"/>
        <v>0</v>
      </c>
      <c r="BJ130" s="21" t="s">
        <v>81</v>
      </c>
      <c r="BK130" s="158">
        <f t="shared" si="19"/>
        <v>0</v>
      </c>
      <c r="BL130" s="21" t="s">
        <v>160</v>
      </c>
      <c r="BM130" s="21" t="s">
        <v>237</v>
      </c>
    </row>
    <row r="131" spans="2:65" s="1" customFormat="1" ht="16.5" customHeight="1">
      <c r="B131" s="37"/>
      <c r="C131" s="147" t="s">
        <v>73</v>
      </c>
      <c r="D131" s="147" t="s">
        <v>156</v>
      </c>
      <c r="E131" s="148" t="s">
        <v>590</v>
      </c>
      <c r="F131" s="149" t="s">
        <v>591</v>
      </c>
      <c r="G131" s="150" t="s">
        <v>300</v>
      </c>
      <c r="H131" s="151">
        <v>1050</v>
      </c>
      <c r="I131" s="152"/>
      <c r="J131" s="153">
        <f t="shared" si="10"/>
        <v>0</v>
      </c>
      <c r="K131" s="149" t="s">
        <v>21</v>
      </c>
      <c r="L131" s="37"/>
      <c r="M131" s="154" t="s">
        <v>21</v>
      </c>
      <c r="N131" s="155" t="s">
        <v>44</v>
      </c>
      <c r="P131" s="156">
        <f t="shared" si="11"/>
        <v>0</v>
      </c>
      <c r="Q131" s="156">
        <v>0</v>
      </c>
      <c r="R131" s="156">
        <f t="shared" si="12"/>
        <v>0</v>
      </c>
      <c r="S131" s="156">
        <v>0</v>
      </c>
      <c r="T131" s="157">
        <f t="shared" si="13"/>
        <v>0</v>
      </c>
      <c r="AR131" s="21" t="s">
        <v>160</v>
      </c>
      <c r="AT131" s="21" t="s">
        <v>156</v>
      </c>
      <c r="AU131" s="21" t="s">
        <v>81</v>
      </c>
      <c r="AY131" s="21" t="s">
        <v>155</v>
      </c>
      <c r="BE131" s="158">
        <f t="shared" si="14"/>
        <v>0</v>
      </c>
      <c r="BF131" s="158">
        <f t="shared" si="15"/>
        <v>0</v>
      </c>
      <c r="BG131" s="158">
        <f t="shared" si="16"/>
        <v>0</v>
      </c>
      <c r="BH131" s="158">
        <f t="shared" si="17"/>
        <v>0</v>
      </c>
      <c r="BI131" s="158">
        <f t="shared" si="18"/>
        <v>0</v>
      </c>
      <c r="BJ131" s="21" t="s">
        <v>81</v>
      </c>
      <c r="BK131" s="158">
        <f t="shared" si="19"/>
        <v>0</v>
      </c>
      <c r="BL131" s="21" t="s">
        <v>160</v>
      </c>
      <c r="BM131" s="21" t="s">
        <v>241</v>
      </c>
    </row>
    <row r="132" spans="2:65" s="1" customFormat="1" ht="16.5" customHeight="1">
      <c r="B132" s="37"/>
      <c r="C132" s="186" t="s">
        <v>73</v>
      </c>
      <c r="D132" s="186" t="s">
        <v>300</v>
      </c>
      <c r="E132" s="187" t="s">
        <v>592</v>
      </c>
      <c r="F132" s="188" t="s">
        <v>591</v>
      </c>
      <c r="G132" s="189" t="s">
        <v>300</v>
      </c>
      <c r="H132" s="190">
        <v>1050</v>
      </c>
      <c r="I132" s="191"/>
      <c r="J132" s="192">
        <f t="shared" si="10"/>
        <v>0</v>
      </c>
      <c r="K132" s="188" t="s">
        <v>21</v>
      </c>
      <c r="L132" s="193"/>
      <c r="M132" s="194" t="s">
        <v>21</v>
      </c>
      <c r="N132" s="195" t="s">
        <v>44</v>
      </c>
      <c r="P132" s="156">
        <f t="shared" si="11"/>
        <v>0</v>
      </c>
      <c r="Q132" s="156">
        <v>0</v>
      </c>
      <c r="R132" s="156">
        <f t="shared" si="12"/>
        <v>0</v>
      </c>
      <c r="S132" s="156">
        <v>0</v>
      </c>
      <c r="T132" s="157">
        <f t="shared" si="13"/>
        <v>0</v>
      </c>
      <c r="AR132" s="21" t="s">
        <v>554</v>
      </c>
      <c r="AT132" s="21" t="s">
        <v>300</v>
      </c>
      <c r="AU132" s="21" t="s">
        <v>81</v>
      </c>
      <c r="AY132" s="21" t="s">
        <v>155</v>
      </c>
      <c r="BE132" s="158">
        <f t="shared" si="14"/>
        <v>0</v>
      </c>
      <c r="BF132" s="158">
        <f t="shared" si="15"/>
        <v>0</v>
      </c>
      <c r="BG132" s="158">
        <f t="shared" si="16"/>
        <v>0</v>
      </c>
      <c r="BH132" s="158">
        <f t="shared" si="17"/>
        <v>0</v>
      </c>
      <c r="BI132" s="158">
        <f t="shared" si="18"/>
        <v>0</v>
      </c>
      <c r="BJ132" s="21" t="s">
        <v>81</v>
      </c>
      <c r="BK132" s="158">
        <f t="shared" si="19"/>
        <v>0</v>
      </c>
      <c r="BL132" s="21" t="s">
        <v>160</v>
      </c>
      <c r="BM132" s="21" t="s">
        <v>347</v>
      </c>
    </row>
    <row r="133" spans="2:65" s="1" customFormat="1" ht="16.5" customHeight="1">
      <c r="B133" s="37"/>
      <c r="C133" s="147" t="s">
        <v>73</v>
      </c>
      <c r="D133" s="147" t="s">
        <v>156</v>
      </c>
      <c r="E133" s="148" t="s">
        <v>593</v>
      </c>
      <c r="F133" s="149" t="s">
        <v>594</v>
      </c>
      <c r="G133" s="150" t="s">
        <v>300</v>
      </c>
      <c r="H133" s="151">
        <v>295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160</v>
      </c>
      <c r="AT133" s="21" t="s">
        <v>156</v>
      </c>
      <c r="AU133" s="21" t="s">
        <v>81</v>
      </c>
      <c r="AY133" s="21" t="s">
        <v>155</v>
      </c>
      <c r="BE133" s="158">
        <f t="shared" si="14"/>
        <v>0</v>
      </c>
      <c r="BF133" s="158">
        <f t="shared" si="15"/>
        <v>0</v>
      </c>
      <c r="BG133" s="158">
        <f t="shared" si="16"/>
        <v>0</v>
      </c>
      <c r="BH133" s="158">
        <f t="shared" si="17"/>
        <v>0</v>
      </c>
      <c r="BI133" s="158">
        <f t="shared" si="18"/>
        <v>0</v>
      </c>
      <c r="BJ133" s="21" t="s">
        <v>81</v>
      </c>
      <c r="BK133" s="158">
        <f t="shared" si="19"/>
        <v>0</v>
      </c>
      <c r="BL133" s="21" t="s">
        <v>160</v>
      </c>
      <c r="BM133" s="21" t="s">
        <v>351</v>
      </c>
    </row>
    <row r="134" spans="2:65" s="1" customFormat="1" ht="16.5" customHeight="1">
      <c r="B134" s="37"/>
      <c r="C134" s="186" t="s">
        <v>73</v>
      </c>
      <c r="D134" s="186" t="s">
        <v>300</v>
      </c>
      <c r="E134" s="187" t="s">
        <v>595</v>
      </c>
      <c r="F134" s="188" t="s">
        <v>594</v>
      </c>
      <c r="G134" s="189" t="s">
        <v>300</v>
      </c>
      <c r="H134" s="190">
        <v>295</v>
      </c>
      <c r="I134" s="191"/>
      <c r="J134" s="192">
        <f t="shared" si="10"/>
        <v>0</v>
      </c>
      <c r="K134" s="188" t="s">
        <v>21</v>
      </c>
      <c r="L134" s="193"/>
      <c r="M134" s="194" t="s">
        <v>21</v>
      </c>
      <c r="N134" s="195" t="s">
        <v>44</v>
      </c>
      <c r="P134" s="156">
        <f t="shared" si="11"/>
        <v>0</v>
      </c>
      <c r="Q134" s="156">
        <v>0</v>
      </c>
      <c r="R134" s="156">
        <f t="shared" si="12"/>
        <v>0</v>
      </c>
      <c r="S134" s="156">
        <v>0</v>
      </c>
      <c r="T134" s="157">
        <f t="shared" si="13"/>
        <v>0</v>
      </c>
      <c r="AR134" s="21" t="s">
        <v>554</v>
      </c>
      <c r="AT134" s="21" t="s">
        <v>300</v>
      </c>
      <c r="AU134" s="21" t="s">
        <v>81</v>
      </c>
      <c r="AY134" s="21" t="s">
        <v>155</v>
      </c>
      <c r="BE134" s="158">
        <f t="shared" si="14"/>
        <v>0</v>
      </c>
      <c r="BF134" s="158">
        <f t="shared" si="15"/>
        <v>0</v>
      </c>
      <c r="BG134" s="158">
        <f t="shared" si="16"/>
        <v>0</v>
      </c>
      <c r="BH134" s="158">
        <f t="shared" si="17"/>
        <v>0</v>
      </c>
      <c r="BI134" s="158">
        <f t="shared" si="18"/>
        <v>0</v>
      </c>
      <c r="BJ134" s="21" t="s">
        <v>81</v>
      </c>
      <c r="BK134" s="158">
        <f t="shared" si="19"/>
        <v>0</v>
      </c>
      <c r="BL134" s="21" t="s">
        <v>160</v>
      </c>
      <c r="BM134" s="21" t="s">
        <v>354</v>
      </c>
    </row>
    <row r="135" spans="2:65" s="1" customFormat="1" ht="16.5" customHeight="1">
      <c r="B135" s="37"/>
      <c r="C135" s="147" t="s">
        <v>73</v>
      </c>
      <c r="D135" s="147" t="s">
        <v>156</v>
      </c>
      <c r="E135" s="148" t="s">
        <v>596</v>
      </c>
      <c r="F135" s="149" t="s">
        <v>597</v>
      </c>
      <c r="G135" s="150" t="s">
        <v>300</v>
      </c>
      <c r="H135" s="151">
        <v>85</v>
      </c>
      <c r="I135" s="152"/>
      <c r="J135" s="153">
        <f t="shared" si="10"/>
        <v>0</v>
      </c>
      <c r="K135" s="149" t="s">
        <v>21</v>
      </c>
      <c r="L135" s="37"/>
      <c r="M135" s="154" t="s">
        <v>21</v>
      </c>
      <c r="N135" s="155" t="s">
        <v>44</v>
      </c>
      <c r="P135" s="156">
        <f t="shared" si="11"/>
        <v>0</v>
      </c>
      <c r="Q135" s="156">
        <v>0</v>
      </c>
      <c r="R135" s="156">
        <f t="shared" si="12"/>
        <v>0</v>
      </c>
      <c r="S135" s="156">
        <v>0</v>
      </c>
      <c r="T135" s="157">
        <f t="shared" si="13"/>
        <v>0</v>
      </c>
      <c r="AR135" s="21" t="s">
        <v>160</v>
      </c>
      <c r="AT135" s="21" t="s">
        <v>156</v>
      </c>
      <c r="AU135" s="21" t="s">
        <v>81</v>
      </c>
      <c r="AY135" s="21" t="s">
        <v>155</v>
      </c>
      <c r="BE135" s="158">
        <f t="shared" si="14"/>
        <v>0</v>
      </c>
      <c r="BF135" s="158">
        <f t="shared" si="15"/>
        <v>0</v>
      </c>
      <c r="BG135" s="158">
        <f t="shared" si="16"/>
        <v>0</v>
      </c>
      <c r="BH135" s="158">
        <f t="shared" si="17"/>
        <v>0</v>
      </c>
      <c r="BI135" s="158">
        <f t="shared" si="18"/>
        <v>0</v>
      </c>
      <c r="BJ135" s="21" t="s">
        <v>81</v>
      </c>
      <c r="BK135" s="158">
        <f t="shared" si="19"/>
        <v>0</v>
      </c>
      <c r="BL135" s="21" t="s">
        <v>160</v>
      </c>
      <c r="BM135" s="21" t="s">
        <v>359</v>
      </c>
    </row>
    <row r="136" spans="2:65" s="1" customFormat="1" ht="16.5" customHeight="1">
      <c r="B136" s="37"/>
      <c r="C136" s="186" t="s">
        <v>73</v>
      </c>
      <c r="D136" s="186" t="s">
        <v>300</v>
      </c>
      <c r="E136" s="187" t="s">
        <v>598</v>
      </c>
      <c r="F136" s="188" t="s">
        <v>597</v>
      </c>
      <c r="G136" s="189" t="s">
        <v>300</v>
      </c>
      <c r="H136" s="190">
        <v>85</v>
      </c>
      <c r="I136" s="191"/>
      <c r="J136" s="192">
        <f t="shared" si="10"/>
        <v>0</v>
      </c>
      <c r="K136" s="188" t="s">
        <v>21</v>
      </c>
      <c r="L136" s="193"/>
      <c r="M136" s="194" t="s">
        <v>21</v>
      </c>
      <c r="N136" s="195" t="s">
        <v>44</v>
      </c>
      <c r="P136" s="156">
        <f t="shared" si="11"/>
        <v>0</v>
      </c>
      <c r="Q136" s="156">
        <v>0</v>
      </c>
      <c r="R136" s="156">
        <f t="shared" si="12"/>
        <v>0</v>
      </c>
      <c r="S136" s="156">
        <v>0</v>
      </c>
      <c r="T136" s="157">
        <f t="shared" si="13"/>
        <v>0</v>
      </c>
      <c r="AR136" s="21" t="s">
        <v>554</v>
      </c>
      <c r="AT136" s="21" t="s">
        <v>300</v>
      </c>
      <c r="AU136" s="21" t="s">
        <v>81</v>
      </c>
      <c r="AY136" s="21" t="s">
        <v>155</v>
      </c>
      <c r="BE136" s="158">
        <f t="shared" si="14"/>
        <v>0</v>
      </c>
      <c r="BF136" s="158">
        <f t="shared" si="15"/>
        <v>0</v>
      </c>
      <c r="BG136" s="158">
        <f t="shared" si="16"/>
        <v>0</v>
      </c>
      <c r="BH136" s="158">
        <f t="shared" si="17"/>
        <v>0</v>
      </c>
      <c r="BI136" s="158">
        <f t="shared" si="18"/>
        <v>0</v>
      </c>
      <c r="BJ136" s="21" t="s">
        <v>81</v>
      </c>
      <c r="BK136" s="158">
        <f t="shared" si="19"/>
        <v>0</v>
      </c>
      <c r="BL136" s="21" t="s">
        <v>160</v>
      </c>
      <c r="BM136" s="21" t="s">
        <v>366</v>
      </c>
    </row>
    <row r="137" spans="2:65" s="1" customFormat="1" ht="16.5" customHeight="1">
      <c r="B137" s="37"/>
      <c r="C137" s="147" t="s">
        <v>73</v>
      </c>
      <c r="D137" s="147" t="s">
        <v>156</v>
      </c>
      <c r="E137" s="148" t="s">
        <v>599</v>
      </c>
      <c r="F137" s="149" t="s">
        <v>600</v>
      </c>
      <c r="G137" s="150" t="s">
        <v>300</v>
      </c>
      <c r="H137" s="151">
        <v>650</v>
      </c>
      <c r="I137" s="152"/>
      <c r="J137" s="153">
        <f t="shared" si="10"/>
        <v>0</v>
      </c>
      <c r="K137" s="149" t="s">
        <v>21</v>
      </c>
      <c r="L137" s="37"/>
      <c r="M137" s="154" t="s">
        <v>21</v>
      </c>
      <c r="N137" s="155" t="s">
        <v>44</v>
      </c>
      <c r="P137" s="156">
        <f t="shared" si="11"/>
        <v>0</v>
      </c>
      <c r="Q137" s="156">
        <v>0</v>
      </c>
      <c r="R137" s="156">
        <f t="shared" si="12"/>
        <v>0</v>
      </c>
      <c r="S137" s="156">
        <v>0</v>
      </c>
      <c r="T137" s="157">
        <f t="shared" si="13"/>
        <v>0</v>
      </c>
      <c r="AR137" s="21" t="s">
        <v>160</v>
      </c>
      <c r="AT137" s="21" t="s">
        <v>156</v>
      </c>
      <c r="AU137" s="21" t="s">
        <v>81</v>
      </c>
      <c r="AY137" s="21" t="s">
        <v>155</v>
      </c>
      <c r="BE137" s="158">
        <f t="shared" si="14"/>
        <v>0</v>
      </c>
      <c r="BF137" s="158">
        <f t="shared" si="15"/>
        <v>0</v>
      </c>
      <c r="BG137" s="158">
        <f t="shared" si="16"/>
        <v>0</v>
      </c>
      <c r="BH137" s="158">
        <f t="shared" si="17"/>
        <v>0</v>
      </c>
      <c r="BI137" s="158">
        <f t="shared" si="18"/>
        <v>0</v>
      </c>
      <c r="BJ137" s="21" t="s">
        <v>81</v>
      </c>
      <c r="BK137" s="158">
        <f t="shared" si="19"/>
        <v>0</v>
      </c>
      <c r="BL137" s="21" t="s">
        <v>160</v>
      </c>
      <c r="BM137" s="21" t="s">
        <v>337</v>
      </c>
    </row>
    <row r="138" spans="2:65" s="1" customFormat="1" ht="16.5" customHeight="1">
      <c r="B138" s="37"/>
      <c r="C138" s="186" t="s">
        <v>73</v>
      </c>
      <c r="D138" s="186" t="s">
        <v>300</v>
      </c>
      <c r="E138" s="187" t="s">
        <v>601</v>
      </c>
      <c r="F138" s="188" t="s">
        <v>600</v>
      </c>
      <c r="G138" s="189" t="s">
        <v>300</v>
      </c>
      <c r="H138" s="190">
        <v>650</v>
      </c>
      <c r="I138" s="191"/>
      <c r="J138" s="192">
        <f t="shared" si="10"/>
        <v>0</v>
      </c>
      <c r="K138" s="188" t="s">
        <v>21</v>
      </c>
      <c r="L138" s="193"/>
      <c r="M138" s="194" t="s">
        <v>21</v>
      </c>
      <c r="N138" s="195" t="s">
        <v>44</v>
      </c>
      <c r="P138" s="156">
        <f t="shared" si="11"/>
        <v>0</v>
      </c>
      <c r="Q138" s="156">
        <v>0</v>
      </c>
      <c r="R138" s="156">
        <f t="shared" si="12"/>
        <v>0</v>
      </c>
      <c r="S138" s="156">
        <v>0</v>
      </c>
      <c r="T138" s="157">
        <f t="shared" si="13"/>
        <v>0</v>
      </c>
      <c r="AR138" s="21" t="s">
        <v>554</v>
      </c>
      <c r="AT138" s="21" t="s">
        <v>300</v>
      </c>
      <c r="AU138" s="21" t="s">
        <v>81</v>
      </c>
      <c r="AY138" s="21" t="s">
        <v>155</v>
      </c>
      <c r="BE138" s="158">
        <f t="shared" si="14"/>
        <v>0</v>
      </c>
      <c r="BF138" s="158">
        <f t="shared" si="15"/>
        <v>0</v>
      </c>
      <c r="BG138" s="158">
        <f t="shared" si="16"/>
        <v>0</v>
      </c>
      <c r="BH138" s="158">
        <f t="shared" si="17"/>
        <v>0</v>
      </c>
      <c r="BI138" s="158">
        <f t="shared" si="18"/>
        <v>0</v>
      </c>
      <c r="BJ138" s="21" t="s">
        <v>81</v>
      </c>
      <c r="BK138" s="158">
        <f t="shared" si="19"/>
        <v>0</v>
      </c>
      <c r="BL138" s="21" t="s">
        <v>160</v>
      </c>
      <c r="BM138" s="21" t="s">
        <v>160</v>
      </c>
    </row>
    <row r="139" spans="2:65" s="1" customFormat="1" ht="16.5" customHeight="1">
      <c r="B139" s="37"/>
      <c r="C139" s="147" t="s">
        <v>73</v>
      </c>
      <c r="D139" s="147" t="s">
        <v>156</v>
      </c>
      <c r="E139" s="148" t="s">
        <v>602</v>
      </c>
      <c r="F139" s="149" t="s">
        <v>603</v>
      </c>
      <c r="G139" s="150" t="s">
        <v>300</v>
      </c>
      <c r="H139" s="151">
        <v>180</v>
      </c>
      <c r="I139" s="152"/>
      <c r="J139" s="153">
        <f t="shared" si="10"/>
        <v>0</v>
      </c>
      <c r="K139" s="149" t="s">
        <v>21</v>
      </c>
      <c r="L139" s="37"/>
      <c r="M139" s="154" t="s">
        <v>21</v>
      </c>
      <c r="N139" s="155" t="s">
        <v>44</v>
      </c>
      <c r="P139" s="156">
        <f t="shared" si="11"/>
        <v>0</v>
      </c>
      <c r="Q139" s="156">
        <v>0</v>
      </c>
      <c r="R139" s="156">
        <f t="shared" si="12"/>
        <v>0</v>
      </c>
      <c r="S139" s="156">
        <v>0</v>
      </c>
      <c r="T139" s="157">
        <f t="shared" si="13"/>
        <v>0</v>
      </c>
      <c r="AR139" s="21" t="s">
        <v>160</v>
      </c>
      <c r="AT139" s="21" t="s">
        <v>156</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160</v>
      </c>
      <c r="BM139" s="21" t="s">
        <v>376</v>
      </c>
    </row>
    <row r="140" spans="2:65" s="1" customFormat="1" ht="16.5" customHeight="1">
      <c r="B140" s="37"/>
      <c r="C140" s="186" t="s">
        <v>73</v>
      </c>
      <c r="D140" s="186" t="s">
        <v>300</v>
      </c>
      <c r="E140" s="187" t="s">
        <v>604</v>
      </c>
      <c r="F140" s="188" t="s">
        <v>603</v>
      </c>
      <c r="G140" s="189" t="s">
        <v>300</v>
      </c>
      <c r="H140" s="190">
        <v>180</v>
      </c>
      <c r="I140" s="191"/>
      <c r="J140" s="192">
        <f t="shared" si="10"/>
        <v>0</v>
      </c>
      <c r="K140" s="188" t="s">
        <v>21</v>
      </c>
      <c r="L140" s="193"/>
      <c r="M140" s="194" t="s">
        <v>21</v>
      </c>
      <c r="N140" s="195" t="s">
        <v>44</v>
      </c>
      <c r="P140" s="156">
        <f t="shared" si="11"/>
        <v>0</v>
      </c>
      <c r="Q140" s="156">
        <v>0</v>
      </c>
      <c r="R140" s="156">
        <f t="shared" si="12"/>
        <v>0</v>
      </c>
      <c r="S140" s="156">
        <v>0</v>
      </c>
      <c r="T140" s="157">
        <f t="shared" si="13"/>
        <v>0</v>
      </c>
      <c r="AR140" s="21" t="s">
        <v>554</v>
      </c>
      <c r="AT140" s="21" t="s">
        <v>300</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160</v>
      </c>
      <c r="BM140" s="21" t="s">
        <v>379</v>
      </c>
    </row>
    <row r="141" spans="2:65" s="1" customFormat="1" ht="16.5" customHeight="1">
      <c r="B141" s="37"/>
      <c r="C141" s="147" t="s">
        <v>73</v>
      </c>
      <c r="D141" s="147" t="s">
        <v>156</v>
      </c>
      <c r="E141" s="148" t="s">
        <v>605</v>
      </c>
      <c r="F141" s="149" t="s">
        <v>606</v>
      </c>
      <c r="G141" s="150" t="s">
        <v>300</v>
      </c>
      <c r="H141" s="151">
        <v>420</v>
      </c>
      <c r="I141" s="152"/>
      <c r="J141" s="153">
        <f t="shared" si="10"/>
        <v>0</v>
      </c>
      <c r="K141" s="149" t="s">
        <v>21</v>
      </c>
      <c r="L141" s="37"/>
      <c r="M141" s="154" t="s">
        <v>21</v>
      </c>
      <c r="N141" s="155" t="s">
        <v>44</v>
      </c>
      <c r="P141" s="156">
        <f t="shared" si="11"/>
        <v>0</v>
      </c>
      <c r="Q141" s="156">
        <v>0</v>
      </c>
      <c r="R141" s="156">
        <f t="shared" si="12"/>
        <v>0</v>
      </c>
      <c r="S141" s="156">
        <v>0</v>
      </c>
      <c r="T141" s="157">
        <f t="shared" si="13"/>
        <v>0</v>
      </c>
      <c r="AR141" s="21" t="s">
        <v>160</v>
      </c>
      <c r="AT141" s="21" t="s">
        <v>156</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160</v>
      </c>
      <c r="BM141" s="21" t="s">
        <v>383</v>
      </c>
    </row>
    <row r="142" spans="2:65" s="1" customFormat="1" ht="16.5" customHeight="1">
      <c r="B142" s="37"/>
      <c r="C142" s="186" t="s">
        <v>73</v>
      </c>
      <c r="D142" s="186" t="s">
        <v>300</v>
      </c>
      <c r="E142" s="187" t="s">
        <v>607</v>
      </c>
      <c r="F142" s="188" t="s">
        <v>606</v>
      </c>
      <c r="G142" s="189" t="s">
        <v>300</v>
      </c>
      <c r="H142" s="190">
        <v>420</v>
      </c>
      <c r="I142" s="191"/>
      <c r="J142" s="192">
        <f t="shared" si="10"/>
        <v>0</v>
      </c>
      <c r="K142" s="188" t="s">
        <v>21</v>
      </c>
      <c r="L142" s="193"/>
      <c r="M142" s="194" t="s">
        <v>21</v>
      </c>
      <c r="N142" s="195" t="s">
        <v>44</v>
      </c>
      <c r="P142" s="156">
        <f t="shared" si="11"/>
        <v>0</v>
      </c>
      <c r="Q142" s="156">
        <v>0</v>
      </c>
      <c r="R142" s="156">
        <f t="shared" si="12"/>
        <v>0</v>
      </c>
      <c r="S142" s="156">
        <v>0</v>
      </c>
      <c r="T142" s="157">
        <f t="shared" si="13"/>
        <v>0</v>
      </c>
      <c r="AR142" s="21" t="s">
        <v>554</v>
      </c>
      <c r="AT142" s="21" t="s">
        <v>300</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160</v>
      </c>
      <c r="BM142" s="21" t="s">
        <v>386</v>
      </c>
    </row>
    <row r="143" spans="2:65" s="1" customFormat="1" ht="16.5" customHeight="1">
      <c r="B143" s="37"/>
      <c r="C143" s="147" t="s">
        <v>73</v>
      </c>
      <c r="D143" s="147" t="s">
        <v>156</v>
      </c>
      <c r="E143" s="148" t="s">
        <v>608</v>
      </c>
      <c r="F143" s="149" t="s">
        <v>609</v>
      </c>
      <c r="G143" s="150" t="s">
        <v>300</v>
      </c>
      <c r="H143" s="151">
        <v>85</v>
      </c>
      <c r="I143" s="152"/>
      <c r="J143" s="153">
        <f t="shared" si="10"/>
        <v>0</v>
      </c>
      <c r="K143" s="149" t="s">
        <v>21</v>
      </c>
      <c r="L143" s="37"/>
      <c r="M143" s="154" t="s">
        <v>21</v>
      </c>
      <c r="N143" s="155" t="s">
        <v>44</v>
      </c>
      <c r="P143" s="156">
        <f t="shared" si="11"/>
        <v>0</v>
      </c>
      <c r="Q143" s="156">
        <v>0</v>
      </c>
      <c r="R143" s="156">
        <f t="shared" si="12"/>
        <v>0</v>
      </c>
      <c r="S143" s="156">
        <v>0</v>
      </c>
      <c r="T143" s="157">
        <f t="shared" si="13"/>
        <v>0</v>
      </c>
      <c r="AR143" s="21" t="s">
        <v>160</v>
      </c>
      <c r="AT143" s="21" t="s">
        <v>156</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160</v>
      </c>
      <c r="BM143" s="21" t="s">
        <v>390</v>
      </c>
    </row>
    <row r="144" spans="2:65" s="1" customFormat="1" ht="16.5" customHeight="1">
      <c r="B144" s="37"/>
      <c r="C144" s="186" t="s">
        <v>73</v>
      </c>
      <c r="D144" s="186" t="s">
        <v>300</v>
      </c>
      <c r="E144" s="187" t="s">
        <v>610</v>
      </c>
      <c r="F144" s="188" t="s">
        <v>609</v>
      </c>
      <c r="G144" s="189" t="s">
        <v>300</v>
      </c>
      <c r="H144" s="190">
        <v>85</v>
      </c>
      <c r="I144" s="191"/>
      <c r="J144" s="192">
        <f t="shared" si="10"/>
        <v>0</v>
      </c>
      <c r="K144" s="188" t="s">
        <v>21</v>
      </c>
      <c r="L144" s="193"/>
      <c r="M144" s="194" t="s">
        <v>21</v>
      </c>
      <c r="N144" s="195" t="s">
        <v>44</v>
      </c>
      <c r="P144" s="156">
        <f t="shared" si="11"/>
        <v>0</v>
      </c>
      <c r="Q144" s="156">
        <v>0</v>
      </c>
      <c r="R144" s="156">
        <f t="shared" si="12"/>
        <v>0</v>
      </c>
      <c r="S144" s="156">
        <v>0</v>
      </c>
      <c r="T144" s="157">
        <f t="shared" si="13"/>
        <v>0</v>
      </c>
      <c r="AR144" s="21" t="s">
        <v>554</v>
      </c>
      <c r="AT144" s="21" t="s">
        <v>300</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160</v>
      </c>
      <c r="BM144" s="21" t="s">
        <v>393</v>
      </c>
    </row>
    <row r="145" spans="2:65" s="1" customFormat="1" ht="16.5" customHeight="1">
      <c r="B145" s="37"/>
      <c r="C145" s="147" t="s">
        <v>73</v>
      </c>
      <c r="D145" s="147" t="s">
        <v>156</v>
      </c>
      <c r="E145" s="148" t="s">
        <v>611</v>
      </c>
      <c r="F145" s="149" t="s">
        <v>612</v>
      </c>
      <c r="G145" s="150" t="s">
        <v>300</v>
      </c>
      <c r="H145" s="151">
        <v>55</v>
      </c>
      <c r="I145" s="152"/>
      <c r="J145" s="153">
        <f t="shared" si="10"/>
        <v>0</v>
      </c>
      <c r="K145" s="149" t="s">
        <v>21</v>
      </c>
      <c r="L145" s="37"/>
      <c r="M145" s="154" t="s">
        <v>21</v>
      </c>
      <c r="N145" s="155" t="s">
        <v>44</v>
      </c>
      <c r="P145" s="156">
        <f t="shared" si="11"/>
        <v>0</v>
      </c>
      <c r="Q145" s="156">
        <v>0</v>
      </c>
      <c r="R145" s="156">
        <f t="shared" si="12"/>
        <v>0</v>
      </c>
      <c r="S145" s="156">
        <v>0</v>
      </c>
      <c r="T145" s="157">
        <f t="shared" si="13"/>
        <v>0</v>
      </c>
      <c r="AR145" s="21" t="s">
        <v>160</v>
      </c>
      <c r="AT145" s="21" t="s">
        <v>156</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160</v>
      </c>
      <c r="BM145" s="21" t="s">
        <v>397</v>
      </c>
    </row>
    <row r="146" spans="2:65" s="1" customFormat="1" ht="16.5" customHeight="1">
      <c r="B146" s="37"/>
      <c r="C146" s="186" t="s">
        <v>73</v>
      </c>
      <c r="D146" s="186" t="s">
        <v>300</v>
      </c>
      <c r="E146" s="187" t="s">
        <v>613</v>
      </c>
      <c r="F146" s="188" t="s">
        <v>612</v>
      </c>
      <c r="G146" s="189" t="s">
        <v>300</v>
      </c>
      <c r="H146" s="190">
        <v>55</v>
      </c>
      <c r="I146" s="191"/>
      <c r="J146" s="192">
        <f t="shared" si="10"/>
        <v>0</v>
      </c>
      <c r="K146" s="188" t="s">
        <v>21</v>
      </c>
      <c r="L146" s="193"/>
      <c r="M146" s="194" t="s">
        <v>21</v>
      </c>
      <c r="N146" s="195" t="s">
        <v>44</v>
      </c>
      <c r="P146" s="156">
        <f t="shared" si="11"/>
        <v>0</v>
      </c>
      <c r="Q146" s="156">
        <v>0</v>
      </c>
      <c r="R146" s="156">
        <f t="shared" si="12"/>
        <v>0</v>
      </c>
      <c r="S146" s="156">
        <v>0</v>
      </c>
      <c r="T146" s="157">
        <f t="shared" si="13"/>
        <v>0</v>
      </c>
      <c r="AR146" s="21" t="s">
        <v>554</v>
      </c>
      <c r="AT146" s="21" t="s">
        <v>300</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160</v>
      </c>
      <c r="BM146" s="21" t="s">
        <v>401</v>
      </c>
    </row>
    <row r="147" spans="2:65" s="1" customFormat="1" ht="16.5" customHeight="1">
      <c r="B147" s="37"/>
      <c r="C147" s="147" t="s">
        <v>73</v>
      </c>
      <c r="D147" s="147" t="s">
        <v>156</v>
      </c>
      <c r="E147" s="148" t="s">
        <v>614</v>
      </c>
      <c r="F147" s="149" t="s">
        <v>615</v>
      </c>
      <c r="G147" s="150" t="s">
        <v>427</v>
      </c>
      <c r="H147" s="151">
        <v>295</v>
      </c>
      <c r="I147" s="152"/>
      <c r="J147" s="153">
        <f t="shared" si="10"/>
        <v>0</v>
      </c>
      <c r="K147" s="149" t="s">
        <v>21</v>
      </c>
      <c r="L147" s="37"/>
      <c r="M147" s="154" t="s">
        <v>21</v>
      </c>
      <c r="N147" s="155" t="s">
        <v>44</v>
      </c>
      <c r="P147" s="156">
        <f t="shared" si="11"/>
        <v>0</v>
      </c>
      <c r="Q147" s="156">
        <v>0</v>
      </c>
      <c r="R147" s="156">
        <f t="shared" si="12"/>
        <v>0</v>
      </c>
      <c r="S147" s="156">
        <v>0</v>
      </c>
      <c r="T147" s="157">
        <f t="shared" si="13"/>
        <v>0</v>
      </c>
      <c r="AR147" s="21" t="s">
        <v>160</v>
      </c>
      <c r="AT147" s="21" t="s">
        <v>156</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160</v>
      </c>
      <c r="BM147" s="21" t="s">
        <v>406</v>
      </c>
    </row>
    <row r="148" spans="2:65" s="1" customFormat="1" ht="16.5" customHeight="1">
      <c r="B148" s="37"/>
      <c r="C148" s="147" t="s">
        <v>73</v>
      </c>
      <c r="D148" s="147" t="s">
        <v>156</v>
      </c>
      <c r="E148" s="148" t="s">
        <v>616</v>
      </c>
      <c r="F148" s="149" t="s">
        <v>617</v>
      </c>
      <c r="G148" s="150" t="s">
        <v>427</v>
      </c>
      <c r="H148" s="151">
        <v>65</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160</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160</v>
      </c>
      <c r="BM148" s="21" t="s">
        <v>410</v>
      </c>
    </row>
    <row r="149" spans="2:65" s="1" customFormat="1" ht="16.5" customHeight="1">
      <c r="B149" s="37"/>
      <c r="C149" s="147" t="s">
        <v>73</v>
      </c>
      <c r="D149" s="147" t="s">
        <v>156</v>
      </c>
      <c r="E149" s="148" t="s">
        <v>618</v>
      </c>
      <c r="F149" s="149" t="s">
        <v>619</v>
      </c>
      <c r="G149" s="150" t="s">
        <v>427</v>
      </c>
      <c r="H149" s="151">
        <v>85</v>
      </c>
      <c r="I149" s="152"/>
      <c r="J149" s="153">
        <f t="shared" si="10"/>
        <v>0</v>
      </c>
      <c r="K149" s="149" t="s">
        <v>21</v>
      </c>
      <c r="L149" s="37"/>
      <c r="M149" s="154" t="s">
        <v>21</v>
      </c>
      <c r="N149" s="155" t="s">
        <v>44</v>
      </c>
      <c r="P149" s="156">
        <f t="shared" si="11"/>
        <v>0</v>
      </c>
      <c r="Q149" s="156">
        <v>0</v>
      </c>
      <c r="R149" s="156">
        <f t="shared" si="12"/>
        <v>0</v>
      </c>
      <c r="S149" s="156">
        <v>0</v>
      </c>
      <c r="T149" s="157">
        <f t="shared" si="13"/>
        <v>0</v>
      </c>
      <c r="AR149" s="21" t="s">
        <v>160</v>
      </c>
      <c r="AT149" s="21" t="s">
        <v>156</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160</v>
      </c>
      <c r="BM149" s="21" t="s">
        <v>413</v>
      </c>
    </row>
    <row r="150" spans="2:65" s="1" customFormat="1" ht="16.5" customHeight="1">
      <c r="B150" s="37"/>
      <c r="C150" s="147" t="s">
        <v>73</v>
      </c>
      <c r="D150" s="147" t="s">
        <v>156</v>
      </c>
      <c r="E150" s="148" t="s">
        <v>620</v>
      </c>
      <c r="F150" s="149" t="s">
        <v>621</v>
      </c>
      <c r="G150" s="150" t="s">
        <v>427</v>
      </c>
      <c r="H150" s="151">
        <v>10</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160</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160</v>
      </c>
      <c r="BM150" s="21" t="s">
        <v>417</v>
      </c>
    </row>
    <row r="151" spans="2:65" s="1" customFormat="1" ht="16.5" customHeight="1">
      <c r="B151" s="37"/>
      <c r="C151" s="147" t="s">
        <v>73</v>
      </c>
      <c r="D151" s="147" t="s">
        <v>156</v>
      </c>
      <c r="E151" s="148" t="s">
        <v>622</v>
      </c>
      <c r="F151" s="149" t="s">
        <v>623</v>
      </c>
      <c r="G151" s="150" t="s">
        <v>427</v>
      </c>
      <c r="H151" s="151">
        <v>2</v>
      </c>
      <c r="I151" s="152"/>
      <c r="J151" s="153">
        <f t="shared" si="10"/>
        <v>0</v>
      </c>
      <c r="K151" s="149" t="s">
        <v>21</v>
      </c>
      <c r="L151" s="37"/>
      <c r="M151" s="154" t="s">
        <v>21</v>
      </c>
      <c r="N151" s="155" t="s">
        <v>44</v>
      </c>
      <c r="P151" s="156">
        <f t="shared" si="11"/>
        <v>0</v>
      </c>
      <c r="Q151" s="156">
        <v>0</v>
      </c>
      <c r="R151" s="156">
        <f t="shared" si="12"/>
        <v>0</v>
      </c>
      <c r="S151" s="156">
        <v>0</v>
      </c>
      <c r="T151" s="157">
        <f t="shared" si="13"/>
        <v>0</v>
      </c>
      <c r="AR151" s="21" t="s">
        <v>160</v>
      </c>
      <c r="AT151" s="21" t="s">
        <v>156</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160</v>
      </c>
      <c r="BM151" s="21" t="s">
        <v>420</v>
      </c>
    </row>
    <row r="152" spans="2:65" s="9" customFormat="1" ht="29.85" customHeight="1">
      <c r="B152" s="137"/>
      <c r="D152" s="138" t="s">
        <v>72</v>
      </c>
      <c r="E152" s="169" t="s">
        <v>624</v>
      </c>
      <c r="F152" s="169" t="s">
        <v>625</v>
      </c>
      <c r="I152" s="140"/>
      <c r="J152" s="170">
        <f>BK152</f>
        <v>0</v>
      </c>
      <c r="L152" s="137"/>
      <c r="M152" s="142"/>
      <c r="P152" s="143">
        <v>0</v>
      </c>
      <c r="R152" s="143">
        <v>0</v>
      </c>
      <c r="T152" s="144">
        <v>0</v>
      </c>
      <c r="AR152" s="138" t="s">
        <v>81</v>
      </c>
      <c r="AT152" s="145" t="s">
        <v>72</v>
      </c>
      <c r="AU152" s="145" t="s">
        <v>81</v>
      </c>
      <c r="AY152" s="138" t="s">
        <v>155</v>
      </c>
      <c r="BK152" s="146">
        <v>0</v>
      </c>
    </row>
    <row r="153" spans="2:65" s="9" customFormat="1" ht="24.95" customHeight="1">
      <c r="B153" s="137"/>
      <c r="D153" s="138" t="s">
        <v>72</v>
      </c>
      <c r="E153" s="139" t="s">
        <v>626</v>
      </c>
      <c r="F153" s="139" t="s">
        <v>627</v>
      </c>
      <c r="I153" s="140"/>
      <c r="J153" s="141">
        <f>BK153</f>
        <v>0</v>
      </c>
      <c r="L153" s="137"/>
      <c r="M153" s="142"/>
      <c r="P153" s="143">
        <f>SUM(P154:P206)</f>
        <v>0</v>
      </c>
      <c r="R153" s="143">
        <f>SUM(R154:R206)</f>
        <v>0</v>
      </c>
      <c r="T153" s="144">
        <f>SUM(T154:T206)</f>
        <v>0</v>
      </c>
      <c r="AR153" s="138" t="s">
        <v>81</v>
      </c>
      <c r="AT153" s="145" t="s">
        <v>72</v>
      </c>
      <c r="AU153" s="145" t="s">
        <v>73</v>
      </c>
      <c r="AY153" s="138" t="s">
        <v>155</v>
      </c>
      <c r="BK153" s="146">
        <f>SUM(BK154:BK206)</f>
        <v>0</v>
      </c>
    </row>
    <row r="154" spans="2:65" s="1" customFormat="1" ht="16.5" customHeight="1">
      <c r="B154" s="37"/>
      <c r="C154" s="147" t="s">
        <v>73</v>
      </c>
      <c r="D154" s="147" t="s">
        <v>156</v>
      </c>
      <c r="E154" s="148" t="s">
        <v>628</v>
      </c>
      <c r="F154" s="149" t="s">
        <v>629</v>
      </c>
      <c r="G154" s="150" t="s">
        <v>427</v>
      </c>
      <c r="H154" s="151">
        <v>18</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160</v>
      </c>
      <c r="AT154" s="21" t="s">
        <v>156</v>
      </c>
      <c r="AU154" s="21" t="s">
        <v>81</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160</v>
      </c>
      <c r="BM154" s="21" t="s">
        <v>428</v>
      </c>
    </row>
    <row r="155" spans="2:65" s="1" customFormat="1" ht="16.5" customHeight="1">
      <c r="B155" s="37"/>
      <c r="C155" s="186" t="s">
        <v>73</v>
      </c>
      <c r="D155" s="186" t="s">
        <v>300</v>
      </c>
      <c r="E155" s="187" t="s">
        <v>630</v>
      </c>
      <c r="F155" s="188" t="s">
        <v>629</v>
      </c>
      <c r="G155" s="189" t="s">
        <v>427</v>
      </c>
      <c r="H155" s="190">
        <v>18</v>
      </c>
      <c r="I155" s="191"/>
      <c r="J155" s="192">
        <f>ROUND(I155*H155,2)</f>
        <v>0</v>
      </c>
      <c r="K155" s="188" t="s">
        <v>21</v>
      </c>
      <c r="L155" s="193"/>
      <c r="M155" s="194" t="s">
        <v>21</v>
      </c>
      <c r="N155" s="195" t="s">
        <v>44</v>
      </c>
      <c r="P155" s="156">
        <f>O155*H155</f>
        <v>0</v>
      </c>
      <c r="Q155" s="156">
        <v>0</v>
      </c>
      <c r="R155" s="156">
        <f>Q155*H155</f>
        <v>0</v>
      </c>
      <c r="S155" s="156">
        <v>0</v>
      </c>
      <c r="T155" s="157">
        <f>S155*H155</f>
        <v>0</v>
      </c>
      <c r="AR155" s="21" t="s">
        <v>554</v>
      </c>
      <c r="AT155" s="21" t="s">
        <v>300</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160</v>
      </c>
      <c r="BM155" s="21" t="s">
        <v>631</v>
      </c>
    </row>
    <row r="156" spans="2:65" s="1" customFormat="1" ht="108">
      <c r="B156" s="37"/>
      <c r="D156" s="172" t="s">
        <v>632</v>
      </c>
      <c r="F156" s="199" t="s">
        <v>633</v>
      </c>
      <c r="I156" s="96"/>
      <c r="L156" s="37"/>
      <c r="M156" s="200"/>
      <c r="T156" s="62"/>
      <c r="AT156" s="21" t="s">
        <v>632</v>
      </c>
      <c r="AU156" s="21" t="s">
        <v>81</v>
      </c>
    </row>
    <row r="157" spans="2:65" s="1" customFormat="1" ht="16.5" customHeight="1">
      <c r="B157" s="37"/>
      <c r="C157" s="147" t="s">
        <v>73</v>
      </c>
      <c r="D157" s="147" t="s">
        <v>156</v>
      </c>
      <c r="E157" s="148" t="s">
        <v>634</v>
      </c>
      <c r="F157" s="149" t="s">
        <v>635</v>
      </c>
      <c r="G157" s="150" t="s">
        <v>427</v>
      </c>
      <c r="H157" s="151">
        <v>10</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160</v>
      </c>
      <c r="AT157" s="21" t="s">
        <v>156</v>
      </c>
      <c r="AU157" s="21" t="s">
        <v>81</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160</v>
      </c>
      <c r="BM157" s="21" t="s">
        <v>431</v>
      </c>
    </row>
    <row r="158" spans="2:65" s="1" customFormat="1" ht="16.5" customHeight="1">
      <c r="B158" s="37"/>
      <c r="C158" s="186" t="s">
        <v>73</v>
      </c>
      <c r="D158" s="186" t="s">
        <v>300</v>
      </c>
      <c r="E158" s="187" t="s">
        <v>636</v>
      </c>
      <c r="F158" s="188" t="s">
        <v>635</v>
      </c>
      <c r="G158" s="189" t="s">
        <v>427</v>
      </c>
      <c r="H158" s="190">
        <v>10</v>
      </c>
      <c r="I158" s="191"/>
      <c r="J158" s="192">
        <f>ROUND(I158*H158,2)</f>
        <v>0</v>
      </c>
      <c r="K158" s="188" t="s">
        <v>21</v>
      </c>
      <c r="L158" s="193"/>
      <c r="M158" s="194" t="s">
        <v>21</v>
      </c>
      <c r="N158" s="195" t="s">
        <v>44</v>
      </c>
      <c r="P158" s="156">
        <f>O158*H158</f>
        <v>0</v>
      </c>
      <c r="Q158" s="156">
        <v>0</v>
      </c>
      <c r="R158" s="156">
        <f>Q158*H158</f>
        <v>0</v>
      </c>
      <c r="S158" s="156">
        <v>0</v>
      </c>
      <c r="T158" s="157">
        <f>S158*H158</f>
        <v>0</v>
      </c>
      <c r="AR158" s="21" t="s">
        <v>554</v>
      </c>
      <c r="AT158" s="21" t="s">
        <v>300</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160</v>
      </c>
      <c r="BM158" s="21" t="s">
        <v>435</v>
      </c>
    </row>
    <row r="159" spans="2:65" s="1" customFormat="1" ht="108">
      <c r="B159" s="37"/>
      <c r="D159" s="172" t="s">
        <v>632</v>
      </c>
      <c r="F159" s="199" t="s">
        <v>637</v>
      </c>
      <c r="I159" s="96"/>
      <c r="L159" s="37"/>
      <c r="M159" s="200"/>
      <c r="T159" s="62"/>
      <c r="AT159" s="21" t="s">
        <v>632</v>
      </c>
      <c r="AU159" s="21" t="s">
        <v>81</v>
      </c>
    </row>
    <row r="160" spans="2:65" s="1" customFormat="1" ht="16.5" customHeight="1">
      <c r="B160" s="37"/>
      <c r="C160" s="147" t="s">
        <v>73</v>
      </c>
      <c r="D160" s="147" t="s">
        <v>156</v>
      </c>
      <c r="E160" s="148" t="s">
        <v>638</v>
      </c>
      <c r="F160" s="149" t="s">
        <v>639</v>
      </c>
      <c r="G160" s="150" t="s">
        <v>427</v>
      </c>
      <c r="H160" s="151">
        <v>4</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160</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160</v>
      </c>
      <c r="BM160" s="21" t="s">
        <v>640</v>
      </c>
    </row>
    <row r="161" spans="2:65" s="1" customFormat="1" ht="16.5" customHeight="1">
      <c r="B161" s="37"/>
      <c r="C161" s="186" t="s">
        <v>73</v>
      </c>
      <c r="D161" s="186" t="s">
        <v>300</v>
      </c>
      <c r="E161" s="187" t="s">
        <v>641</v>
      </c>
      <c r="F161" s="188" t="s">
        <v>639</v>
      </c>
      <c r="G161" s="189" t="s">
        <v>427</v>
      </c>
      <c r="H161" s="190">
        <v>4</v>
      </c>
      <c r="I161" s="191"/>
      <c r="J161" s="192">
        <f>ROUND(I161*H161,2)</f>
        <v>0</v>
      </c>
      <c r="K161" s="188" t="s">
        <v>21</v>
      </c>
      <c r="L161" s="193"/>
      <c r="M161" s="194" t="s">
        <v>21</v>
      </c>
      <c r="N161" s="195" t="s">
        <v>44</v>
      </c>
      <c r="P161" s="156">
        <f>O161*H161</f>
        <v>0</v>
      </c>
      <c r="Q161" s="156">
        <v>0</v>
      </c>
      <c r="R161" s="156">
        <f>Q161*H161</f>
        <v>0</v>
      </c>
      <c r="S161" s="156">
        <v>0</v>
      </c>
      <c r="T161" s="157">
        <f>S161*H161</f>
        <v>0</v>
      </c>
      <c r="AR161" s="21" t="s">
        <v>554</v>
      </c>
      <c r="AT161" s="21" t="s">
        <v>300</v>
      </c>
      <c r="AU161" s="21" t="s">
        <v>81</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160</v>
      </c>
      <c r="BM161" s="21" t="s">
        <v>439</v>
      </c>
    </row>
    <row r="162" spans="2:65" s="1" customFormat="1" ht="108">
      <c r="B162" s="37"/>
      <c r="D162" s="172" t="s">
        <v>632</v>
      </c>
      <c r="F162" s="199" t="s">
        <v>642</v>
      </c>
      <c r="I162" s="96"/>
      <c r="L162" s="37"/>
      <c r="M162" s="200"/>
      <c r="T162" s="62"/>
      <c r="AT162" s="21" t="s">
        <v>632</v>
      </c>
      <c r="AU162" s="21" t="s">
        <v>81</v>
      </c>
    </row>
    <row r="163" spans="2:65" s="1" customFormat="1" ht="16.5" customHeight="1">
      <c r="B163" s="37"/>
      <c r="C163" s="147" t="s">
        <v>73</v>
      </c>
      <c r="D163" s="147" t="s">
        <v>156</v>
      </c>
      <c r="E163" s="148" t="s">
        <v>643</v>
      </c>
      <c r="F163" s="149" t="s">
        <v>644</v>
      </c>
      <c r="G163" s="150" t="s">
        <v>427</v>
      </c>
      <c r="H163" s="151">
        <v>8</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160</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160</v>
      </c>
      <c r="BM163" s="21" t="s">
        <v>442</v>
      </c>
    </row>
    <row r="164" spans="2:65" s="1" customFormat="1" ht="16.5" customHeight="1">
      <c r="B164" s="37"/>
      <c r="C164" s="186" t="s">
        <v>73</v>
      </c>
      <c r="D164" s="186" t="s">
        <v>300</v>
      </c>
      <c r="E164" s="187" t="s">
        <v>645</v>
      </c>
      <c r="F164" s="188" t="s">
        <v>644</v>
      </c>
      <c r="G164" s="189" t="s">
        <v>427</v>
      </c>
      <c r="H164" s="190">
        <v>8</v>
      </c>
      <c r="I164" s="191"/>
      <c r="J164" s="192">
        <f>ROUND(I164*H164,2)</f>
        <v>0</v>
      </c>
      <c r="K164" s="188" t="s">
        <v>21</v>
      </c>
      <c r="L164" s="193"/>
      <c r="M164" s="194" t="s">
        <v>21</v>
      </c>
      <c r="N164" s="195" t="s">
        <v>44</v>
      </c>
      <c r="P164" s="156">
        <f>O164*H164</f>
        <v>0</v>
      </c>
      <c r="Q164" s="156">
        <v>0</v>
      </c>
      <c r="R164" s="156">
        <f>Q164*H164</f>
        <v>0</v>
      </c>
      <c r="S164" s="156">
        <v>0</v>
      </c>
      <c r="T164" s="157">
        <f>S164*H164</f>
        <v>0</v>
      </c>
      <c r="AR164" s="21" t="s">
        <v>554</v>
      </c>
      <c r="AT164" s="21" t="s">
        <v>300</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160</v>
      </c>
      <c r="BM164" s="21" t="s">
        <v>446</v>
      </c>
    </row>
    <row r="165" spans="2:65" s="1" customFormat="1" ht="94.5">
      <c r="B165" s="37"/>
      <c r="D165" s="172" t="s">
        <v>632</v>
      </c>
      <c r="F165" s="199" t="s">
        <v>646</v>
      </c>
      <c r="I165" s="96"/>
      <c r="L165" s="37"/>
      <c r="M165" s="200"/>
      <c r="T165" s="62"/>
      <c r="AT165" s="21" t="s">
        <v>632</v>
      </c>
      <c r="AU165" s="21" t="s">
        <v>81</v>
      </c>
    </row>
    <row r="166" spans="2:65" s="1" customFormat="1" ht="16.5" customHeight="1">
      <c r="B166" s="37"/>
      <c r="C166" s="147" t="s">
        <v>73</v>
      </c>
      <c r="D166" s="147" t="s">
        <v>156</v>
      </c>
      <c r="E166" s="148" t="s">
        <v>647</v>
      </c>
      <c r="F166" s="149" t="s">
        <v>648</v>
      </c>
      <c r="G166" s="150" t="s">
        <v>427</v>
      </c>
      <c r="H166" s="151">
        <v>11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160</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160</v>
      </c>
      <c r="BM166" s="21" t="s">
        <v>449</v>
      </c>
    </row>
    <row r="167" spans="2:65" s="1" customFormat="1" ht="16.5" customHeight="1">
      <c r="B167" s="37"/>
      <c r="C167" s="186" t="s">
        <v>73</v>
      </c>
      <c r="D167" s="186" t="s">
        <v>300</v>
      </c>
      <c r="E167" s="187" t="s">
        <v>649</v>
      </c>
      <c r="F167" s="188" t="s">
        <v>648</v>
      </c>
      <c r="G167" s="189" t="s">
        <v>427</v>
      </c>
      <c r="H167" s="190">
        <v>11</v>
      </c>
      <c r="I167" s="191"/>
      <c r="J167" s="192">
        <f>ROUND(I167*H167,2)</f>
        <v>0</v>
      </c>
      <c r="K167" s="188" t="s">
        <v>21</v>
      </c>
      <c r="L167" s="193"/>
      <c r="M167" s="194" t="s">
        <v>21</v>
      </c>
      <c r="N167" s="195" t="s">
        <v>44</v>
      </c>
      <c r="P167" s="156">
        <f>O167*H167</f>
        <v>0</v>
      </c>
      <c r="Q167" s="156">
        <v>0</v>
      </c>
      <c r="R167" s="156">
        <f>Q167*H167</f>
        <v>0</v>
      </c>
      <c r="S167" s="156">
        <v>0</v>
      </c>
      <c r="T167" s="157">
        <f>S167*H167</f>
        <v>0</v>
      </c>
      <c r="AR167" s="21" t="s">
        <v>554</v>
      </c>
      <c r="AT167" s="21" t="s">
        <v>300</v>
      </c>
      <c r="AU167" s="21" t="s">
        <v>81</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160</v>
      </c>
      <c r="BM167" s="21" t="s">
        <v>454</v>
      </c>
    </row>
    <row r="168" spans="2:65" s="1" customFormat="1" ht="94.5">
      <c r="B168" s="37"/>
      <c r="D168" s="172" t="s">
        <v>632</v>
      </c>
      <c r="F168" s="199" t="s">
        <v>650</v>
      </c>
      <c r="I168" s="96"/>
      <c r="L168" s="37"/>
      <c r="M168" s="200"/>
      <c r="T168" s="62"/>
      <c r="AT168" s="21" t="s">
        <v>632</v>
      </c>
      <c r="AU168" s="21" t="s">
        <v>81</v>
      </c>
    </row>
    <row r="169" spans="2:65" s="1" customFormat="1" ht="16.5" customHeight="1">
      <c r="B169" s="37"/>
      <c r="C169" s="147" t="s">
        <v>73</v>
      </c>
      <c r="D169" s="147" t="s">
        <v>156</v>
      </c>
      <c r="E169" s="148" t="s">
        <v>651</v>
      </c>
      <c r="F169" s="149" t="s">
        <v>652</v>
      </c>
      <c r="G169" s="150" t="s">
        <v>427</v>
      </c>
      <c r="H169" s="151">
        <v>7</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160</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160</v>
      </c>
      <c r="BM169" s="21" t="s">
        <v>458</v>
      </c>
    </row>
    <row r="170" spans="2:65" s="1" customFormat="1" ht="16.5" customHeight="1">
      <c r="B170" s="37"/>
      <c r="C170" s="186" t="s">
        <v>73</v>
      </c>
      <c r="D170" s="186" t="s">
        <v>300</v>
      </c>
      <c r="E170" s="187" t="s">
        <v>653</v>
      </c>
      <c r="F170" s="188" t="s">
        <v>652</v>
      </c>
      <c r="G170" s="189" t="s">
        <v>427</v>
      </c>
      <c r="H170" s="190">
        <v>7</v>
      </c>
      <c r="I170" s="191"/>
      <c r="J170" s="192">
        <f>ROUND(I170*H170,2)</f>
        <v>0</v>
      </c>
      <c r="K170" s="188" t="s">
        <v>21</v>
      </c>
      <c r="L170" s="193"/>
      <c r="M170" s="194" t="s">
        <v>21</v>
      </c>
      <c r="N170" s="195" t="s">
        <v>44</v>
      </c>
      <c r="P170" s="156">
        <f>O170*H170</f>
        <v>0</v>
      </c>
      <c r="Q170" s="156">
        <v>0</v>
      </c>
      <c r="R170" s="156">
        <f>Q170*H170</f>
        <v>0</v>
      </c>
      <c r="S170" s="156">
        <v>0</v>
      </c>
      <c r="T170" s="157">
        <f>S170*H170</f>
        <v>0</v>
      </c>
      <c r="AR170" s="21" t="s">
        <v>554</v>
      </c>
      <c r="AT170" s="21" t="s">
        <v>300</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160</v>
      </c>
      <c r="BM170" s="21" t="s">
        <v>462</v>
      </c>
    </row>
    <row r="171" spans="2:65" s="1" customFormat="1" ht="94.5">
      <c r="B171" s="37"/>
      <c r="D171" s="172" t="s">
        <v>632</v>
      </c>
      <c r="F171" s="199" t="s">
        <v>654</v>
      </c>
      <c r="I171" s="96"/>
      <c r="L171" s="37"/>
      <c r="M171" s="200"/>
      <c r="T171" s="62"/>
      <c r="AT171" s="21" t="s">
        <v>632</v>
      </c>
      <c r="AU171" s="21" t="s">
        <v>81</v>
      </c>
    </row>
    <row r="172" spans="2:65" s="1" customFormat="1" ht="16.5" customHeight="1">
      <c r="B172" s="37"/>
      <c r="C172" s="147" t="s">
        <v>73</v>
      </c>
      <c r="D172" s="147" t="s">
        <v>156</v>
      </c>
      <c r="E172" s="148" t="s">
        <v>655</v>
      </c>
      <c r="F172" s="149" t="s">
        <v>656</v>
      </c>
      <c r="G172" s="150" t="s">
        <v>427</v>
      </c>
      <c r="H172" s="151">
        <v>4</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160</v>
      </c>
      <c r="AT172" s="21" t="s">
        <v>156</v>
      </c>
      <c r="AU172" s="21" t="s">
        <v>81</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160</v>
      </c>
      <c r="BM172" s="21" t="s">
        <v>468</v>
      </c>
    </row>
    <row r="173" spans="2:65" s="1" customFormat="1" ht="16.5" customHeight="1">
      <c r="B173" s="37"/>
      <c r="C173" s="186" t="s">
        <v>73</v>
      </c>
      <c r="D173" s="186" t="s">
        <v>300</v>
      </c>
      <c r="E173" s="187" t="s">
        <v>657</v>
      </c>
      <c r="F173" s="188" t="s">
        <v>656</v>
      </c>
      <c r="G173" s="189" t="s">
        <v>427</v>
      </c>
      <c r="H173" s="190">
        <v>4</v>
      </c>
      <c r="I173" s="191"/>
      <c r="J173" s="192">
        <f>ROUND(I173*H173,2)</f>
        <v>0</v>
      </c>
      <c r="K173" s="188" t="s">
        <v>21</v>
      </c>
      <c r="L173" s="193"/>
      <c r="M173" s="194" t="s">
        <v>21</v>
      </c>
      <c r="N173" s="195" t="s">
        <v>44</v>
      </c>
      <c r="P173" s="156">
        <f>O173*H173</f>
        <v>0</v>
      </c>
      <c r="Q173" s="156">
        <v>0</v>
      </c>
      <c r="R173" s="156">
        <f>Q173*H173</f>
        <v>0</v>
      </c>
      <c r="S173" s="156">
        <v>0</v>
      </c>
      <c r="T173" s="157">
        <f>S173*H173</f>
        <v>0</v>
      </c>
      <c r="AR173" s="21" t="s">
        <v>554</v>
      </c>
      <c r="AT173" s="21" t="s">
        <v>300</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160</v>
      </c>
      <c r="BM173" s="21" t="s">
        <v>471</v>
      </c>
    </row>
    <row r="174" spans="2:65" s="1" customFormat="1" ht="94.5">
      <c r="B174" s="37"/>
      <c r="D174" s="172" t="s">
        <v>632</v>
      </c>
      <c r="F174" s="199" t="s">
        <v>658</v>
      </c>
      <c r="I174" s="96"/>
      <c r="L174" s="37"/>
      <c r="M174" s="200"/>
      <c r="T174" s="62"/>
      <c r="AT174" s="21" t="s">
        <v>632</v>
      </c>
      <c r="AU174" s="21" t="s">
        <v>81</v>
      </c>
    </row>
    <row r="175" spans="2:65" s="1" customFormat="1" ht="16.5" customHeight="1">
      <c r="B175" s="37"/>
      <c r="C175" s="147" t="s">
        <v>73</v>
      </c>
      <c r="D175" s="147" t="s">
        <v>156</v>
      </c>
      <c r="E175" s="148" t="s">
        <v>659</v>
      </c>
      <c r="F175" s="149" t="s">
        <v>660</v>
      </c>
      <c r="G175" s="150" t="s">
        <v>427</v>
      </c>
      <c r="H175" s="151">
        <v>32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160</v>
      </c>
      <c r="AT175" s="21" t="s">
        <v>156</v>
      </c>
      <c r="AU175" s="21" t="s">
        <v>81</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160</v>
      </c>
      <c r="BM175" s="21" t="s">
        <v>475</v>
      </c>
    </row>
    <row r="176" spans="2:65" s="1" customFormat="1" ht="16.5" customHeight="1">
      <c r="B176" s="37"/>
      <c r="C176" s="186" t="s">
        <v>73</v>
      </c>
      <c r="D176" s="186" t="s">
        <v>300</v>
      </c>
      <c r="E176" s="187" t="s">
        <v>661</v>
      </c>
      <c r="F176" s="188" t="s">
        <v>660</v>
      </c>
      <c r="G176" s="189" t="s">
        <v>427</v>
      </c>
      <c r="H176" s="190">
        <v>32</v>
      </c>
      <c r="I176" s="191"/>
      <c r="J176" s="192">
        <f>ROUND(I176*H176,2)</f>
        <v>0</v>
      </c>
      <c r="K176" s="188" t="s">
        <v>21</v>
      </c>
      <c r="L176" s="193"/>
      <c r="M176" s="194" t="s">
        <v>21</v>
      </c>
      <c r="N176" s="195" t="s">
        <v>44</v>
      </c>
      <c r="P176" s="156">
        <f>O176*H176</f>
        <v>0</v>
      </c>
      <c r="Q176" s="156">
        <v>0</v>
      </c>
      <c r="R176" s="156">
        <f>Q176*H176</f>
        <v>0</v>
      </c>
      <c r="S176" s="156">
        <v>0</v>
      </c>
      <c r="T176" s="157">
        <f>S176*H176</f>
        <v>0</v>
      </c>
      <c r="AR176" s="21" t="s">
        <v>554</v>
      </c>
      <c r="AT176" s="21" t="s">
        <v>300</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160</v>
      </c>
      <c r="BM176" s="21" t="s">
        <v>484</v>
      </c>
    </row>
    <row r="177" spans="2:65" s="1" customFormat="1" ht="108">
      <c r="B177" s="37"/>
      <c r="D177" s="172" t="s">
        <v>632</v>
      </c>
      <c r="F177" s="199" t="s">
        <v>662</v>
      </c>
      <c r="I177" s="96"/>
      <c r="L177" s="37"/>
      <c r="M177" s="200"/>
      <c r="T177" s="62"/>
      <c r="AT177" s="21" t="s">
        <v>632</v>
      </c>
      <c r="AU177" s="21" t="s">
        <v>81</v>
      </c>
    </row>
    <row r="178" spans="2:65" s="1" customFormat="1" ht="16.5" customHeight="1">
      <c r="B178" s="37"/>
      <c r="C178" s="147" t="s">
        <v>73</v>
      </c>
      <c r="D178" s="147" t="s">
        <v>156</v>
      </c>
      <c r="E178" s="148" t="s">
        <v>663</v>
      </c>
      <c r="F178" s="149" t="s">
        <v>664</v>
      </c>
      <c r="G178" s="150" t="s">
        <v>427</v>
      </c>
      <c r="H178" s="151">
        <v>10</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160</v>
      </c>
      <c r="AT178" s="21" t="s">
        <v>156</v>
      </c>
      <c r="AU178" s="21" t="s">
        <v>81</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160</v>
      </c>
      <c r="BM178" s="21" t="s">
        <v>489</v>
      </c>
    </row>
    <row r="179" spans="2:65" s="1" customFormat="1" ht="16.5" customHeight="1">
      <c r="B179" s="37"/>
      <c r="C179" s="186" t="s">
        <v>73</v>
      </c>
      <c r="D179" s="186" t="s">
        <v>300</v>
      </c>
      <c r="E179" s="187" t="s">
        <v>665</v>
      </c>
      <c r="F179" s="188" t="s">
        <v>664</v>
      </c>
      <c r="G179" s="189" t="s">
        <v>427</v>
      </c>
      <c r="H179" s="190">
        <v>10</v>
      </c>
      <c r="I179" s="191"/>
      <c r="J179" s="192">
        <f>ROUND(I179*H179,2)</f>
        <v>0</v>
      </c>
      <c r="K179" s="188" t="s">
        <v>21</v>
      </c>
      <c r="L179" s="193"/>
      <c r="M179" s="194" t="s">
        <v>21</v>
      </c>
      <c r="N179" s="195" t="s">
        <v>44</v>
      </c>
      <c r="P179" s="156">
        <f>O179*H179</f>
        <v>0</v>
      </c>
      <c r="Q179" s="156">
        <v>0</v>
      </c>
      <c r="R179" s="156">
        <f>Q179*H179</f>
        <v>0</v>
      </c>
      <c r="S179" s="156">
        <v>0</v>
      </c>
      <c r="T179" s="157">
        <f>S179*H179</f>
        <v>0</v>
      </c>
      <c r="AR179" s="21" t="s">
        <v>554</v>
      </c>
      <c r="AT179" s="21" t="s">
        <v>300</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160</v>
      </c>
      <c r="BM179" s="21" t="s">
        <v>492</v>
      </c>
    </row>
    <row r="180" spans="2:65" s="1" customFormat="1" ht="67.5">
      <c r="B180" s="37"/>
      <c r="D180" s="172" t="s">
        <v>632</v>
      </c>
      <c r="F180" s="199" t="s">
        <v>666</v>
      </c>
      <c r="I180" s="96"/>
      <c r="L180" s="37"/>
      <c r="M180" s="200"/>
      <c r="T180" s="62"/>
      <c r="AT180" s="21" t="s">
        <v>632</v>
      </c>
      <c r="AU180" s="21" t="s">
        <v>81</v>
      </c>
    </row>
    <row r="181" spans="2:65" s="1" customFormat="1" ht="16.5" customHeight="1">
      <c r="B181" s="37"/>
      <c r="C181" s="147" t="s">
        <v>73</v>
      </c>
      <c r="D181" s="147" t="s">
        <v>156</v>
      </c>
      <c r="E181" s="148" t="s">
        <v>667</v>
      </c>
      <c r="F181" s="149" t="s">
        <v>668</v>
      </c>
      <c r="G181" s="150" t="s">
        <v>427</v>
      </c>
      <c r="H181" s="151">
        <v>14</v>
      </c>
      <c r="I181" s="152"/>
      <c r="J181" s="153">
        <f>ROUND(I181*H181,2)</f>
        <v>0</v>
      </c>
      <c r="K181" s="149" t="s">
        <v>21</v>
      </c>
      <c r="L181" s="37"/>
      <c r="M181" s="154" t="s">
        <v>21</v>
      </c>
      <c r="N181" s="155" t="s">
        <v>44</v>
      </c>
      <c r="P181" s="156">
        <f>O181*H181</f>
        <v>0</v>
      </c>
      <c r="Q181" s="156">
        <v>0</v>
      </c>
      <c r="R181" s="156">
        <f>Q181*H181</f>
        <v>0</v>
      </c>
      <c r="S181" s="156">
        <v>0</v>
      </c>
      <c r="T181" s="157">
        <f>S181*H181</f>
        <v>0</v>
      </c>
      <c r="AR181" s="21" t="s">
        <v>160</v>
      </c>
      <c r="AT181" s="21" t="s">
        <v>156</v>
      </c>
      <c r="AU181" s="21" t="s">
        <v>81</v>
      </c>
      <c r="AY181" s="21" t="s">
        <v>155</v>
      </c>
      <c r="BE181" s="158">
        <f>IF(N181="základní",J181,0)</f>
        <v>0</v>
      </c>
      <c r="BF181" s="158">
        <f>IF(N181="snížená",J181,0)</f>
        <v>0</v>
      </c>
      <c r="BG181" s="158">
        <f>IF(N181="zákl. přenesená",J181,0)</f>
        <v>0</v>
      </c>
      <c r="BH181" s="158">
        <f>IF(N181="sníž. přenesená",J181,0)</f>
        <v>0</v>
      </c>
      <c r="BI181" s="158">
        <f>IF(N181="nulová",J181,0)</f>
        <v>0</v>
      </c>
      <c r="BJ181" s="21" t="s">
        <v>81</v>
      </c>
      <c r="BK181" s="158">
        <f>ROUND(I181*H181,2)</f>
        <v>0</v>
      </c>
      <c r="BL181" s="21" t="s">
        <v>160</v>
      </c>
      <c r="BM181" s="21" t="s">
        <v>497</v>
      </c>
    </row>
    <row r="182" spans="2:65" s="1" customFormat="1" ht="16.5" customHeight="1">
      <c r="B182" s="37"/>
      <c r="C182" s="186" t="s">
        <v>73</v>
      </c>
      <c r="D182" s="186" t="s">
        <v>300</v>
      </c>
      <c r="E182" s="187" t="s">
        <v>669</v>
      </c>
      <c r="F182" s="188" t="s">
        <v>668</v>
      </c>
      <c r="G182" s="189" t="s">
        <v>427</v>
      </c>
      <c r="H182" s="190">
        <v>14</v>
      </c>
      <c r="I182" s="191"/>
      <c r="J182" s="192">
        <f>ROUND(I182*H182,2)</f>
        <v>0</v>
      </c>
      <c r="K182" s="188" t="s">
        <v>21</v>
      </c>
      <c r="L182" s="193"/>
      <c r="M182" s="194" t="s">
        <v>21</v>
      </c>
      <c r="N182" s="195" t="s">
        <v>44</v>
      </c>
      <c r="P182" s="156">
        <f>O182*H182</f>
        <v>0</v>
      </c>
      <c r="Q182" s="156">
        <v>0</v>
      </c>
      <c r="R182" s="156">
        <f>Q182*H182</f>
        <v>0</v>
      </c>
      <c r="S182" s="156">
        <v>0</v>
      </c>
      <c r="T182" s="157">
        <f>S182*H182</f>
        <v>0</v>
      </c>
      <c r="AR182" s="21" t="s">
        <v>554</v>
      </c>
      <c r="AT182" s="21" t="s">
        <v>300</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160</v>
      </c>
      <c r="BM182" s="21" t="s">
        <v>501</v>
      </c>
    </row>
    <row r="183" spans="2:65" s="1" customFormat="1" ht="81">
      <c r="B183" s="37"/>
      <c r="D183" s="172" t="s">
        <v>632</v>
      </c>
      <c r="F183" s="199" t="s">
        <v>670</v>
      </c>
      <c r="I183" s="96"/>
      <c r="L183" s="37"/>
      <c r="M183" s="200"/>
      <c r="T183" s="62"/>
      <c r="AT183" s="21" t="s">
        <v>632</v>
      </c>
      <c r="AU183" s="21" t="s">
        <v>81</v>
      </c>
    </row>
    <row r="184" spans="2:65" s="1" customFormat="1" ht="16.5" customHeight="1">
      <c r="B184" s="37"/>
      <c r="C184" s="147" t="s">
        <v>73</v>
      </c>
      <c r="D184" s="147" t="s">
        <v>156</v>
      </c>
      <c r="E184" s="148" t="s">
        <v>671</v>
      </c>
      <c r="F184" s="149" t="s">
        <v>672</v>
      </c>
      <c r="G184" s="150" t="s">
        <v>427</v>
      </c>
      <c r="H184" s="151">
        <v>5</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160</v>
      </c>
      <c r="AT184" s="21" t="s">
        <v>156</v>
      </c>
      <c r="AU184" s="21" t="s">
        <v>81</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160</v>
      </c>
      <c r="BM184" s="21" t="s">
        <v>673</v>
      </c>
    </row>
    <row r="185" spans="2:65" s="1" customFormat="1" ht="16.5" customHeight="1">
      <c r="B185" s="37"/>
      <c r="C185" s="186" t="s">
        <v>73</v>
      </c>
      <c r="D185" s="186" t="s">
        <v>300</v>
      </c>
      <c r="E185" s="187" t="s">
        <v>674</v>
      </c>
      <c r="F185" s="188" t="s">
        <v>672</v>
      </c>
      <c r="G185" s="189" t="s">
        <v>427</v>
      </c>
      <c r="H185" s="190">
        <v>5</v>
      </c>
      <c r="I185" s="191"/>
      <c r="J185" s="192">
        <f>ROUND(I185*H185,2)</f>
        <v>0</v>
      </c>
      <c r="K185" s="188" t="s">
        <v>21</v>
      </c>
      <c r="L185" s="193"/>
      <c r="M185" s="194" t="s">
        <v>21</v>
      </c>
      <c r="N185" s="195" t="s">
        <v>44</v>
      </c>
      <c r="P185" s="156">
        <f>O185*H185</f>
        <v>0</v>
      </c>
      <c r="Q185" s="156">
        <v>0</v>
      </c>
      <c r="R185" s="156">
        <f>Q185*H185</f>
        <v>0</v>
      </c>
      <c r="S185" s="156">
        <v>0</v>
      </c>
      <c r="T185" s="157">
        <f>S185*H185</f>
        <v>0</v>
      </c>
      <c r="AR185" s="21" t="s">
        <v>554</v>
      </c>
      <c r="AT185" s="21" t="s">
        <v>300</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160</v>
      </c>
      <c r="BM185" s="21" t="s">
        <v>675</v>
      </c>
    </row>
    <row r="186" spans="2:65" s="1" customFormat="1" ht="81">
      <c r="B186" s="37"/>
      <c r="D186" s="172" t="s">
        <v>632</v>
      </c>
      <c r="F186" s="199" t="s">
        <v>676</v>
      </c>
      <c r="I186" s="96"/>
      <c r="L186" s="37"/>
      <c r="M186" s="200"/>
      <c r="T186" s="62"/>
      <c r="AT186" s="21" t="s">
        <v>632</v>
      </c>
      <c r="AU186" s="21" t="s">
        <v>81</v>
      </c>
    </row>
    <row r="187" spans="2:65" s="1" customFormat="1" ht="16.5" customHeight="1">
      <c r="B187" s="37"/>
      <c r="C187" s="147" t="s">
        <v>73</v>
      </c>
      <c r="D187" s="147" t="s">
        <v>156</v>
      </c>
      <c r="E187" s="148" t="s">
        <v>677</v>
      </c>
      <c r="F187" s="149" t="s">
        <v>678</v>
      </c>
      <c r="G187" s="150" t="s">
        <v>427</v>
      </c>
      <c r="H187" s="151">
        <v>3</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160</v>
      </c>
      <c r="AT187" s="21" t="s">
        <v>156</v>
      </c>
      <c r="AU187" s="21" t="s">
        <v>81</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160</v>
      </c>
      <c r="BM187" s="21" t="s">
        <v>679</v>
      </c>
    </row>
    <row r="188" spans="2:65" s="1" customFormat="1" ht="16.5" customHeight="1">
      <c r="B188" s="37"/>
      <c r="C188" s="186" t="s">
        <v>73</v>
      </c>
      <c r="D188" s="186" t="s">
        <v>300</v>
      </c>
      <c r="E188" s="187" t="s">
        <v>680</v>
      </c>
      <c r="F188" s="188" t="s">
        <v>678</v>
      </c>
      <c r="G188" s="189" t="s">
        <v>427</v>
      </c>
      <c r="H188" s="190">
        <v>3</v>
      </c>
      <c r="I188" s="191"/>
      <c r="J188" s="192">
        <f>ROUND(I188*H188,2)</f>
        <v>0</v>
      </c>
      <c r="K188" s="188" t="s">
        <v>21</v>
      </c>
      <c r="L188" s="193"/>
      <c r="M188" s="194" t="s">
        <v>21</v>
      </c>
      <c r="N188" s="195" t="s">
        <v>44</v>
      </c>
      <c r="P188" s="156">
        <f>O188*H188</f>
        <v>0</v>
      </c>
      <c r="Q188" s="156">
        <v>0</v>
      </c>
      <c r="R188" s="156">
        <f>Q188*H188</f>
        <v>0</v>
      </c>
      <c r="S188" s="156">
        <v>0</v>
      </c>
      <c r="T188" s="157">
        <f>S188*H188</f>
        <v>0</v>
      </c>
      <c r="AR188" s="21" t="s">
        <v>554</v>
      </c>
      <c r="AT188" s="21" t="s">
        <v>300</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160</v>
      </c>
      <c r="BM188" s="21" t="s">
        <v>681</v>
      </c>
    </row>
    <row r="189" spans="2:65" s="1" customFormat="1" ht="108">
      <c r="B189" s="37"/>
      <c r="D189" s="172" t="s">
        <v>632</v>
      </c>
      <c r="F189" s="199" t="s">
        <v>682</v>
      </c>
      <c r="I189" s="96"/>
      <c r="L189" s="37"/>
      <c r="M189" s="200"/>
      <c r="T189" s="62"/>
      <c r="AT189" s="21" t="s">
        <v>632</v>
      </c>
      <c r="AU189" s="21" t="s">
        <v>81</v>
      </c>
    </row>
    <row r="190" spans="2:65" s="1" customFormat="1" ht="16.5" customHeight="1">
      <c r="B190" s="37"/>
      <c r="C190" s="147" t="s">
        <v>73</v>
      </c>
      <c r="D190" s="147" t="s">
        <v>156</v>
      </c>
      <c r="E190" s="148" t="s">
        <v>683</v>
      </c>
      <c r="F190" s="149" t="s">
        <v>684</v>
      </c>
      <c r="G190" s="150" t="s">
        <v>427</v>
      </c>
      <c r="H190" s="151">
        <v>14</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160</v>
      </c>
      <c r="AT190" s="21" t="s">
        <v>156</v>
      </c>
      <c r="AU190" s="21" t="s">
        <v>81</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160</v>
      </c>
      <c r="BM190" s="21" t="s">
        <v>685</v>
      </c>
    </row>
    <row r="191" spans="2:65" s="1" customFormat="1" ht="16.5" customHeight="1">
      <c r="B191" s="37"/>
      <c r="C191" s="186" t="s">
        <v>73</v>
      </c>
      <c r="D191" s="186" t="s">
        <v>300</v>
      </c>
      <c r="E191" s="187" t="s">
        <v>686</v>
      </c>
      <c r="F191" s="188" t="s">
        <v>684</v>
      </c>
      <c r="G191" s="189" t="s">
        <v>427</v>
      </c>
      <c r="H191" s="190">
        <v>14</v>
      </c>
      <c r="I191" s="191"/>
      <c r="J191" s="192">
        <f>ROUND(I191*H191,2)</f>
        <v>0</v>
      </c>
      <c r="K191" s="188" t="s">
        <v>21</v>
      </c>
      <c r="L191" s="193"/>
      <c r="M191" s="194" t="s">
        <v>21</v>
      </c>
      <c r="N191" s="195" t="s">
        <v>44</v>
      </c>
      <c r="P191" s="156">
        <f>O191*H191</f>
        <v>0</v>
      </c>
      <c r="Q191" s="156">
        <v>0</v>
      </c>
      <c r="R191" s="156">
        <f>Q191*H191</f>
        <v>0</v>
      </c>
      <c r="S191" s="156">
        <v>0</v>
      </c>
      <c r="T191" s="157">
        <f>S191*H191</f>
        <v>0</v>
      </c>
      <c r="AR191" s="21" t="s">
        <v>554</v>
      </c>
      <c r="AT191" s="21" t="s">
        <v>300</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160</v>
      </c>
      <c r="BM191" s="21" t="s">
        <v>687</v>
      </c>
    </row>
    <row r="192" spans="2:65" s="1" customFormat="1" ht="81">
      <c r="B192" s="37"/>
      <c r="D192" s="172" t="s">
        <v>632</v>
      </c>
      <c r="F192" s="199" t="s">
        <v>688</v>
      </c>
      <c r="I192" s="96"/>
      <c r="L192" s="37"/>
      <c r="M192" s="200"/>
      <c r="T192" s="62"/>
      <c r="AT192" s="21" t="s">
        <v>632</v>
      </c>
      <c r="AU192" s="21" t="s">
        <v>81</v>
      </c>
    </row>
    <row r="193" spans="2:65" s="1" customFormat="1" ht="16.5" customHeight="1">
      <c r="B193" s="37"/>
      <c r="C193" s="147" t="s">
        <v>73</v>
      </c>
      <c r="D193" s="147" t="s">
        <v>156</v>
      </c>
      <c r="E193" s="148" t="s">
        <v>689</v>
      </c>
      <c r="F193" s="149" t="s">
        <v>690</v>
      </c>
      <c r="G193" s="150" t="s">
        <v>427</v>
      </c>
      <c r="H193" s="151">
        <v>15</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160</v>
      </c>
      <c r="AT193" s="21" t="s">
        <v>156</v>
      </c>
      <c r="AU193" s="21" t="s">
        <v>81</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160</v>
      </c>
      <c r="BM193" s="21" t="s">
        <v>691</v>
      </c>
    </row>
    <row r="194" spans="2:65" s="1" customFormat="1" ht="16.5" customHeight="1">
      <c r="B194" s="37"/>
      <c r="C194" s="186" t="s">
        <v>73</v>
      </c>
      <c r="D194" s="186" t="s">
        <v>300</v>
      </c>
      <c r="E194" s="187" t="s">
        <v>692</v>
      </c>
      <c r="F194" s="188" t="s">
        <v>690</v>
      </c>
      <c r="G194" s="189" t="s">
        <v>427</v>
      </c>
      <c r="H194" s="190">
        <v>15</v>
      </c>
      <c r="I194" s="191"/>
      <c r="J194" s="192">
        <f>ROUND(I194*H194,2)</f>
        <v>0</v>
      </c>
      <c r="K194" s="188" t="s">
        <v>21</v>
      </c>
      <c r="L194" s="193"/>
      <c r="M194" s="194" t="s">
        <v>21</v>
      </c>
      <c r="N194" s="195" t="s">
        <v>44</v>
      </c>
      <c r="P194" s="156">
        <f>O194*H194</f>
        <v>0</v>
      </c>
      <c r="Q194" s="156">
        <v>0</v>
      </c>
      <c r="R194" s="156">
        <f>Q194*H194</f>
        <v>0</v>
      </c>
      <c r="S194" s="156">
        <v>0</v>
      </c>
      <c r="T194" s="157">
        <f>S194*H194</f>
        <v>0</v>
      </c>
      <c r="AR194" s="21" t="s">
        <v>554</v>
      </c>
      <c r="AT194" s="21" t="s">
        <v>300</v>
      </c>
      <c r="AU194" s="21" t="s">
        <v>81</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160</v>
      </c>
      <c r="BM194" s="21" t="s">
        <v>693</v>
      </c>
    </row>
    <row r="195" spans="2:65" s="1" customFormat="1" ht="108">
      <c r="B195" s="37"/>
      <c r="D195" s="172" t="s">
        <v>632</v>
      </c>
      <c r="F195" s="199" t="s">
        <v>694</v>
      </c>
      <c r="I195" s="96"/>
      <c r="L195" s="37"/>
      <c r="M195" s="200"/>
      <c r="T195" s="62"/>
      <c r="AT195" s="21" t="s">
        <v>632</v>
      </c>
      <c r="AU195" s="21" t="s">
        <v>81</v>
      </c>
    </row>
    <row r="196" spans="2:65" s="1" customFormat="1" ht="16.5" customHeight="1">
      <c r="B196" s="37"/>
      <c r="C196" s="147" t="s">
        <v>73</v>
      </c>
      <c r="D196" s="147" t="s">
        <v>156</v>
      </c>
      <c r="E196" s="148" t="s">
        <v>695</v>
      </c>
      <c r="F196" s="149" t="s">
        <v>696</v>
      </c>
      <c r="G196" s="150" t="s">
        <v>427</v>
      </c>
      <c r="H196" s="151">
        <v>2</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160</v>
      </c>
      <c r="AT196" s="21" t="s">
        <v>156</v>
      </c>
      <c r="AU196" s="21" t="s">
        <v>81</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160</v>
      </c>
      <c r="BM196" s="21" t="s">
        <v>697</v>
      </c>
    </row>
    <row r="197" spans="2:65" s="1" customFormat="1" ht="16.5" customHeight="1">
      <c r="B197" s="37"/>
      <c r="C197" s="186" t="s">
        <v>73</v>
      </c>
      <c r="D197" s="186" t="s">
        <v>300</v>
      </c>
      <c r="E197" s="187" t="s">
        <v>698</v>
      </c>
      <c r="F197" s="188" t="s">
        <v>696</v>
      </c>
      <c r="G197" s="189" t="s">
        <v>427</v>
      </c>
      <c r="H197" s="190">
        <v>2</v>
      </c>
      <c r="I197" s="191"/>
      <c r="J197" s="192">
        <f>ROUND(I197*H197,2)</f>
        <v>0</v>
      </c>
      <c r="K197" s="188" t="s">
        <v>21</v>
      </c>
      <c r="L197" s="193"/>
      <c r="M197" s="194" t="s">
        <v>21</v>
      </c>
      <c r="N197" s="195" t="s">
        <v>44</v>
      </c>
      <c r="P197" s="156">
        <f>O197*H197</f>
        <v>0</v>
      </c>
      <c r="Q197" s="156">
        <v>0</v>
      </c>
      <c r="R197" s="156">
        <f>Q197*H197</f>
        <v>0</v>
      </c>
      <c r="S197" s="156">
        <v>0</v>
      </c>
      <c r="T197" s="157">
        <f>S197*H197</f>
        <v>0</v>
      </c>
      <c r="AR197" s="21" t="s">
        <v>554</v>
      </c>
      <c r="AT197" s="21" t="s">
        <v>300</v>
      </c>
      <c r="AU197" s="21" t="s">
        <v>81</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160</v>
      </c>
      <c r="BM197" s="21" t="s">
        <v>699</v>
      </c>
    </row>
    <row r="198" spans="2:65" s="1" customFormat="1" ht="54">
      <c r="B198" s="37"/>
      <c r="D198" s="172" t="s">
        <v>632</v>
      </c>
      <c r="F198" s="199" t="s">
        <v>700</v>
      </c>
      <c r="I198" s="96"/>
      <c r="L198" s="37"/>
      <c r="M198" s="200"/>
      <c r="T198" s="62"/>
      <c r="AT198" s="21" t="s">
        <v>632</v>
      </c>
      <c r="AU198" s="21" t="s">
        <v>81</v>
      </c>
    </row>
    <row r="199" spans="2:65" s="1" customFormat="1" ht="16.5" customHeight="1">
      <c r="B199" s="37"/>
      <c r="C199" s="147" t="s">
        <v>73</v>
      </c>
      <c r="D199" s="147" t="s">
        <v>156</v>
      </c>
      <c r="E199" s="148" t="s">
        <v>701</v>
      </c>
      <c r="F199" s="149" t="s">
        <v>702</v>
      </c>
      <c r="G199" s="150" t="s">
        <v>427</v>
      </c>
      <c r="H199" s="151">
        <v>2</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160</v>
      </c>
      <c r="AT199" s="21" t="s">
        <v>156</v>
      </c>
      <c r="AU199" s="21" t="s">
        <v>81</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160</v>
      </c>
      <c r="BM199" s="21" t="s">
        <v>703</v>
      </c>
    </row>
    <row r="200" spans="2:65" s="1" customFormat="1" ht="16.5" customHeight="1">
      <c r="B200" s="37"/>
      <c r="C200" s="186" t="s">
        <v>73</v>
      </c>
      <c r="D200" s="186" t="s">
        <v>300</v>
      </c>
      <c r="E200" s="187" t="s">
        <v>704</v>
      </c>
      <c r="F200" s="188" t="s">
        <v>702</v>
      </c>
      <c r="G200" s="189" t="s">
        <v>427</v>
      </c>
      <c r="H200" s="190">
        <v>2</v>
      </c>
      <c r="I200" s="191"/>
      <c r="J200" s="192">
        <f>ROUND(I200*H200,2)</f>
        <v>0</v>
      </c>
      <c r="K200" s="188" t="s">
        <v>21</v>
      </c>
      <c r="L200" s="193"/>
      <c r="M200" s="194" t="s">
        <v>21</v>
      </c>
      <c r="N200" s="195" t="s">
        <v>44</v>
      </c>
      <c r="P200" s="156">
        <f>O200*H200</f>
        <v>0</v>
      </c>
      <c r="Q200" s="156">
        <v>0</v>
      </c>
      <c r="R200" s="156">
        <f>Q200*H200</f>
        <v>0</v>
      </c>
      <c r="S200" s="156">
        <v>0</v>
      </c>
      <c r="T200" s="157">
        <f>S200*H200</f>
        <v>0</v>
      </c>
      <c r="AR200" s="21" t="s">
        <v>554</v>
      </c>
      <c r="AT200" s="21" t="s">
        <v>300</v>
      </c>
      <c r="AU200" s="21" t="s">
        <v>81</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160</v>
      </c>
      <c r="BM200" s="21" t="s">
        <v>705</v>
      </c>
    </row>
    <row r="201" spans="2:65" s="1" customFormat="1" ht="81">
      <c r="B201" s="37"/>
      <c r="D201" s="172" t="s">
        <v>632</v>
      </c>
      <c r="F201" s="199" t="s">
        <v>706</v>
      </c>
      <c r="I201" s="96"/>
      <c r="L201" s="37"/>
      <c r="M201" s="200"/>
      <c r="T201" s="62"/>
      <c r="AT201" s="21" t="s">
        <v>632</v>
      </c>
      <c r="AU201" s="21" t="s">
        <v>81</v>
      </c>
    </row>
    <row r="202" spans="2:65" s="1" customFormat="1" ht="16.5" customHeight="1">
      <c r="B202" s="37"/>
      <c r="C202" s="147" t="s">
        <v>73</v>
      </c>
      <c r="D202" s="147" t="s">
        <v>156</v>
      </c>
      <c r="E202" s="148" t="s">
        <v>707</v>
      </c>
      <c r="F202" s="149" t="s">
        <v>708</v>
      </c>
      <c r="G202" s="150" t="s">
        <v>427</v>
      </c>
      <c r="H202" s="151">
        <v>2</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160</v>
      </c>
      <c r="AT202" s="21" t="s">
        <v>156</v>
      </c>
      <c r="AU202" s="21" t="s">
        <v>81</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160</v>
      </c>
      <c r="BM202" s="21" t="s">
        <v>709</v>
      </c>
    </row>
    <row r="203" spans="2:65" s="1" customFormat="1" ht="16.5" customHeight="1">
      <c r="B203" s="37"/>
      <c r="C203" s="186" t="s">
        <v>73</v>
      </c>
      <c r="D203" s="186" t="s">
        <v>300</v>
      </c>
      <c r="E203" s="187" t="s">
        <v>710</v>
      </c>
      <c r="F203" s="188" t="s">
        <v>708</v>
      </c>
      <c r="G203" s="189" t="s">
        <v>427</v>
      </c>
      <c r="H203" s="190">
        <v>2</v>
      </c>
      <c r="I203" s="191"/>
      <c r="J203" s="192">
        <f>ROUND(I203*H203,2)</f>
        <v>0</v>
      </c>
      <c r="K203" s="188" t="s">
        <v>21</v>
      </c>
      <c r="L203" s="193"/>
      <c r="M203" s="194" t="s">
        <v>21</v>
      </c>
      <c r="N203" s="195" t="s">
        <v>44</v>
      </c>
      <c r="P203" s="156">
        <f>O203*H203</f>
        <v>0</v>
      </c>
      <c r="Q203" s="156">
        <v>0</v>
      </c>
      <c r="R203" s="156">
        <f>Q203*H203</f>
        <v>0</v>
      </c>
      <c r="S203" s="156">
        <v>0</v>
      </c>
      <c r="T203" s="157">
        <f>S203*H203</f>
        <v>0</v>
      </c>
      <c r="AR203" s="21" t="s">
        <v>554</v>
      </c>
      <c r="AT203" s="21" t="s">
        <v>300</v>
      </c>
      <c r="AU203" s="21" t="s">
        <v>81</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160</v>
      </c>
      <c r="BM203" s="21" t="s">
        <v>711</v>
      </c>
    </row>
    <row r="204" spans="2:65" s="1" customFormat="1" ht="94.5">
      <c r="B204" s="37"/>
      <c r="D204" s="172" t="s">
        <v>632</v>
      </c>
      <c r="F204" s="199" t="s">
        <v>712</v>
      </c>
      <c r="I204" s="96"/>
      <c r="L204" s="37"/>
      <c r="M204" s="200"/>
      <c r="T204" s="62"/>
      <c r="AT204" s="21" t="s">
        <v>632</v>
      </c>
      <c r="AU204" s="21" t="s">
        <v>81</v>
      </c>
    </row>
    <row r="205" spans="2:65" s="1" customFormat="1" ht="16.5" customHeight="1">
      <c r="B205" s="37"/>
      <c r="C205" s="147" t="s">
        <v>73</v>
      </c>
      <c r="D205" s="147" t="s">
        <v>156</v>
      </c>
      <c r="E205" s="148" t="s">
        <v>713</v>
      </c>
      <c r="F205" s="149" t="s">
        <v>714</v>
      </c>
      <c r="G205" s="150" t="s">
        <v>427</v>
      </c>
      <c r="H205" s="151">
        <v>103</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160</v>
      </c>
      <c r="AT205" s="21" t="s">
        <v>156</v>
      </c>
      <c r="AU205" s="21" t="s">
        <v>81</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160</v>
      </c>
      <c r="BM205" s="21" t="s">
        <v>715</v>
      </c>
    </row>
    <row r="206" spans="2:65" s="9" customFormat="1" ht="29.85" customHeight="1">
      <c r="B206" s="137"/>
      <c r="D206" s="138" t="s">
        <v>72</v>
      </c>
      <c r="E206" s="169" t="s">
        <v>716</v>
      </c>
      <c r="F206" s="169" t="s">
        <v>717</v>
      </c>
      <c r="I206" s="140"/>
      <c r="J206" s="170">
        <f>BK206</f>
        <v>0</v>
      </c>
      <c r="L206" s="137"/>
      <c r="M206" s="142"/>
      <c r="P206" s="143">
        <v>0</v>
      </c>
      <c r="R206" s="143">
        <v>0</v>
      </c>
      <c r="T206" s="144">
        <v>0</v>
      </c>
      <c r="AR206" s="138" t="s">
        <v>154</v>
      </c>
      <c r="AT206" s="145" t="s">
        <v>72</v>
      </c>
      <c r="AU206" s="145" t="s">
        <v>81</v>
      </c>
      <c r="AY206" s="138" t="s">
        <v>155</v>
      </c>
      <c r="BK206" s="146">
        <v>0</v>
      </c>
    </row>
    <row r="207" spans="2:65" s="9" customFormat="1" ht="24.95" customHeight="1">
      <c r="B207" s="137"/>
      <c r="D207" s="138" t="s">
        <v>72</v>
      </c>
      <c r="E207" s="139" t="s">
        <v>718</v>
      </c>
      <c r="F207" s="139" t="s">
        <v>719</v>
      </c>
      <c r="I207" s="140"/>
      <c r="J207" s="141">
        <f>BK207</f>
        <v>0</v>
      </c>
      <c r="L207" s="137"/>
      <c r="M207" s="142"/>
      <c r="P207" s="143">
        <f>SUM(P208:P276)</f>
        <v>0</v>
      </c>
      <c r="R207" s="143">
        <f>SUM(R208:R276)</f>
        <v>0</v>
      </c>
      <c r="T207" s="144">
        <f>SUM(T208:T276)</f>
        <v>0</v>
      </c>
      <c r="AR207" s="138" t="s">
        <v>154</v>
      </c>
      <c r="AT207" s="145" t="s">
        <v>72</v>
      </c>
      <c r="AU207" s="145" t="s">
        <v>73</v>
      </c>
      <c r="AY207" s="138" t="s">
        <v>155</v>
      </c>
      <c r="BK207" s="146">
        <f>SUM(BK208:BK276)</f>
        <v>0</v>
      </c>
    </row>
    <row r="208" spans="2:65" s="1" customFormat="1" ht="16.5" customHeight="1">
      <c r="B208" s="37"/>
      <c r="C208" s="147" t="s">
        <v>73</v>
      </c>
      <c r="D208" s="147" t="s">
        <v>156</v>
      </c>
      <c r="E208" s="148" t="s">
        <v>720</v>
      </c>
      <c r="F208" s="149" t="s">
        <v>721</v>
      </c>
      <c r="G208" s="150" t="s">
        <v>427</v>
      </c>
      <c r="H208" s="151">
        <v>4</v>
      </c>
      <c r="I208" s="152"/>
      <c r="J208" s="153">
        <f t="shared" ref="J208:J239" si="20">ROUND(I208*H208,2)</f>
        <v>0</v>
      </c>
      <c r="K208" s="149" t="s">
        <v>21</v>
      </c>
      <c r="L208" s="37"/>
      <c r="M208" s="154" t="s">
        <v>21</v>
      </c>
      <c r="N208" s="155" t="s">
        <v>44</v>
      </c>
      <c r="P208" s="156">
        <f t="shared" ref="P208:P239" si="21">O208*H208</f>
        <v>0</v>
      </c>
      <c r="Q208" s="156">
        <v>0</v>
      </c>
      <c r="R208" s="156">
        <f t="shared" ref="R208:R239" si="22">Q208*H208</f>
        <v>0</v>
      </c>
      <c r="S208" s="156">
        <v>0</v>
      </c>
      <c r="T208" s="157">
        <f t="shared" ref="T208:T239" si="23">S208*H208</f>
        <v>0</v>
      </c>
      <c r="AR208" s="21" t="s">
        <v>160</v>
      </c>
      <c r="AT208" s="21" t="s">
        <v>156</v>
      </c>
      <c r="AU208" s="21" t="s">
        <v>81</v>
      </c>
      <c r="AY208" s="21" t="s">
        <v>155</v>
      </c>
      <c r="BE208" s="158">
        <f t="shared" ref="BE208:BE239" si="24">IF(N208="základní",J208,0)</f>
        <v>0</v>
      </c>
      <c r="BF208" s="158">
        <f t="shared" ref="BF208:BF239" si="25">IF(N208="snížená",J208,0)</f>
        <v>0</v>
      </c>
      <c r="BG208" s="158">
        <f t="shared" ref="BG208:BG239" si="26">IF(N208="zákl. přenesená",J208,0)</f>
        <v>0</v>
      </c>
      <c r="BH208" s="158">
        <f t="shared" ref="BH208:BH239" si="27">IF(N208="sníž. přenesená",J208,0)</f>
        <v>0</v>
      </c>
      <c r="BI208" s="158">
        <f t="shared" ref="BI208:BI239" si="28">IF(N208="nulová",J208,0)</f>
        <v>0</v>
      </c>
      <c r="BJ208" s="21" t="s">
        <v>81</v>
      </c>
      <c r="BK208" s="158">
        <f t="shared" ref="BK208:BK239" si="29">ROUND(I208*H208,2)</f>
        <v>0</v>
      </c>
      <c r="BL208" s="21" t="s">
        <v>160</v>
      </c>
      <c r="BM208" s="21" t="s">
        <v>722</v>
      </c>
    </row>
    <row r="209" spans="2:65" s="1" customFormat="1" ht="16.5" customHeight="1">
      <c r="B209" s="37"/>
      <c r="C209" s="186" t="s">
        <v>73</v>
      </c>
      <c r="D209" s="186" t="s">
        <v>300</v>
      </c>
      <c r="E209" s="187" t="s">
        <v>723</v>
      </c>
      <c r="F209" s="188" t="s">
        <v>721</v>
      </c>
      <c r="G209" s="189" t="s">
        <v>427</v>
      </c>
      <c r="H209" s="190">
        <v>4</v>
      </c>
      <c r="I209" s="191"/>
      <c r="J209" s="192">
        <f t="shared" si="20"/>
        <v>0</v>
      </c>
      <c r="K209" s="188" t="s">
        <v>21</v>
      </c>
      <c r="L209" s="193"/>
      <c r="M209" s="194" t="s">
        <v>21</v>
      </c>
      <c r="N209" s="195" t="s">
        <v>44</v>
      </c>
      <c r="P209" s="156">
        <f t="shared" si="21"/>
        <v>0</v>
      </c>
      <c r="Q209" s="156">
        <v>0</v>
      </c>
      <c r="R209" s="156">
        <f t="shared" si="22"/>
        <v>0</v>
      </c>
      <c r="S209" s="156">
        <v>0</v>
      </c>
      <c r="T209" s="157">
        <f t="shared" si="23"/>
        <v>0</v>
      </c>
      <c r="AR209" s="21" t="s">
        <v>554</v>
      </c>
      <c r="AT209" s="21" t="s">
        <v>300</v>
      </c>
      <c r="AU209" s="21" t="s">
        <v>81</v>
      </c>
      <c r="AY209" s="21" t="s">
        <v>155</v>
      </c>
      <c r="BE209" s="158">
        <f t="shared" si="24"/>
        <v>0</v>
      </c>
      <c r="BF209" s="158">
        <f t="shared" si="25"/>
        <v>0</v>
      </c>
      <c r="BG209" s="158">
        <f t="shared" si="26"/>
        <v>0</v>
      </c>
      <c r="BH209" s="158">
        <f t="shared" si="27"/>
        <v>0</v>
      </c>
      <c r="BI209" s="158">
        <f t="shared" si="28"/>
        <v>0</v>
      </c>
      <c r="BJ209" s="21" t="s">
        <v>81</v>
      </c>
      <c r="BK209" s="158">
        <f t="shared" si="29"/>
        <v>0</v>
      </c>
      <c r="BL209" s="21" t="s">
        <v>160</v>
      </c>
      <c r="BM209" s="21" t="s">
        <v>724</v>
      </c>
    </row>
    <row r="210" spans="2:65" s="1" customFormat="1" ht="16.5" customHeight="1">
      <c r="B210" s="37"/>
      <c r="C210" s="147" t="s">
        <v>73</v>
      </c>
      <c r="D210" s="147" t="s">
        <v>156</v>
      </c>
      <c r="E210" s="148" t="s">
        <v>725</v>
      </c>
      <c r="F210" s="149" t="s">
        <v>726</v>
      </c>
      <c r="G210" s="150" t="s">
        <v>427</v>
      </c>
      <c r="H210" s="151">
        <v>19</v>
      </c>
      <c r="I210" s="152"/>
      <c r="J210" s="153">
        <f t="shared" si="20"/>
        <v>0</v>
      </c>
      <c r="K210" s="149" t="s">
        <v>21</v>
      </c>
      <c r="L210" s="37"/>
      <c r="M210" s="154" t="s">
        <v>21</v>
      </c>
      <c r="N210" s="155" t="s">
        <v>44</v>
      </c>
      <c r="P210" s="156">
        <f t="shared" si="21"/>
        <v>0</v>
      </c>
      <c r="Q210" s="156">
        <v>0</v>
      </c>
      <c r="R210" s="156">
        <f t="shared" si="22"/>
        <v>0</v>
      </c>
      <c r="S210" s="156">
        <v>0</v>
      </c>
      <c r="T210" s="157">
        <f t="shared" si="23"/>
        <v>0</v>
      </c>
      <c r="AR210" s="21" t="s">
        <v>160</v>
      </c>
      <c r="AT210" s="21" t="s">
        <v>156</v>
      </c>
      <c r="AU210" s="21" t="s">
        <v>81</v>
      </c>
      <c r="AY210" s="21" t="s">
        <v>155</v>
      </c>
      <c r="BE210" s="158">
        <f t="shared" si="24"/>
        <v>0</v>
      </c>
      <c r="BF210" s="158">
        <f t="shared" si="25"/>
        <v>0</v>
      </c>
      <c r="BG210" s="158">
        <f t="shared" si="26"/>
        <v>0</v>
      </c>
      <c r="BH210" s="158">
        <f t="shared" si="27"/>
        <v>0</v>
      </c>
      <c r="BI210" s="158">
        <f t="shared" si="28"/>
        <v>0</v>
      </c>
      <c r="BJ210" s="21" t="s">
        <v>81</v>
      </c>
      <c r="BK210" s="158">
        <f t="shared" si="29"/>
        <v>0</v>
      </c>
      <c r="BL210" s="21" t="s">
        <v>160</v>
      </c>
      <c r="BM210" s="21" t="s">
        <v>727</v>
      </c>
    </row>
    <row r="211" spans="2:65" s="1" customFormat="1" ht="16.5" customHeight="1">
      <c r="B211" s="37"/>
      <c r="C211" s="186" t="s">
        <v>73</v>
      </c>
      <c r="D211" s="186" t="s">
        <v>300</v>
      </c>
      <c r="E211" s="187" t="s">
        <v>728</v>
      </c>
      <c r="F211" s="188" t="s">
        <v>726</v>
      </c>
      <c r="G211" s="189" t="s">
        <v>427</v>
      </c>
      <c r="H211" s="190">
        <v>19</v>
      </c>
      <c r="I211" s="191"/>
      <c r="J211" s="192">
        <f t="shared" si="20"/>
        <v>0</v>
      </c>
      <c r="K211" s="188" t="s">
        <v>21</v>
      </c>
      <c r="L211" s="193"/>
      <c r="M211" s="194" t="s">
        <v>21</v>
      </c>
      <c r="N211" s="195" t="s">
        <v>44</v>
      </c>
      <c r="P211" s="156">
        <f t="shared" si="21"/>
        <v>0</v>
      </c>
      <c r="Q211" s="156">
        <v>0</v>
      </c>
      <c r="R211" s="156">
        <f t="shared" si="22"/>
        <v>0</v>
      </c>
      <c r="S211" s="156">
        <v>0</v>
      </c>
      <c r="T211" s="157">
        <f t="shared" si="23"/>
        <v>0</v>
      </c>
      <c r="AR211" s="21" t="s">
        <v>554</v>
      </c>
      <c r="AT211" s="21" t="s">
        <v>300</v>
      </c>
      <c r="AU211" s="21" t="s">
        <v>81</v>
      </c>
      <c r="AY211" s="21" t="s">
        <v>155</v>
      </c>
      <c r="BE211" s="158">
        <f t="shared" si="24"/>
        <v>0</v>
      </c>
      <c r="BF211" s="158">
        <f t="shared" si="25"/>
        <v>0</v>
      </c>
      <c r="BG211" s="158">
        <f t="shared" si="26"/>
        <v>0</v>
      </c>
      <c r="BH211" s="158">
        <f t="shared" si="27"/>
        <v>0</v>
      </c>
      <c r="BI211" s="158">
        <f t="shared" si="28"/>
        <v>0</v>
      </c>
      <c r="BJ211" s="21" t="s">
        <v>81</v>
      </c>
      <c r="BK211" s="158">
        <f t="shared" si="29"/>
        <v>0</v>
      </c>
      <c r="BL211" s="21" t="s">
        <v>160</v>
      </c>
      <c r="BM211" s="21" t="s">
        <v>729</v>
      </c>
    </row>
    <row r="212" spans="2:65" s="1" customFormat="1" ht="16.5" customHeight="1">
      <c r="B212" s="37"/>
      <c r="C212" s="147" t="s">
        <v>73</v>
      </c>
      <c r="D212" s="147" t="s">
        <v>156</v>
      </c>
      <c r="E212" s="148" t="s">
        <v>730</v>
      </c>
      <c r="F212" s="149" t="s">
        <v>731</v>
      </c>
      <c r="G212" s="150" t="s">
        <v>427</v>
      </c>
      <c r="H212" s="151">
        <v>4</v>
      </c>
      <c r="I212" s="152"/>
      <c r="J212" s="153">
        <f t="shared" si="20"/>
        <v>0</v>
      </c>
      <c r="K212" s="149" t="s">
        <v>21</v>
      </c>
      <c r="L212" s="37"/>
      <c r="M212" s="154" t="s">
        <v>21</v>
      </c>
      <c r="N212" s="155" t="s">
        <v>44</v>
      </c>
      <c r="P212" s="156">
        <f t="shared" si="21"/>
        <v>0</v>
      </c>
      <c r="Q212" s="156">
        <v>0</v>
      </c>
      <c r="R212" s="156">
        <f t="shared" si="22"/>
        <v>0</v>
      </c>
      <c r="S212" s="156">
        <v>0</v>
      </c>
      <c r="T212" s="157">
        <f t="shared" si="23"/>
        <v>0</v>
      </c>
      <c r="AR212" s="21" t="s">
        <v>160</v>
      </c>
      <c r="AT212" s="21" t="s">
        <v>156</v>
      </c>
      <c r="AU212" s="21" t="s">
        <v>81</v>
      </c>
      <c r="AY212" s="21" t="s">
        <v>155</v>
      </c>
      <c r="BE212" s="158">
        <f t="shared" si="24"/>
        <v>0</v>
      </c>
      <c r="BF212" s="158">
        <f t="shared" si="25"/>
        <v>0</v>
      </c>
      <c r="BG212" s="158">
        <f t="shared" si="26"/>
        <v>0</v>
      </c>
      <c r="BH212" s="158">
        <f t="shared" si="27"/>
        <v>0</v>
      </c>
      <c r="BI212" s="158">
        <f t="shared" si="28"/>
        <v>0</v>
      </c>
      <c r="BJ212" s="21" t="s">
        <v>81</v>
      </c>
      <c r="BK212" s="158">
        <f t="shared" si="29"/>
        <v>0</v>
      </c>
      <c r="BL212" s="21" t="s">
        <v>160</v>
      </c>
      <c r="BM212" s="21" t="s">
        <v>732</v>
      </c>
    </row>
    <row r="213" spans="2:65" s="1" customFormat="1" ht="16.5" customHeight="1">
      <c r="B213" s="37"/>
      <c r="C213" s="186" t="s">
        <v>73</v>
      </c>
      <c r="D213" s="186" t="s">
        <v>300</v>
      </c>
      <c r="E213" s="187" t="s">
        <v>733</v>
      </c>
      <c r="F213" s="188" t="s">
        <v>731</v>
      </c>
      <c r="G213" s="189" t="s">
        <v>427</v>
      </c>
      <c r="H213" s="190">
        <v>4</v>
      </c>
      <c r="I213" s="191"/>
      <c r="J213" s="192">
        <f t="shared" si="20"/>
        <v>0</v>
      </c>
      <c r="K213" s="188" t="s">
        <v>21</v>
      </c>
      <c r="L213" s="193"/>
      <c r="M213" s="194" t="s">
        <v>21</v>
      </c>
      <c r="N213" s="195" t="s">
        <v>44</v>
      </c>
      <c r="P213" s="156">
        <f t="shared" si="21"/>
        <v>0</v>
      </c>
      <c r="Q213" s="156">
        <v>0</v>
      </c>
      <c r="R213" s="156">
        <f t="shared" si="22"/>
        <v>0</v>
      </c>
      <c r="S213" s="156">
        <v>0</v>
      </c>
      <c r="T213" s="157">
        <f t="shared" si="23"/>
        <v>0</v>
      </c>
      <c r="AR213" s="21" t="s">
        <v>554</v>
      </c>
      <c r="AT213" s="21" t="s">
        <v>300</v>
      </c>
      <c r="AU213" s="21" t="s">
        <v>81</v>
      </c>
      <c r="AY213" s="21" t="s">
        <v>155</v>
      </c>
      <c r="BE213" s="158">
        <f t="shared" si="24"/>
        <v>0</v>
      </c>
      <c r="BF213" s="158">
        <f t="shared" si="25"/>
        <v>0</v>
      </c>
      <c r="BG213" s="158">
        <f t="shared" si="26"/>
        <v>0</v>
      </c>
      <c r="BH213" s="158">
        <f t="shared" si="27"/>
        <v>0</v>
      </c>
      <c r="BI213" s="158">
        <f t="shared" si="28"/>
        <v>0</v>
      </c>
      <c r="BJ213" s="21" t="s">
        <v>81</v>
      </c>
      <c r="BK213" s="158">
        <f t="shared" si="29"/>
        <v>0</v>
      </c>
      <c r="BL213" s="21" t="s">
        <v>160</v>
      </c>
      <c r="BM213" s="21" t="s">
        <v>734</v>
      </c>
    </row>
    <row r="214" spans="2:65" s="1" customFormat="1" ht="16.5" customHeight="1">
      <c r="B214" s="37"/>
      <c r="C214" s="147" t="s">
        <v>73</v>
      </c>
      <c r="D214" s="147" t="s">
        <v>156</v>
      </c>
      <c r="E214" s="148" t="s">
        <v>735</v>
      </c>
      <c r="F214" s="149" t="s">
        <v>736</v>
      </c>
      <c r="G214" s="150" t="s">
        <v>427</v>
      </c>
      <c r="H214" s="151">
        <v>5</v>
      </c>
      <c r="I214" s="152"/>
      <c r="J214" s="153">
        <f t="shared" si="20"/>
        <v>0</v>
      </c>
      <c r="K214" s="149" t="s">
        <v>21</v>
      </c>
      <c r="L214" s="37"/>
      <c r="M214" s="154" t="s">
        <v>21</v>
      </c>
      <c r="N214" s="155" t="s">
        <v>44</v>
      </c>
      <c r="P214" s="156">
        <f t="shared" si="21"/>
        <v>0</v>
      </c>
      <c r="Q214" s="156">
        <v>0</v>
      </c>
      <c r="R214" s="156">
        <f t="shared" si="22"/>
        <v>0</v>
      </c>
      <c r="S214" s="156">
        <v>0</v>
      </c>
      <c r="T214" s="157">
        <f t="shared" si="23"/>
        <v>0</v>
      </c>
      <c r="AR214" s="21" t="s">
        <v>160</v>
      </c>
      <c r="AT214" s="21" t="s">
        <v>156</v>
      </c>
      <c r="AU214" s="21" t="s">
        <v>81</v>
      </c>
      <c r="AY214" s="21" t="s">
        <v>155</v>
      </c>
      <c r="BE214" s="158">
        <f t="shared" si="24"/>
        <v>0</v>
      </c>
      <c r="BF214" s="158">
        <f t="shared" si="25"/>
        <v>0</v>
      </c>
      <c r="BG214" s="158">
        <f t="shared" si="26"/>
        <v>0</v>
      </c>
      <c r="BH214" s="158">
        <f t="shared" si="27"/>
        <v>0</v>
      </c>
      <c r="BI214" s="158">
        <f t="shared" si="28"/>
        <v>0</v>
      </c>
      <c r="BJ214" s="21" t="s">
        <v>81</v>
      </c>
      <c r="BK214" s="158">
        <f t="shared" si="29"/>
        <v>0</v>
      </c>
      <c r="BL214" s="21" t="s">
        <v>160</v>
      </c>
      <c r="BM214" s="21" t="s">
        <v>737</v>
      </c>
    </row>
    <row r="215" spans="2:65" s="1" customFormat="1" ht="16.5" customHeight="1">
      <c r="B215" s="37"/>
      <c r="C215" s="186" t="s">
        <v>73</v>
      </c>
      <c r="D215" s="186" t="s">
        <v>300</v>
      </c>
      <c r="E215" s="187" t="s">
        <v>738</v>
      </c>
      <c r="F215" s="188" t="s">
        <v>736</v>
      </c>
      <c r="G215" s="189" t="s">
        <v>427</v>
      </c>
      <c r="H215" s="190">
        <v>5</v>
      </c>
      <c r="I215" s="191"/>
      <c r="J215" s="192">
        <f t="shared" si="20"/>
        <v>0</v>
      </c>
      <c r="K215" s="188" t="s">
        <v>21</v>
      </c>
      <c r="L215" s="193"/>
      <c r="M215" s="194" t="s">
        <v>21</v>
      </c>
      <c r="N215" s="195" t="s">
        <v>44</v>
      </c>
      <c r="P215" s="156">
        <f t="shared" si="21"/>
        <v>0</v>
      </c>
      <c r="Q215" s="156">
        <v>0</v>
      </c>
      <c r="R215" s="156">
        <f t="shared" si="22"/>
        <v>0</v>
      </c>
      <c r="S215" s="156">
        <v>0</v>
      </c>
      <c r="T215" s="157">
        <f t="shared" si="23"/>
        <v>0</v>
      </c>
      <c r="AR215" s="21" t="s">
        <v>554</v>
      </c>
      <c r="AT215" s="21" t="s">
        <v>300</v>
      </c>
      <c r="AU215" s="21" t="s">
        <v>81</v>
      </c>
      <c r="AY215" s="21" t="s">
        <v>155</v>
      </c>
      <c r="BE215" s="158">
        <f t="shared" si="24"/>
        <v>0</v>
      </c>
      <c r="BF215" s="158">
        <f t="shared" si="25"/>
        <v>0</v>
      </c>
      <c r="BG215" s="158">
        <f t="shared" si="26"/>
        <v>0</v>
      </c>
      <c r="BH215" s="158">
        <f t="shared" si="27"/>
        <v>0</v>
      </c>
      <c r="BI215" s="158">
        <f t="shared" si="28"/>
        <v>0</v>
      </c>
      <c r="BJ215" s="21" t="s">
        <v>81</v>
      </c>
      <c r="BK215" s="158">
        <f t="shared" si="29"/>
        <v>0</v>
      </c>
      <c r="BL215" s="21" t="s">
        <v>160</v>
      </c>
      <c r="BM215" s="21" t="s">
        <v>739</v>
      </c>
    </row>
    <row r="216" spans="2:65" s="1" customFormat="1" ht="16.5" customHeight="1">
      <c r="B216" s="37"/>
      <c r="C216" s="147" t="s">
        <v>73</v>
      </c>
      <c r="D216" s="147" t="s">
        <v>156</v>
      </c>
      <c r="E216" s="148" t="s">
        <v>740</v>
      </c>
      <c r="F216" s="149" t="s">
        <v>741</v>
      </c>
      <c r="G216" s="150" t="s">
        <v>427</v>
      </c>
      <c r="H216" s="151">
        <v>8</v>
      </c>
      <c r="I216" s="152"/>
      <c r="J216" s="153">
        <f t="shared" si="20"/>
        <v>0</v>
      </c>
      <c r="K216" s="149" t="s">
        <v>21</v>
      </c>
      <c r="L216" s="37"/>
      <c r="M216" s="154" t="s">
        <v>21</v>
      </c>
      <c r="N216" s="155" t="s">
        <v>44</v>
      </c>
      <c r="P216" s="156">
        <f t="shared" si="21"/>
        <v>0</v>
      </c>
      <c r="Q216" s="156">
        <v>0</v>
      </c>
      <c r="R216" s="156">
        <f t="shared" si="22"/>
        <v>0</v>
      </c>
      <c r="S216" s="156">
        <v>0</v>
      </c>
      <c r="T216" s="157">
        <f t="shared" si="23"/>
        <v>0</v>
      </c>
      <c r="AR216" s="21" t="s">
        <v>160</v>
      </c>
      <c r="AT216" s="21" t="s">
        <v>156</v>
      </c>
      <c r="AU216" s="21" t="s">
        <v>81</v>
      </c>
      <c r="AY216" s="21" t="s">
        <v>155</v>
      </c>
      <c r="BE216" s="158">
        <f t="shared" si="24"/>
        <v>0</v>
      </c>
      <c r="BF216" s="158">
        <f t="shared" si="25"/>
        <v>0</v>
      </c>
      <c r="BG216" s="158">
        <f t="shared" si="26"/>
        <v>0</v>
      </c>
      <c r="BH216" s="158">
        <f t="shared" si="27"/>
        <v>0</v>
      </c>
      <c r="BI216" s="158">
        <f t="shared" si="28"/>
        <v>0</v>
      </c>
      <c r="BJ216" s="21" t="s">
        <v>81</v>
      </c>
      <c r="BK216" s="158">
        <f t="shared" si="29"/>
        <v>0</v>
      </c>
      <c r="BL216" s="21" t="s">
        <v>160</v>
      </c>
      <c r="BM216" s="21" t="s">
        <v>742</v>
      </c>
    </row>
    <row r="217" spans="2:65" s="1" customFormat="1" ht="16.5" customHeight="1">
      <c r="B217" s="37"/>
      <c r="C217" s="186" t="s">
        <v>73</v>
      </c>
      <c r="D217" s="186" t="s">
        <v>300</v>
      </c>
      <c r="E217" s="187" t="s">
        <v>743</v>
      </c>
      <c r="F217" s="188" t="s">
        <v>741</v>
      </c>
      <c r="G217" s="189" t="s">
        <v>427</v>
      </c>
      <c r="H217" s="190">
        <v>8</v>
      </c>
      <c r="I217" s="191"/>
      <c r="J217" s="192">
        <f t="shared" si="20"/>
        <v>0</v>
      </c>
      <c r="K217" s="188" t="s">
        <v>21</v>
      </c>
      <c r="L217" s="193"/>
      <c r="M217" s="194" t="s">
        <v>21</v>
      </c>
      <c r="N217" s="195" t="s">
        <v>44</v>
      </c>
      <c r="P217" s="156">
        <f t="shared" si="21"/>
        <v>0</v>
      </c>
      <c r="Q217" s="156">
        <v>0</v>
      </c>
      <c r="R217" s="156">
        <f t="shared" si="22"/>
        <v>0</v>
      </c>
      <c r="S217" s="156">
        <v>0</v>
      </c>
      <c r="T217" s="157">
        <f t="shared" si="23"/>
        <v>0</v>
      </c>
      <c r="AR217" s="21" t="s">
        <v>554</v>
      </c>
      <c r="AT217" s="21" t="s">
        <v>300</v>
      </c>
      <c r="AU217" s="21" t="s">
        <v>81</v>
      </c>
      <c r="AY217" s="21" t="s">
        <v>155</v>
      </c>
      <c r="BE217" s="158">
        <f t="shared" si="24"/>
        <v>0</v>
      </c>
      <c r="BF217" s="158">
        <f t="shared" si="25"/>
        <v>0</v>
      </c>
      <c r="BG217" s="158">
        <f t="shared" si="26"/>
        <v>0</v>
      </c>
      <c r="BH217" s="158">
        <f t="shared" si="27"/>
        <v>0</v>
      </c>
      <c r="BI217" s="158">
        <f t="shared" si="28"/>
        <v>0</v>
      </c>
      <c r="BJ217" s="21" t="s">
        <v>81</v>
      </c>
      <c r="BK217" s="158">
        <f t="shared" si="29"/>
        <v>0</v>
      </c>
      <c r="BL217" s="21" t="s">
        <v>160</v>
      </c>
      <c r="BM217" s="21" t="s">
        <v>744</v>
      </c>
    </row>
    <row r="218" spans="2:65" s="1" customFormat="1" ht="16.5" customHeight="1">
      <c r="B218" s="37"/>
      <c r="C218" s="147" t="s">
        <v>73</v>
      </c>
      <c r="D218" s="147" t="s">
        <v>156</v>
      </c>
      <c r="E218" s="148" t="s">
        <v>745</v>
      </c>
      <c r="F218" s="149" t="s">
        <v>746</v>
      </c>
      <c r="G218" s="150" t="s">
        <v>427</v>
      </c>
      <c r="H218" s="151">
        <v>9</v>
      </c>
      <c r="I218" s="152"/>
      <c r="J218" s="153">
        <f t="shared" si="20"/>
        <v>0</v>
      </c>
      <c r="K218" s="149" t="s">
        <v>21</v>
      </c>
      <c r="L218" s="37"/>
      <c r="M218" s="154" t="s">
        <v>21</v>
      </c>
      <c r="N218" s="155" t="s">
        <v>44</v>
      </c>
      <c r="P218" s="156">
        <f t="shared" si="21"/>
        <v>0</v>
      </c>
      <c r="Q218" s="156">
        <v>0</v>
      </c>
      <c r="R218" s="156">
        <f t="shared" si="22"/>
        <v>0</v>
      </c>
      <c r="S218" s="156">
        <v>0</v>
      </c>
      <c r="T218" s="157">
        <f t="shared" si="23"/>
        <v>0</v>
      </c>
      <c r="AR218" s="21" t="s">
        <v>160</v>
      </c>
      <c r="AT218" s="21" t="s">
        <v>156</v>
      </c>
      <c r="AU218" s="21" t="s">
        <v>81</v>
      </c>
      <c r="AY218" s="21" t="s">
        <v>155</v>
      </c>
      <c r="BE218" s="158">
        <f t="shared" si="24"/>
        <v>0</v>
      </c>
      <c r="BF218" s="158">
        <f t="shared" si="25"/>
        <v>0</v>
      </c>
      <c r="BG218" s="158">
        <f t="shared" si="26"/>
        <v>0</v>
      </c>
      <c r="BH218" s="158">
        <f t="shared" si="27"/>
        <v>0</v>
      </c>
      <c r="BI218" s="158">
        <f t="shared" si="28"/>
        <v>0</v>
      </c>
      <c r="BJ218" s="21" t="s">
        <v>81</v>
      </c>
      <c r="BK218" s="158">
        <f t="shared" si="29"/>
        <v>0</v>
      </c>
      <c r="BL218" s="21" t="s">
        <v>160</v>
      </c>
      <c r="BM218" s="21" t="s">
        <v>747</v>
      </c>
    </row>
    <row r="219" spans="2:65" s="1" customFormat="1" ht="16.5" customHeight="1">
      <c r="B219" s="37"/>
      <c r="C219" s="186" t="s">
        <v>73</v>
      </c>
      <c r="D219" s="186" t="s">
        <v>300</v>
      </c>
      <c r="E219" s="187" t="s">
        <v>748</v>
      </c>
      <c r="F219" s="188" t="s">
        <v>746</v>
      </c>
      <c r="G219" s="189" t="s">
        <v>427</v>
      </c>
      <c r="H219" s="190">
        <v>9</v>
      </c>
      <c r="I219" s="191"/>
      <c r="J219" s="192">
        <f t="shared" si="20"/>
        <v>0</v>
      </c>
      <c r="K219" s="188" t="s">
        <v>21</v>
      </c>
      <c r="L219" s="193"/>
      <c r="M219" s="194" t="s">
        <v>21</v>
      </c>
      <c r="N219" s="195" t="s">
        <v>44</v>
      </c>
      <c r="P219" s="156">
        <f t="shared" si="21"/>
        <v>0</v>
      </c>
      <c r="Q219" s="156">
        <v>0</v>
      </c>
      <c r="R219" s="156">
        <f t="shared" si="22"/>
        <v>0</v>
      </c>
      <c r="S219" s="156">
        <v>0</v>
      </c>
      <c r="T219" s="157">
        <f t="shared" si="23"/>
        <v>0</v>
      </c>
      <c r="AR219" s="21" t="s">
        <v>554</v>
      </c>
      <c r="AT219" s="21" t="s">
        <v>300</v>
      </c>
      <c r="AU219" s="21" t="s">
        <v>81</v>
      </c>
      <c r="AY219" s="21" t="s">
        <v>155</v>
      </c>
      <c r="BE219" s="158">
        <f t="shared" si="24"/>
        <v>0</v>
      </c>
      <c r="BF219" s="158">
        <f t="shared" si="25"/>
        <v>0</v>
      </c>
      <c r="BG219" s="158">
        <f t="shared" si="26"/>
        <v>0</v>
      </c>
      <c r="BH219" s="158">
        <f t="shared" si="27"/>
        <v>0</v>
      </c>
      <c r="BI219" s="158">
        <f t="shared" si="28"/>
        <v>0</v>
      </c>
      <c r="BJ219" s="21" t="s">
        <v>81</v>
      </c>
      <c r="BK219" s="158">
        <f t="shared" si="29"/>
        <v>0</v>
      </c>
      <c r="BL219" s="21" t="s">
        <v>160</v>
      </c>
      <c r="BM219" s="21" t="s">
        <v>749</v>
      </c>
    </row>
    <row r="220" spans="2:65" s="1" customFormat="1" ht="16.5" customHeight="1">
      <c r="B220" s="37"/>
      <c r="C220" s="147" t="s">
        <v>73</v>
      </c>
      <c r="D220" s="147" t="s">
        <v>156</v>
      </c>
      <c r="E220" s="148" t="s">
        <v>750</v>
      </c>
      <c r="F220" s="149" t="s">
        <v>751</v>
      </c>
      <c r="G220" s="150" t="s">
        <v>427</v>
      </c>
      <c r="H220" s="151">
        <v>2</v>
      </c>
      <c r="I220" s="152"/>
      <c r="J220" s="153">
        <f t="shared" si="20"/>
        <v>0</v>
      </c>
      <c r="K220" s="149" t="s">
        <v>21</v>
      </c>
      <c r="L220" s="37"/>
      <c r="M220" s="154" t="s">
        <v>21</v>
      </c>
      <c r="N220" s="155" t="s">
        <v>44</v>
      </c>
      <c r="P220" s="156">
        <f t="shared" si="21"/>
        <v>0</v>
      </c>
      <c r="Q220" s="156">
        <v>0</v>
      </c>
      <c r="R220" s="156">
        <f t="shared" si="22"/>
        <v>0</v>
      </c>
      <c r="S220" s="156">
        <v>0</v>
      </c>
      <c r="T220" s="157">
        <f t="shared" si="23"/>
        <v>0</v>
      </c>
      <c r="AR220" s="21" t="s">
        <v>160</v>
      </c>
      <c r="AT220" s="21" t="s">
        <v>156</v>
      </c>
      <c r="AU220" s="21" t="s">
        <v>81</v>
      </c>
      <c r="AY220" s="21" t="s">
        <v>155</v>
      </c>
      <c r="BE220" s="158">
        <f t="shared" si="24"/>
        <v>0</v>
      </c>
      <c r="BF220" s="158">
        <f t="shared" si="25"/>
        <v>0</v>
      </c>
      <c r="BG220" s="158">
        <f t="shared" si="26"/>
        <v>0</v>
      </c>
      <c r="BH220" s="158">
        <f t="shared" si="27"/>
        <v>0</v>
      </c>
      <c r="BI220" s="158">
        <f t="shared" si="28"/>
        <v>0</v>
      </c>
      <c r="BJ220" s="21" t="s">
        <v>81</v>
      </c>
      <c r="BK220" s="158">
        <f t="shared" si="29"/>
        <v>0</v>
      </c>
      <c r="BL220" s="21" t="s">
        <v>160</v>
      </c>
      <c r="BM220" s="21" t="s">
        <v>752</v>
      </c>
    </row>
    <row r="221" spans="2:65" s="1" customFormat="1" ht="16.5" customHeight="1">
      <c r="B221" s="37"/>
      <c r="C221" s="186" t="s">
        <v>73</v>
      </c>
      <c r="D221" s="186" t="s">
        <v>300</v>
      </c>
      <c r="E221" s="187" t="s">
        <v>753</v>
      </c>
      <c r="F221" s="188" t="s">
        <v>751</v>
      </c>
      <c r="G221" s="189" t="s">
        <v>427</v>
      </c>
      <c r="H221" s="190">
        <v>2</v>
      </c>
      <c r="I221" s="191"/>
      <c r="J221" s="192">
        <f t="shared" si="20"/>
        <v>0</v>
      </c>
      <c r="K221" s="188" t="s">
        <v>21</v>
      </c>
      <c r="L221" s="193"/>
      <c r="M221" s="194" t="s">
        <v>21</v>
      </c>
      <c r="N221" s="195" t="s">
        <v>44</v>
      </c>
      <c r="P221" s="156">
        <f t="shared" si="21"/>
        <v>0</v>
      </c>
      <c r="Q221" s="156">
        <v>0</v>
      </c>
      <c r="R221" s="156">
        <f t="shared" si="22"/>
        <v>0</v>
      </c>
      <c r="S221" s="156">
        <v>0</v>
      </c>
      <c r="T221" s="157">
        <f t="shared" si="23"/>
        <v>0</v>
      </c>
      <c r="AR221" s="21" t="s">
        <v>554</v>
      </c>
      <c r="AT221" s="21" t="s">
        <v>300</v>
      </c>
      <c r="AU221" s="21" t="s">
        <v>81</v>
      </c>
      <c r="AY221" s="21" t="s">
        <v>155</v>
      </c>
      <c r="BE221" s="158">
        <f t="shared" si="24"/>
        <v>0</v>
      </c>
      <c r="BF221" s="158">
        <f t="shared" si="25"/>
        <v>0</v>
      </c>
      <c r="BG221" s="158">
        <f t="shared" si="26"/>
        <v>0</v>
      </c>
      <c r="BH221" s="158">
        <f t="shared" si="27"/>
        <v>0</v>
      </c>
      <c r="BI221" s="158">
        <f t="shared" si="28"/>
        <v>0</v>
      </c>
      <c r="BJ221" s="21" t="s">
        <v>81</v>
      </c>
      <c r="BK221" s="158">
        <f t="shared" si="29"/>
        <v>0</v>
      </c>
      <c r="BL221" s="21" t="s">
        <v>160</v>
      </c>
      <c r="BM221" s="21" t="s">
        <v>754</v>
      </c>
    </row>
    <row r="222" spans="2:65" s="1" customFormat="1" ht="16.5" customHeight="1">
      <c r="B222" s="37"/>
      <c r="C222" s="147" t="s">
        <v>73</v>
      </c>
      <c r="D222" s="147" t="s">
        <v>156</v>
      </c>
      <c r="E222" s="148" t="s">
        <v>755</v>
      </c>
      <c r="F222" s="149" t="s">
        <v>756</v>
      </c>
      <c r="G222" s="150" t="s">
        <v>427</v>
      </c>
      <c r="H222" s="151">
        <v>2</v>
      </c>
      <c r="I222" s="152"/>
      <c r="J222" s="153">
        <f t="shared" si="20"/>
        <v>0</v>
      </c>
      <c r="K222" s="149" t="s">
        <v>21</v>
      </c>
      <c r="L222" s="37"/>
      <c r="M222" s="154" t="s">
        <v>21</v>
      </c>
      <c r="N222" s="155" t="s">
        <v>44</v>
      </c>
      <c r="P222" s="156">
        <f t="shared" si="21"/>
        <v>0</v>
      </c>
      <c r="Q222" s="156">
        <v>0</v>
      </c>
      <c r="R222" s="156">
        <f t="shared" si="22"/>
        <v>0</v>
      </c>
      <c r="S222" s="156">
        <v>0</v>
      </c>
      <c r="T222" s="157">
        <f t="shared" si="23"/>
        <v>0</v>
      </c>
      <c r="AR222" s="21" t="s">
        <v>160</v>
      </c>
      <c r="AT222" s="21" t="s">
        <v>156</v>
      </c>
      <c r="AU222" s="21" t="s">
        <v>81</v>
      </c>
      <c r="AY222" s="21" t="s">
        <v>155</v>
      </c>
      <c r="BE222" s="158">
        <f t="shared" si="24"/>
        <v>0</v>
      </c>
      <c r="BF222" s="158">
        <f t="shared" si="25"/>
        <v>0</v>
      </c>
      <c r="BG222" s="158">
        <f t="shared" si="26"/>
        <v>0</v>
      </c>
      <c r="BH222" s="158">
        <f t="shared" si="27"/>
        <v>0</v>
      </c>
      <c r="BI222" s="158">
        <f t="shared" si="28"/>
        <v>0</v>
      </c>
      <c r="BJ222" s="21" t="s">
        <v>81</v>
      </c>
      <c r="BK222" s="158">
        <f t="shared" si="29"/>
        <v>0</v>
      </c>
      <c r="BL222" s="21" t="s">
        <v>160</v>
      </c>
      <c r="BM222" s="21" t="s">
        <v>757</v>
      </c>
    </row>
    <row r="223" spans="2:65" s="1" customFormat="1" ht="16.5" customHeight="1">
      <c r="B223" s="37"/>
      <c r="C223" s="186" t="s">
        <v>73</v>
      </c>
      <c r="D223" s="186" t="s">
        <v>300</v>
      </c>
      <c r="E223" s="187" t="s">
        <v>758</v>
      </c>
      <c r="F223" s="188" t="s">
        <v>756</v>
      </c>
      <c r="G223" s="189" t="s">
        <v>427</v>
      </c>
      <c r="H223" s="190">
        <v>2</v>
      </c>
      <c r="I223" s="191"/>
      <c r="J223" s="192">
        <f t="shared" si="20"/>
        <v>0</v>
      </c>
      <c r="K223" s="188" t="s">
        <v>21</v>
      </c>
      <c r="L223" s="193"/>
      <c r="M223" s="194" t="s">
        <v>21</v>
      </c>
      <c r="N223" s="195" t="s">
        <v>44</v>
      </c>
      <c r="P223" s="156">
        <f t="shared" si="21"/>
        <v>0</v>
      </c>
      <c r="Q223" s="156">
        <v>0</v>
      </c>
      <c r="R223" s="156">
        <f t="shared" si="22"/>
        <v>0</v>
      </c>
      <c r="S223" s="156">
        <v>0</v>
      </c>
      <c r="T223" s="157">
        <f t="shared" si="23"/>
        <v>0</v>
      </c>
      <c r="AR223" s="21" t="s">
        <v>554</v>
      </c>
      <c r="AT223" s="21" t="s">
        <v>300</v>
      </c>
      <c r="AU223" s="21" t="s">
        <v>81</v>
      </c>
      <c r="AY223" s="21" t="s">
        <v>155</v>
      </c>
      <c r="BE223" s="158">
        <f t="shared" si="24"/>
        <v>0</v>
      </c>
      <c r="BF223" s="158">
        <f t="shared" si="25"/>
        <v>0</v>
      </c>
      <c r="BG223" s="158">
        <f t="shared" si="26"/>
        <v>0</v>
      </c>
      <c r="BH223" s="158">
        <f t="shared" si="27"/>
        <v>0</v>
      </c>
      <c r="BI223" s="158">
        <f t="shared" si="28"/>
        <v>0</v>
      </c>
      <c r="BJ223" s="21" t="s">
        <v>81</v>
      </c>
      <c r="BK223" s="158">
        <f t="shared" si="29"/>
        <v>0</v>
      </c>
      <c r="BL223" s="21" t="s">
        <v>160</v>
      </c>
      <c r="BM223" s="21" t="s">
        <v>759</v>
      </c>
    </row>
    <row r="224" spans="2:65" s="1" customFormat="1" ht="25.5" customHeight="1">
      <c r="B224" s="37"/>
      <c r="C224" s="147" t="s">
        <v>73</v>
      </c>
      <c r="D224" s="147" t="s">
        <v>156</v>
      </c>
      <c r="E224" s="148" t="s">
        <v>760</v>
      </c>
      <c r="F224" s="149" t="s">
        <v>761</v>
      </c>
      <c r="G224" s="150" t="s">
        <v>427</v>
      </c>
      <c r="H224" s="151">
        <v>16</v>
      </c>
      <c r="I224" s="152"/>
      <c r="J224" s="153">
        <f t="shared" si="20"/>
        <v>0</v>
      </c>
      <c r="K224" s="149" t="s">
        <v>21</v>
      </c>
      <c r="L224" s="37"/>
      <c r="M224" s="154" t="s">
        <v>21</v>
      </c>
      <c r="N224" s="155" t="s">
        <v>44</v>
      </c>
      <c r="P224" s="156">
        <f t="shared" si="21"/>
        <v>0</v>
      </c>
      <c r="Q224" s="156">
        <v>0</v>
      </c>
      <c r="R224" s="156">
        <f t="shared" si="22"/>
        <v>0</v>
      </c>
      <c r="S224" s="156">
        <v>0</v>
      </c>
      <c r="T224" s="157">
        <f t="shared" si="23"/>
        <v>0</v>
      </c>
      <c r="AR224" s="21" t="s">
        <v>160</v>
      </c>
      <c r="AT224" s="21" t="s">
        <v>156</v>
      </c>
      <c r="AU224" s="21" t="s">
        <v>81</v>
      </c>
      <c r="AY224" s="21" t="s">
        <v>155</v>
      </c>
      <c r="BE224" s="158">
        <f t="shared" si="24"/>
        <v>0</v>
      </c>
      <c r="BF224" s="158">
        <f t="shared" si="25"/>
        <v>0</v>
      </c>
      <c r="BG224" s="158">
        <f t="shared" si="26"/>
        <v>0</v>
      </c>
      <c r="BH224" s="158">
        <f t="shared" si="27"/>
        <v>0</v>
      </c>
      <c r="BI224" s="158">
        <f t="shared" si="28"/>
        <v>0</v>
      </c>
      <c r="BJ224" s="21" t="s">
        <v>81</v>
      </c>
      <c r="BK224" s="158">
        <f t="shared" si="29"/>
        <v>0</v>
      </c>
      <c r="BL224" s="21" t="s">
        <v>160</v>
      </c>
      <c r="BM224" s="21" t="s">
        <v>762</v>
      </c>
    </row>
    <row r="225" spans="2:65" s="1" customFormat="1" ht="25.5" customHeight="1">
      <c r="B225" s="37"/>
      <c r="C225" s="186" t="s">
        <v>73</v>
      </c>
      <c r="D225" s="186" t="s">
        <v>300</v>
      </c>
      <c r="E225" s="187" t="s">
        <v>763</v>
      </c>
      <c r="F225" s="188" t="s">
        <v>761</v>
      </c>
      <c r="G225" s="189" t="s">
        <v>427</v>
      </c>
      <c r="H225" s="190">
        <v>16</v>
      </c>
      <c r="I225" s="191"/>
      <c r="J225" s="192">
        <f t="shared" si="20"/>
        <v>0</v>
      </c>
      <c r="K225" s="188" t="s">
        <v>21</v>
      </c>
      <c r="L225" s="193"/>
      <c r="M225" s="194" t="s">
        <v>21</v>
      </c>
      <c r="N225" s="195" t="s">
        <v>44</v>
      </c>
      <c r="P225" s="156">
        <f t="shared" si="21"/>
        <v>0</v>
      </c>
      <c r="Q225" s="156">
        <v>0</v>
      </c>
      <c r="R225" s="156">
        <f t="shared" si="22"/>
        <v>0</v>
      </c>
      <c r="S225" s="156">
        <v>0</v>
      </c>
      <c r="T225" s="157">
        <f t="shared" si="23"/>
        <v>0</v>
      </c>
      <c r="AR225" s="21" t="s">
        <v>554</v>
      </c>
      <c r="AT225" s="21" t="s">
        <v>300</v>
      </c>
      <c r="AU225" s="21" t="s">
        <v>81</v>
      </c>
      <c r="AY225" s="21" t="s">
        <v>155</v>
      </c>
      <c r="BE225" s="158">
        <f t="shared" si="24"/>
        <v>0</v>
      </c>
      <c r="BF225" s="158">
        <f t="shared" si="25"/>
        <v>0</v>
      </c>
      <c r="BG225" s="158">
        <f t="shared" si="26"/>
        <v>0</v>
      </c>
      <c r="BH225" s="158">
        <f t="shared" si="27"/>
        <v>0</v>
      </c>
      <c r="BI225" s="158">
        <f t="shared" si="28"/>
        <v>0</v>
      </c>
      <c r="BJ225" s="21" t="s">
        <v>81</v>
      </c>
      <c r="BK225" s="158">
        <f t="shared" si="29"/>
        <v>0</v>
      </c>
      <c r="BL225" s="21" t="s">
        <v>160</v>
      </c>
      <c r="BM225" s="21" t="s">
        <v>764</v>
      </c>
    </row>
    <row r="226" spans="2:65" s="1" customFormat="1" ht="25.5" customHeight="1">
      <c r="B226" s="37"/>
      <c r="C226" s="147" t="s">
        <v>73</v>
      </c>
      <c r="D226" s="147" t="s">
        <v>156</v>
      </c>
      <c r="E226" s="148" t="s">
        <v>765</v>
      </c>
      <c r="F226" s="149" t="s">
        <v>766</v>
      </c>
      <c r="G226" s="150" t="s">
        <v>427</v>
      </c>
      <c r="H226" s="151">
        <v>28</v>
      </c>
      <c r="I226" s="152"/>
      <c r="J226" s="153">
        <f t="shared" si="20"/>
        <v>0</v>
      </c>
      <c r="K226" s="149" t="s">
        <v>21</v>
      </c>
      <c r="L226" s="37"/>
      <c r="M226" s="154" t="s">
        <v>21</v>
      </c>
      <c r="N226" s="155" t="s">
        <v>44</v>
      </c>
      <c r="P226" s="156">
        <f t="shared" si="21"/>
        <v>0</v>
      </c>
      <c r="Q226" s="156">
        <v>0</v>
      </c>
      <c r="R226" s="156">
        <f t="shared" si="22"/>
        <v>0</v>
      </c>
      <c r="S226" s="156">
        <v>0</v>
      </c>
      <c r="T226" s="157">
        <f t="shared" si="23"/>
        <v>0</v>
      </c>
      <c r="AR226" s="21" t="s">
        <v>160</v>
      </c>
      <c r="AT226" s="21" t="s">
        <v>156</v>
      </c>
      <c r="AU226" s="21" t="s">
        <v>81</v>
      </c>
      <c r="AY226" s="21" t="s">
        <v>155</v>
      </c>
      <c r="BE226" s="158">
        <f t="shared" si="24"/>
        <v>0</v>
      </c>
      <c r="BF226" s="158">
        <f t="shared" si="25"/>
        <v>0</v>
      </c>
      <c r="BG226" s="158">
        <f t="shared" si="26"/>
        <v>0</v>
      </c>
      <c r="BH226" s="158">
        <f t="shared" si="27"/>
        <v>0</v>
      </c>
      <c r="BI226" s="158">
        <f t="shared" si="28"/>
        <v>0</v>
      </c>
      <c r="BJ226" s="21" t="s">
        <v>81</v>
      </c>
      <c r="BK226" s="158">
        <f t="shared" si="29"/>
        <v>0</v>
      </c>
      <c r="BL226" s="21" t="s">
        <v>160</v>
      </c>
      <c r="BM226" s="21" t="s">
        <v>767</v>
      </c>
    </row>
    <row r="227" spans="2:65" s="1" customFormat="1" ht="25.5" customHeight="1">
      <c r="B227" s="37"/>
      <c r="C227" s="186" t="s">
        <v>73</v>
      </c>
      <c r="D227" s="186" t="s">
        <v>300</v>
      </c>
      <c r="E227" s="187" t="s">
        <v>768</v>
      </c>
      <c r="F227" s="188" t="s">
        <v>766</v>
      </c>
      <c r="G227" s="189" t="s">
        <v>427</v>
      </c>
      <c r="H227" s="190">
        <v>28</v>
      </c>
      <c r="I227" s="191"/>
      <c r="J227" s="192">
        <f t="shared" si="20"/>
        <v>0</v>
      </c>
      <c r="K227" s="188" t="s">
        <v>21</v>
      </c>
      <c r="L227" s="193"/>
      <c r="M227" s="194" t="s">
        <v>21</v>
      </c>
      <c r="N227" s="195" t="s">
        <v>44</v>
      </c>
      <c r="P227" s="156">
        <f t="shared" si="21"/>
        <v>0</v>
      </c>
      <c r="Q227" s="156">
        <v>0</v>
      </c>
      <c r="R227" s="156">
        <f t="shared" si="22"/>
        <v>0</v>
      </c>
      <c r="S227" s="156">
        <v>0</v>
      </c>
      <c r="T227" s="157">
        <f t="shared" si="23"/>
        <v>0</v>
      </c>
      <c r="AR227" s="21" t="s">
        <v>554</v>
      </c>
      <c r="AT227" s="21" t="s">
        <v>300</v>
      </c>
      <c r="AU227" s="21" t="s">
        <v>81</v>
      </c>
      <c r="AY227" s="21" t="s">
        <v>155</v>
      </c>
      <c r="BE227" s="158">
        <f t="shared" si="24"/>
        <v>0</v>
      </c>
      <c r="BF227" s="158">
        <f t="shared" si="25"/>
        <v>0</v>
      </c>
      <c r="BG227" s="158">
        <f t="shared" si="26"/>
        <v>0</v>
      </c>
      <c r="BH227" s="158">
        <f t="shared" si="27"/>
        <v>0</v>
      </c>
      <c r="BI227" s="158">
        <f t="shared" si="28"/>
        <v>0</v>
      </c>
      <c r="BJ227" s="21" t="s">
        <v>81</v>
      </c>
      <c r="BK227" s="158">
        <f t="shared" si="29"/>
        <v>0</v>
      </c>
      <c r="BL227" s="21" t="s">
        <v>160</v>
      </c>
      <c r="BM227" s="21" t="s">
        <v>769</v>
      </c>
    </row>
    <row r="228" spans="2:65" s="1" customFormat="1" ht="25.5" customHeight="1">
      <c r="B228" s="37"/>
      <c r="C228" s="147" t="s">
        <v>73</v>
      </c>
      <c r="D228" s="147" t="s">
        <v>156</v>
      </c>
      <c r="E228" s="148" t="s">
        <v>770</v>
      </c>
      <c r="F228" s="149" t="s">
        <v>771</v>
      </c>
      <c r="G228" s="150" t="s">
        <v>427</v>
      </c>
      <c r="H228" s="151">
        <v>3</v>
      </c>
      <c r="I228" s="152"/>
      <c r="J228" s="153">
        <f t="shared" si="20"/>
        <v>0</v>
      </c>
      <c r="K228" s="149" t="s">
        <v>21</v>
      </c>
      <c r="L228" s="37"/>
      <c r="M228" s="154" t="s">
        <v>21</v>
      </c>
      <c r="N228" s="155" t="s">
        <v>44</v>
      </c>
      <c r="P228" s="156">
        <f t="shared" si="21"/>
        <v>0</v>
      </c>
      <c r="Q228" s="156">
        <v>0</v>
      </c>
      <c r="R228" s="156">
        <f t="shared" si="22"/>
        <v>0</v>
      </c>
      <c r="S228" s="156">
        <v>0</v>
      </c>
      <c r="T228" s="157">
        <f t="shared" si="23"/>
        <v>0</v>
      </c>
      <c r="AR228" s="21" t="s">
        <v>160</v>
      </c>
      <c r="AT228" s="21" t="s">
        <v>156</v>
      </c>
      <c r="AU228" s="21" t="s">
        <v>81</v>
      </c>
      <c r="AY228" s="21" t="s">
        <v>155</v>
      </c>
      <c r="BE228" s="158">
        <f t="shared" si="24"/>
        <v>0</v>
      </c>
      <c r="BF228" s="158">
        <f t="shared" si="25"/>
        <v>0</v>
      </c>
      <c r="BG228" s="158">
        <f t="shared" si="26"/>
        <v>0</v>
      </c>
      <c r="BH228" s="158">
        <f t="shared" si="27"/>
        <v>0</v>
      </c>
      <c r="BI228" s="158">
        <f t="shared" si="28"/>
        <v>0</v>
      </c>
      <c r="BJ228" s="21" t="s">
        <v>81</v>
      </c>
      <c r="BK228" s="158">
        <f t="shared" si="29"/>
        <v>0</v>
      </c>
      <c r="BL228" s="21" t="s">
        <v>160</v>
      </c>
      <c r="BM228" s="21" t="s">
        <v>772</v>
      </c>
    </row>
    <row r="229" spans="2:65" s="1" customFormat="1" ht="25.5" customHeight="1">
      <c r="B229" s="37"/>
      <c r="C229" s="186" t="s">
        <v>73</v>
      </c>
      <c r="D229" s="186" t="s">
        <v>300</v>
      </c>
      <c r="E229" s="187" t="s">
        <v>773</v>
      </c>
      <c r="F229" s="188" t="s">
        <v>771</v>
      </c>
      <c r="G229" s="189" t="s">
        <v>427</v>
      </c>
      <c r="H229" s="190">
        <v>3</v>
      </c>
      <c r="I229" s="191"/>
      <c r="J229" s="192">
        <f t="shared" si="20"/>
        <v>0</v>
      </c>
      <c r="K229" s="188" t="s">
        <v>21</v>
      </c>
      <c r="L229" s="193"/>
      <c r="M229" s="194" t="s">
        <v>21</v>
      </c>
      <c r="N229" s="195" t="s">
        <v>44</v>
      </c>
      <c r="P229" s="156">
        <f t="shared" si="21"/>
        <v>0</v>
      </c>
      <c r="Q229" s="156">
        <v>0</v>
      </c>
      <c r="R229" s="156">
        <f t="shared" si="22"/>
        <v>0</v>
      </c>
      <c r="S229" s="156">
        <v>0</v>
      </c>
      <c r="T229" s="157">
        <f t="shared" si="23"/>
        <v>0</v>
      </c>
      <c r="AR229" s="21" t="s">
        <v>554</v>
      </c>
      <c r="AT229" s="21" t="s">
        <v>300</v>
      </c>
      <c r="AU229" s="21" t="s">
        <v>81</v>
      </c>
      <c r="AY229" s="21" t="s">
        <v>155</v>
      </c>
      <c r="BE229" s="158">
        <f t="shared" si="24"/>
        <v>0</v>
      </c>
      <c r="BF229" s="158">
        <f t="shared" si="25"/>
        <v>0</v>
      </c>
      <c r="BG229" s="158">
        <f t="shared" si="26"/>
        <v>0</v>
      </c>
      <c r="BH229" s="158">
        <f t="shared" si="27"/>
        <v>0</v>
      </c>
      <c r="BI229" s="158">
        <f t="shared" si="28"/>
        <v>0</v>
      </c>
      <c r="BJ229" s="21" t="s">
        <v>81</v>
      </c>
      <c r="BK229" s="158">
        <f t="shared" si="29"/>
        <v>0</v>
      </c>
      <c r="BL229" s="21" t="s">
        <v>160</v>
      </c>
      <c r="BM229" s="21" t="s">
        <v>774</v>
      </c>
    </row>
    <row r="230" spans="2:65" s="1" customFormat="1" ht="25.5" customHeight="1">
      <c r="B230" s="37"/>
      <c r="C230" s="147" t="s">
        <v>73</v>
      </c>
      <c r="D230" s="147" t="s">
        <v>156</v>
      </c>
      <c r="E230" s="148" t="s">
        <v>775</v>
      </c>
      <c r="F230" s="149" t="s">
        <v>776</v>
      </c>
      <c r="G230" s="150" t="s">
        <v>427</v>
      </c>
      <c r="H230" s="151">
        <v>6</v>
      </c>
      <c r="I230" s="152"/>
      <c r="J230" s="153">
        <f t="shared" si="20"/>
        <v>0</v>
      </c>
      <c r="K230" s="149" t="s">
        <v>21</v>
      </c>
      <c r="L230" s="37"/>
      <c r="M230" s="154" t="s">
        <v>21</v>
      </c>
      <c r="N230" s="155" t="s">
        <v>44</v>
      </c>
      <c r="P230" s="156">
        <f t="shared" si="21"/>
        <v>0</v>
      </c>
      <c r="Q230" s="156">
        <v>0</v>
      </c>
      <c r="R230" s="156">
        <f t="shared" si="22"/>
        <v>0</v>
      </c>
      <c r="S230" s="156">
        <v>0</v>
      </c>
      <c r="T230" s="157">
        <f t="shared" si="23"/>
        <v>0</v>
      </c>
      <c r="AR230" s="21" t="s">
        <v>160</v>
      </c>
      <c r="AT230" s="21" t="s">
        <v>156</v>
      </c>
      <c r="AU230" s="21" t="s">
        <v>81</v>
      </c>
      <c r="AY230" s="21" t="s">
        <v>155</v>
      </c>
      <c r="BE230" s="158">
        <f t="shared" si="24"/>
        <v>0</v>
      </c>
      <c r="BF230" s="158">
        <f t="shared" si="25"/>
        <v>0</v>
      </c>
      <c r="BG230" s="158">
        <f t="shared" si="26"/>
        <v>0</v>
      </c>
      <c r="BH230" s="158">
        <f t="shared" si="27"/>
        <v>0</v>
      </c>
      <c r="BI230" s="158">
        <f t="shared" si="28"/>
        <v>0</v>
      </c>
      <c r="BJ230" s="21" t="s">
        <v>81</v>
      </c>
      <c r="BK230" s="158">
        <f t="shared" si="29"/>
        <v>0</v>
      </c>
      <c r="BL230" s="21" t="s">
        <v>160</v>
      </c>
      <c r="BM230" s="21" t="s">
        <v>777</v>
      </c>
    </row>
    <row r="231" spans="2:65" s="1" customFormat="1" ht="25.5" customHeight="1">
      <c r="B231" s="37"/>
      <c r="C231" s="186" t="s">
        <v>73</v>
      </c>
      <c r="D231" s="186" t="s">
        <v>300</v>
      </c>
      <c r="E231" s="187" t="s">
        <v>778</v>
      </c>
      <c r="F231" s="188" t="s">
        <v>776</v>
      </c>
      <c r="G231" s="189" t="s">
        <v>427</v>
      </c>
      <c r="H231" s="190">
        <v>6</v>
      </c>
      <c r="I231" s="191"/>
      <c r="J231" s="192">
        <f t="shared" si="20"/>
        <v>0</v>
      </c>
      <c r="K231" s="188" t="s">
        <v>21</v>
      </c>
      <c r="L231" s="193"/>
      <c r="M231" s="194" t="s">
        <v>21</v>
      </c>
      <c r="N231" s="195" t="s">
        <v>44</v>
      </c>
      <c r="P231" s="156">
        <f t="shared" si="21"/>
        <v>0</v>
      </c>
      <c r="Q231" s="156">
        <v>0</v>
      </c>
      <c r="R231" s="156">
        <f t="shared" si="22"/>
        <v>0</v>
      </c>
      <c r="S231" s="156">
        <v>0</v>
      </c>
      <c r="T231" s="157">
        <f t="shared" si="23"/>
        <v>0</v>
      </c>
      <c r="AR231" s="21" t="s">
        <v>554</v>
      </c>
      <c r="AT231" s="21" t="s">
        <v>300</v>
      </c>
      <c r="AU231" s="21" t="s">
        <v>81</v>
      </c>
      <c r="AY231" s="21" t="s">
        <v>155</v>
      </c>
      <c r="BE231" s="158">
        <f t="shared" si="24"/>
        <v>0</v>
      </c>
      <c r="BF231" s="158">
        <f t="shared" si="25"/>
        <v>0</v>
      </c>
      <c r="BG231" s="158">
        <f t="shared" si="26"/>
        <v>0</v>
      </c>
      <c r="BH231" s="158">
        <f t="shared" si="27"/>
        <v>0</v>
      </c>
      <c r="BI231" s="158">
        <f t="shared" si="28"/>
        <v>0</v>
      </c>
      <c r="BJ231" s="21" t="s">
        <v>81</v>
      </c>
      <c r="BK231" s="158">
        <f t="shared" si="29"/>
        <v>0</v>
      </c>
      <c r="BL231" s="21" t="s">
        <v>160</v>
      </c>
      <c r="BM231" s="21" t="s">
        <v>779</v>
      </c>
    </row>
    <row r="232" spans="2:65" s="1" customFormat="1" ht="25.5" customHeight="1">
      <c r="B232" s="37"/>
      <c r="C232" s="147" t="s">
        <v>73</v>
      </c>
      <c r="D232" s="147" t="s">
        <v>156</v>
      </c>
      <c r="E232" s="148" t="s">
        <v>780</v>
      </c>
      <c r="F232" s="149" t="s">
        <v>781</v>
      </c>
      <c r="G232" s="150" t="s">
        <v>427</v>
      </c>
      <c r="H232" s="151">
        <v>2</v>
      </c>
      <c r="I232" s="152"/>
      <c r="J232" s="153">
        <f t="shared" si="20"/>
        <v>0</v>
      </c>
      <c r="K232" s="149" t="s">
        <v>21</v>
      </c>
      <c r="L232" s="37"/>
      <c r="M232" s="154" t="s">
        <v>21</v>
      </c>
      <c r="N232" s="155" t="s">
        <v>44</v>
      </c>
      <c r="P232" s="156">
        <f t="shared" si="21"/>
        <v>0</v>
      </c>
      <c r="Q232" s="156">
        <v>0</v>
      </c>
      <c r="R232" s="156">
        <f t="shared" si="22"/>
        <v>0</v>
      </c>
      <c r="S232" s="156">
        <v>0</v>
      </c>
      <c r="T232" s="157">
        <f t="shared" si="23"/>
        <v>0</v>
      </c>
      <c r="AR232" s="21" t="s">
        <v>160</v>
      </c>
      <c r="AT232" s="21" t="s">
        <v>156</v>
      </c>
      <c r="AU232" s="21" t="s">
        <v>81</v>
      </c>
      <c r="AY232" s="21" t="s">
        <v>155</v>
      </c>
      <c r="BE232" s="158">
        <f t="shared" si="24"/>
        <v>0</v>
      </c>
      <c r="BF232" s="158">
        <f t="shared" si="25"/>
        <v>0</v>
      </c>
      <c r="BG232" s="158">
        <f t="shared" si="26"/>
        <v>0</v>
      </c>
      <c r="BH232" s="158">
        <f t="shared" si="27"/>
        <v>0</v>
      </c>
      <c r="BI232" s="158">
        <f t="shared" si="28"/>
        <v>0</v>
      </c>
      <c r="BJ232" s="21" t="s">
        <v>81</v>
      </c>
      <c r="BK232" s="158">
        <f t="shared" si="29"/>
        <v>0</v>
      </c>
      <c r="BL232" s="21" t="s">
        <v>160</v>
      </c>
      <c r="BM232" s="21" t="s">
        <v>782</v>
      </c>
    </row>
    <row r="233" spans="2:65" s="1" customFormat="1" ht="25.5" customHeight="1">
      <c r="B233" s="37"/>
      <c r="C233" s="186" t="s">
        <v>73</v>
      </c>
      <c r="D233" s="186" t="s">
        <v>300</v>
      </c>
      <c r="E233" s="187" t="s">
        <v>783</v>
      </c>
      <c r="F233" s="188" t="s">
        <v>781</v>
      </c>
      <c r="G233" s="189" t="s">
        <v>427</v>
      </c>
      <c r="H233" s="190">
        <v>2</v>
      </c>
      <c r="I233" s="191"/>
      <c r="J233" s="192">
        <f t="shared" si="20"/>
        <v>0</v>
      </c>
      <c r="K233" s="188" t="s">
        <v>21</v>
      </c>
      <c r="L233" s="193"/>
      <c r="M233" s="194" t="s">
        <v>21</v>
      </c>
      <c r="N233" s="195" t="s">
        <v>44</v>
      </c>
      <c r="P233" s="156">
        <f t="shared" si="21"/>
        <v>0</v>
      </c>
      <c r="Q233" s="156">
        <v>0</v>
      </c>
      <c r="R233" s="156">
        <f t="shared" si="22"/>
        <v>0</v>
      </c>
      <c r="S233" s="156">
        <v>0</v>
      </c>
      <c r="T233" s="157">
        <f t="shared" si="23"/>
        <v>0</v>
      </c>
      <c r="AR233" s="21" t="s">
        <v>554</v>
      </c>
      <c r="AT233" s="21" t="s">
        <v>300</v>
      </c>
      <c r="AU233" s="21" t="s">
        <v>81</v>
      </c>
      <c r="AY233" s="21" t="s">
        <v>155</v>
      </c>
      <c r="BE233" s="158">
        <f t="shared" si="24"/>
        <v>0</v>
      </c>
      <c r="BF233" s="158">
        <f t="shared" si="25"/>
        <v>0</v>
      </c>
      <c r="BG233" s="158">
        <f t="shared" si="26"/>
        <v>0</v>
      </c>
      <c r="BH233" s="158">
        <f t="shared" si="27"/>
        <v>0</v>
      </c>
      <c r="BI233" s="158">
        <f t="shared" si="28"/>
        <v>0</v>
      </c>
      <c r="BJ233" s="21" t="s">
        <v>81</v>
      </c>
      <c r="BK233" s="158">
        <f t="shared" si="29"/>
        <v>0</v>
      </c>
      <c r="BL233" s="21" t="s">
        <v>160</v>
      </c>
      <c r="BM233" s="21" t="s">
        <v>784</v>
      </c>
    </row>
    <row r="234" spans="2:65" s="1" customFormat="1" ht="16.5" customHeight="1">
      <c r="B234" s="37"/>
      <c r="C234" s="147" t="s">
        <v>73</v>
      </c>
      <c r="D234" s="147" t="s">
        <v>156</v>
      </c>
      <c r="E234" s="148" t="s">
        <v>785</v>
      </c>
      <c r="F234" s="149" t="s">
        <v>786</v>
      </c>
      <c r="G234" s="150" t="s">
        <v>427</v>
      </c>
      <c r="H234" s="151">
        <v>1</v>
      </c>
      <c r="I234" s="152"/>
      <c r="J234" s="153">
        <f t="shared" si="20"/>
        <v>0</v>
      </c>
      <c r="K234" s="149" t="s">
        <v>21</v>
      </c>
      <c r="L234" s="37"/>
      <c r="M234" s="154" t="s">
        <v>21</v>
      </c>
      <c r="N234" s="155" t="s">
        <v>44</v>
      </c>
      <c r="P234" s="156">
        <f t="shared" si="21"/>
        <v>0</v>
      </c>
      <c r="Q234" s="156">
        <v>0</v>
      </c>
      <c r="R234" s="156">
        <f t="shared" si="22"/>
        <v>0</v>
      </c>
      <c r="S234" s="156">
        <v>0</v>
      </c>
      <c r="T234" s="157">
        <f t="shared" si="23"/>
        <v>0</v>
      </c>
      <c r="AR234" s="21" t="s">
        <v>160</v>
      </c>
      <c r="AT234" s="21" t="s">
        <v>156</v>
      </c>
      <c r="AU234" s="21" t="s">
        <v>81</v>
      </c>
      <c r="AY234" s="21" t="s">
        <v>155</v>
      </c>
      <c r="BE234" s="158">
        <f t="shared" si="24"/>
        <v>0</v>
      </c>
      <c r="BF234" s="158">
        <f t="shared" si="25"/>
        <v>0</v>
      </c>
      <c r="BG234" s="158">
        <f t="shared" si="26"/>
        <v>0</v>
      </c>
      <c r="BH234" s="158">
        <f t="shared" si="27"/>
        <v>0</v>
      </c>
      <c r="BI234" s="158">
        <f t="shared" si="28"/>
        <v>0</v>
      </c>
      <c r="BJ234" s="21" t="s">
        <v>81</v>
      </c>
      <c r="BK234" s="158">
        <f t="shared" si="29"/>
        <v>0</v>
      </c>
      <c r="BL234" s="21" t="s">
        <v>160</v>
      </c>
      <c r="BM234" s="21" t="s">
        <v>787</v>
      </c>
    </row>
    <row r="235" spans="2:65" s="1" customFormat="1" ht="16.5" customHeight="1">
      <c r="B235" s="37"/>
      <c r="C235" s="186" t="s">
        <v>73</v>
      </c>
      <c r="D235" s="186" t="s">
        <v>300</v>
      </c>
      <c r="E235" s="187" t="s">
        <v>788</v>
      </c>
      <c r="F235" s="188" t="s">
        <v>786</v>
      </c>
      <c r="G235" s="189" t="s">
        <v>427</v>
      </c>
      <c r="H235" s="190">
        <v>1</v>
      </c>
      <c r="I235" s="191"/>
      <c r="J235" s="192">
        <f t="shared" si="20"/>
        <v>0</v>
      </c>
      <c r="K235" s="188" t="s">
        <v>21</v>
      </c>
      <c r="L235" s="193"/>
      <c r="M235" s="194" t="s">
        <v>21</v>
      </c>
      <c r="N235" s="195" t="s">
        <v>44</v>
      </c>
      <c r="P235" s="156">
        <f t="shared" si="21"/>
        <v>0</v>
      </c>
      <c r="Q235" s="156">
        <v>0</v>
      </c>
      <c r="R235" s="156">
        <f t="shared" si="22"/>
        <v>0</v>
      </c>
      <c r="S235" s="156">
        <v>0</v>
      </c>
      <c r="T235" s="157">
        <f t="shared" si="23"/>
        <v>0</v>
      </c>
      <c r="AR235" s="21" t="s">
        <v>554</v>
      </c>
      <c r="AT235" s="21" t="s">
        <v>300</v>
      </c>
      <c r="AU235" s="21" t="s">
        <v>81</v>
      </c>
      <c r="AY235" s="21" t="s">
        <v>155</v>
      </c>
      <c r="BE235" s="158">
        <f t="shared" si="24"/>
        <v>0</v>
      </c>
      <c r="BF235" s="158">
        <f t="shared" si="25"/>
        <v>0</v>
      </c>
      <c r="BG235" s="158">
        <f t="shared" si="26"/>
        <v>0</v>
      </c>
      <c r="BH235" s="158">
        <f t="shared" si="27"/>
        <v>0</v>
      </c>
      <c r="BI235" s="158">
        <f t="shared" si="28"/>
        <v>0</v>
      </c>
      <c r="BJ235" s="21" t="s">
        <v>81</v>
      </c>
      <c r="BK235" s="158">
        <f t="shared" si="29"/>
        <v>0</v>
      </c>
      <c r="BL235" s="21" t="s">
        <v>160</v>
      </c>
      <c r="BM235" s="21" t="s">
        <v>789</v>
      </c>
    </row>
    <row r="236" spans="2:65" s="1" customFormat="1" ht="16.5" customHeight="1">
      <c r="B236" s="37"/>
      <c r="C236" s="147" t="s">
        <v>73</v>
      </c>
      <c r="D236" s="147" t="s">
        <v>156</v>
      </c>
      <c r="E236" s="148" t="s">
        <v>790</v>
      </c>
      <c r="F236" s="149" t="s">
        <v>791</v>
      </c>
      <c r="G236" s="150" t="s">
        <v>427</v>
      </c>
      <c r="H236" s="151">
        <v>5</v>
      </c>
      <c r="I236" s="152"/>
      <c r="J236" s="153">
        <f t="shared" si="20"/>
        <v>0</v>
      </c>
      <c r="K236" s="149" t="s">
        <v>21</v>
      </c>
      <c r="L236" s="37"/>
      <c r="M236" s="154" t="s">
        <v>21</v>
      </c>
      <c r="N236" s="155" t="s">
        <v>44</v>
      </c>
      <c r="P236" s="156">
        <f t="shared" si="21"/>
        <v>0</v>
      </c>
      <c r="Q236" s="156">
        <v>0</v>
      </c>
      <c r="R236" s="156">
        <f t="shared" si="22"/>
        <v>0</v>
      </c>
      <c r="S236" s="156">
        <v>0</v>
      </c>
      <c r="T236" s="157">
        <f t="shared" si="23"/>
        <v>0</v>
      </c>
      <c r="AR236" s="21" t="s">
        <v>160</v>
      </c>
      <c r="AT236" s="21" t="s">
        <v>156</v>
      </c>
      <c r="AU236" s="21" t="s">
        <v>81</v>
      </c>
      <c r="AY236" s="21" t="s">
        <v>155</v>
      </c>
      <c r="BE236" s="158">
        <f t="shared" si="24"/>
        <v>0</v>
      </c>
      <c r="BF236" s="158">
        <f t="shared" si="25"/>
        <v>0</v>
      </c>
      <c r="BG236" s="158">
        <f t="shared" si="26"/>
        <v>0</v>
      </c>
      <c r="BH236" s="158">
        <f t="shared" si="27"/>
        <v>0</v>
      </c>
      <c r="BI236" s="158">
        <f t="shared" si="28"/>
        <v>0</v>
      </c>
      <c r="BJ236" s="21" t="s">
        <v>81</v>
      </c>
      <c r="BK236" s="158">
        <f t="shared" si="29"/>
        <v>0</v>
      </c>
      <c r="BL236" s="21" t="s">
        <v>160</v>
      </c>
      <c r="BM236" s="21" t="s">
        <v>792</v>
      </c>
    </row>
    <row r="237" spans="2:65" s="1" customFormat="1" ht="16.5" customHeight="1">
      <c r="B237" s="37"/>
      <c r="C237" s="186" t="s">
        <v>73</v>
      </c>
      <c r="D237" s="186" t="s">
        <v>300</v>
      </c>
      <c r="E237" s="187" t="s">
        <v>793</v>
      </c>
      <c r="F237" s="188" t="s">
        <v>791</v>
      </c>
      <c r="G237" s="189" t="s">
        <v>427</v>
      </c>
      <c r="H237" s="190">
        <v>5</v>
      </c>
      <c r="I237" s="191"/>
      <c r="J237" s="192">
        <f t="shared" si="20"/>
        <v>0</v>
      </c>
      <c r="K237" s="188" t="s">
        <v>21</v>
      </c>
      <c r="L237" s="193"/>
      <c r="M237" s="194" t="s">
        <v>21</v>
      </c>
      <c r="N237" s="195" t="s">
        <v>44</v>
      </c>
      <c r="P237" s="156">
        <f t="shared" si="21"/>
        <v>0</v>
      </c>
      <c r="Q237" s="156">
        <v>0</v>
      </c>
      <c r="R237" s="156">
        <f t="shared" si="22"/>
        <v>0</v>
      </c>
      <c r="S237" s="156">
        <v>0</v>
      </c>
      <c r="T237" s="157">
        <f t="shared" si="23"/>
        <v>0</v>
      </c>
      <c r="AR237" s="21" t="s">
        <v>554</v>
      </c>
      <c r="AT237" s="21" t="s">
        <v>300</v>
      </c>
      <c r="AU237" s="21" t="s">
        <v>81</v>
      </c>
      <c r="AY237" s="21" t="s">
        <v>155</v>
      </c>
      <c r="BE237" s="158">
        <f t="shared" si="24"/>
        <v>0</v>
      </c>
      <c r="BF237" s="158">
        <f t="shared" si="25"/>
        <v>0</v>
      </c>
      <c r="BG237" s="158">
        <f t="shared" si="26"/>
        <v>0</v>
      </c>
      <c r="BH237" s="158">
        <f t="shared" si="27"/>
        <v>0</v>
      </c>
      <c r="BI237" s="158">
        <f t="shared" si="28"/>
        <v>0</v>
      </c>
      <c r="BJ237" s="21" t="s">
        <v>81</v>
      </c>
      <c r="BK237" s="158">
        <f t="shared" si="29"/>
        <v>0</v>
      </c>
      <c r="BL237" s="21" t="s">
        <v>160</v>
      </c>
      <c r="BM237" s="21" t="s">
        <v>794</v>
      </c>
    </row>
    <row r="238" spans="2:65" s="1" customFormat="1" ht="16.5" customHeight="1">
      <c r="B238" s="37"/>
      <c r="C238" s="147" t="s">
        <v>73</v>
      </c>
      <c r="D238" s="147" t="s">
        <v>156</v>
      </c>
      <c r="E238" s="148" t="s">
        <v>795</v>
      </c>
      <c r="F238" s="149" t="s">
        <v>796</v>
      </c>
      <c r="G238" s="150" t="s">
        <v>427</v>
      </c>
      <c r="H238" s="151">
        <v>2</v>
      </c>
      <c r="I238" s="152"/>
      <c r="J238" s="153">
        <f t="shared" si="20"/>
        <v>0</v>
      </c>
      <c r="K238" s="149" t="s">
        <v>21</v>
      </c>
      <c r="L238" s="37"/>
      <c r="M238" s="154" t="s">
        <v>21</v>
      </c>
      <c r="N238" s="155" t="s">
        <v>44</v>
      </c>
      <c r="P238" s="156">
        <f t="shared" si="21"/>
        <v>0</v>
      </c>
      <c r="Q238" s="156">
        <v>0</v>
      </c>
      <c r="R238" s="156">
        <f t="shared" si="22"/>
        <v>0</v>
      </c>
      <c r="S238" s="156">
        <v>0</v>
      </c>
      <c r="T238" s="157">
        <f t="shared" si="23"/>
        <v>0</v>
      </c>
      <c r="AR238" s="21" t="s">
        <v>160</v>
      </c>
      <c r="AT238" s="21" t="s">
        <v>156</v>
      </c>
      <c r="AU238" s="21" t="s">
        <v>81</v>
      </c>
      <c r="AY238" s="21" t="s">
        <v>155</v>
      </c>
      <c r="BE238" s="158">
        <f t="shared" si="24"/>
        <v>0</v>
      </c>
      <c r="BF238" s="158">
        <f t="shared" si="25"/>
        <v>0</v>
      </c>
      <c r="BG238" s="158">
        <f t="shared" si="26"/>
        <v>0</v>
      </c>
      <c r="BH238" s="158">
        <f t="shared" si="27"/>
        <v>0</v>
      </c>
      <c r="BI238" s="158">
        <f t="shared" si="28"/>
        <v>0</v>
      </c>
      <c r="BJ238" s="21" t="s">
        <v>81</v>
      </c>
      <c r="BK238" s="158">
        <f t="shared" si="29"/>
        <v>0</v>
      </c>
      <c r="BL238" s="21" t="s">
        <v>160</v>
      </c>
      <c r="BM238" s="21" t="s">
        <v>797</v>
      </c>
    </row>
    <row r="239" spans="2:65" s="1" customFormat="1" ht="16.5" customHeight="1">
      <c r="B239" s="37"/>
      <c r="C239" s="186" t="s">
        <v>73</v>
      </c>
      <c r="D239" s="186" t="s">
        <v>300</v>
      </c>
      <c r="E239" s="187" t="s">
        <v>798</v>
      </c>
      <c r="F239" s="188" t="s">
        <v>796</v>
      </c>
      <c r="G239" s="189" t="s">
        <v>427</v>
      </c>
      <c r="H239" s="190">
        <v>2</v>
      </c>
      <c r="I239" s="191"/>
      <c r="J239" s="192">
        <f t="shared" si="20"/>
        <v>0</v>
      </c>
      <c r="K239" s="188" t="s">
        <v>21</v>
      </c>
      <c r="L239" s="193"/>
      <c r="M239" s="194" t="s">
        <v>21</v>
      </c>
      <c r="N239" s="195" t="s">
        <v>44</v>
      </c>
      <c r="P239" s="156">
        <f t="shared" si="21"/>
        <v>0</v>
      </c>
      <c r="Q239" s="156">
        <v>0</v>
      </c>
      <c r="R239" s="156">
        <f t="shared" si="22"/>
        <v>0</v>
      </c>
      <c r="S239" s="156">
        <v>0</v>
      </c>
      <c r="T239" s="157">
        <f t="shared" si="23"/>
        <v>0</v>
      </c>
      <c r="AR239" s="21" t="s">
        <v>554</v>
      </c>
      <c r="AT239" s="21" t="s">
        <v>300</v>
      </c>
      <c r="AU239" s="21" t="s">
        <v>81</v>
      </c>
      <c r="AY239" s="21" t="s">
        <v>155</v>
      </c>
      <c r="BE239" s="158">
        <f t="shared" si="24"/>
        <v>0</v>
      </c>
      <c r="BF239" s="158">
        <f t="shared" si="25"/>
        <v>0</v>
      </c>
      <c r="BG239" s="158">
        <f t="shared" si="26"/>
        <v>0</v>
      </c>
      <c r="BH239" s="158">
        <f t="shared" si="27"/>
        <v>0</v>
      </c>
      <c r="BI239" s="158">
        <f t="shared" si="28"/>
        <v>0</v>
      </c>
      <c r="BJ239" s="21" t="s">
        <v>81</v>
      </c>
      <c r="BK239" s="158">
        <f t="shared" si="29"/>
        <v>0</v>
      </c>
      <c r="BL239" s="21" t="s">
        <v>160</v>
      </c>
      <c r="BM239" s="21" t="s">
        <v>799</v>
      </c>
    </row>
    <row r="240" spans="2:65" s="1" customFormat="1" ht="16.5" customHeight="1">
      <c r="B240" s="37"/>
      <c r="C240" s="147" t="s">
        <v>73</v>
      </c>
      <c r="D240" s="147" t="s">
        <v>156</v>
      </c>
      <c r="E240" s="148" t="s">
        <v>800</v>
      </c>
      <c r="F240" s="149" t="s">
        <v>801</v>
      </c>
      <c r="G240" s="150" t="s">
        <v>427</v>
      </c>
      <c r="H240" s="151">
        <v>1</v>
      </c>
      <c r="I240" s="152"/>
      <c r="J240" s="153">
        <f t="shared" ref="J240:J271" si="30">ROUND(I240*H240,2)</f>
        <v>0</v>
      </c>
      <c r="K240" s="149" t="s">
        <v>21</v>
      </c>
      <c r="L240" s="37"/>
      <c r="M240" s="154" t="s">
        <v>21</v>
      </c>
      <c r="N240" s="155" t="s">
        <v>44</v>
      </c>
      <c r="P240" s="156">
        <f t="shared" ref="P240:P271" si="31">O240*H240</f>
        <v>0</v>
      </c>
      <c r="Q240" s="156">
        <v>0</v>
      </c>
      <c r="R240" s="156">
        <f t="shared" ref="R240:R271" si="32">Q240*H240</f>
        <v>0</v>
      </c>
      <c r="S240" s="156">
        <v>0</v>
      </c>
      <c r="T240" s="157">
        <f t="shared" ref="T240:T271" si="33">S240*H240</f>
        <v>0</v>
      </c>
      <c r="AR240" s="21" t="s">
        <v>160</v>
      </c>
      <c r="AT240" s="21" t="s">
        <v>156</v>
      </c>
      <c r="AU240" s="21" t="s">
        <v>81</v>
      </c>
      <c r="AY240" s="21" t="s">
        <v>155</v>
      </c>
      <c r="BE240" s="158">
        <f t="shared" ref="BE240:BE275" si="34">IF(N240="základní",J240,0)</f>
        <v>0</v>
      </c>
      <c r="BF240" s="158">
        <f t="shared" ref="BF240:BF275" si="35">IF(N240="snížená",J240,0)</f>
        <v>0</v>
      </c>
      <c r="BG240" s="158">
        <f t="shared" ref="BG240:BG275" si="36">IF(N240="zákl. přenesená",J240,0)</f>
        <v>0</v>
      </c>
      <c r="BH240" s="158">
        <f t="shared" ref="BH240:BH275" si="37">IF(N240="sníž. přenesená",J240,0)</f>
        <v>0</v>
      </c>
      <c r="BI240" s="158">
        <f t="shared" ref="BI240:BI275" si="38">IF(N240="nulová",J240,0)</f>
        <v>0</v>
      </c>
      <c r="BJ240" s="21" t="s">
        <v>81</v>
      </c>
      <c r="BK240" s="158">
        <f t="shared" ref="BK240:BK275" si="39">ROUND(I240*H240,2)</f>
        <v>0</v>
      </c>
      <c r="BL240" s="21" t="s">
        <v>160</v>
      </c>
      <c r="BM240" s="21" t="s">
        <v>802</v>
      </c>
    </row>
    <row r="241" spans="2:65" s="1" customFormat="1" ht="16.5" customHeight="1">
      <c r="B241" s="37"/>
      <c r="C241" s="186" t="s">
        <v>73</v>
      </c>
      <c r="D241" s="186" t="s">
        <v>300</v>
      </c>
      <c r="E241" s="187" t="s">
        <v>803</v>
      </c>
      <c r="F241" s="188" t="s">
        <v>801</v>
      </c>
      <c r="G241" s="189" t="s">
        <v>427</v>
      </c>
      <c r="H241" s="190">
        <v>1</v>
      </c>
      <c r="I241" s="191"/>
      <c r="J241" s="192">
        <f t="shared" si="30"/>
        <v>0</v>
      </c>
      <c r="K241" s="188" t="s">
        <v>21</v>
      </c>
      <c r="L241" s="193"/>
      <c r="M241" s="194" t="s">
        <v>21</v>
      </c>
      <c r="N241" s="195" t="s">
        <v>44</v>
      </c>
      <c r="P241" s="156">
        <f t="shared" si="31"/>
        <v>0</v>
      </c>
      <c r="Q241" s="156">
        <v>0</v>
      </c>
      <c r="R241" s="156">
        <f t="shared" si="32"/>
        <v>0</v>
      </c>
      <c r="S241" s="156">
        <v>0</v>
      </c>
      <c r="T241" s="157">
        <f t="shared" si="33"/>
        <v>0</v>
      </c>
      <c r="AR241" s="21" t="s">
        <v>554</v>
      </c>
      <c r="AT241" s="21" t="s">
        <v>300</v>
      </c>
      <c r="AU241" s="21" t="s">
        <v>81</v>
      </c>
      <c r="AY241" s="21" t="s">
        <v>155</v>
      </c>
      <c r="BE241" s="158">
        <f t="shared" si="34"/>
        <v>0</v>
      </c>
      <c r="BF241" s="158">
        <f t="shared" si="35"/>
        <v>0</v>
      </c>
      <c r="BG241" s="158">
        <f t="shared" si="36"/>
        <v>0</v>
      </c>
      <c r="BH241" s="158">
        <f t="shared" si="37"/>
        <v>0</v>
      </c>
      <c r="BI241" s="158">
        <f t="shared" si="38"/>
        <v>0</v>
      </c>
      <c r="BJ241" s="21" t="s">
        <v>81</v>
      </c>
      <c r="BK241" s="158">
        <f t="shared" si="39"/>
        <v>0</v>
      </c>
      <c r="BL241" s="21" t="s">
        <v>160</v>
      </c>
      <c r="BM241" s="21" t="s">
        <v>804</v>
      </c>
    </row>
    <row r="242" spans="2:65" s="1" customFormat="1" ht="16.5" customHeight="1">
      <c r="B242" s="37"/>
      <c r="C242" s="147" t="s">
        <v>73</v>
      </c>
      <c r="D242" s="147" t="s">
        <v>156</v>
      </c>
      <c r="E242" s="148" t="s">
        <v>805</v>
      </c>
      <c r="F242" s="149" t="s">
        <v>806</v>
      </c>
      <c r="G242" s="150" t="s">
        <v>427</v>
      </c>
      <c r="H242" s="151">
        <v>2</v>
      </c>
      <c r="I242" s="152"/>
      <c r="J242" s="153">
        <f t="shared" si="30"/>
        <v>0</v>
      </c>
      <c r="K242" s="149" t="s">
        <v>21</v>
      </c>
      <c r="L242" s="37"/>
      <c r="M242" s="154" t="s">
        <v>21</v>
      </c>
      <c r="N242" s="155" t="s">
        <v>44</v>
      </c>
      <c r="P242" s="156">
        <f t="shared" si="31"/>
        <v>0</v>
      </c>
      <c r="Q242" s="156">
        <v>0</v>
      </c>
      <c r="R242" s="156">
        <f t="shared" si="32"/>
        <v>0</v>
      </c>
      <c r="S242" s="156">
        <v>0</v>
      </c>
      <c r="T242" s="157">
        <f t="shared" si="33"/>
        <v>0</v>
      </c>
      <c r="AR242" s="21" t="s">
        <v>160</v>
      </c>
      <c r="AT242" s="21" t="s">
        <v>156</v>
      </c>
      <c r="AU242" s="21" t="s">
        <v>81</v>
      </c>
      <c r="AY242" s="21" t="s">
        <v>155</v>
      </c>
      <c r="BE242" s="158">
        <f t="shared" si="34"/>
        <v>0</v>
      </c>
      <c r="BF242" s="158">
        <f t="shared" si="35"/>
        <v>0</v>
      </c>
      <c r="BG242" s="158">
        <f t="shared" si="36"/>
        <v>0</v>
      </c>
      <c r="BH242" s="158">
        <f t="shared" si="37"/>
        <v>0</v>
      </c>
      <c r="BI242" s="158">
        <f t="shared" si="38"/>
        <v>0</v>
      </c>
      <c r="BJ242" s="21" t="s">
        <v>81</v>
      </c>
      <c r="BK242" s="158">
        <f t="shared" si="39"/>
        <v>0</v>
      </c>
      <c r="BL242" s="21" t="s">
        <v>160</v>
      </c>
      <c r="BM242" s="21" t="s">
        <v>807</v>
      </c>
    </row>
    <row r="243" spans="2:65" s="1" customFormat="1" ht="16.5" customHeight="1">
      <c r="B243" s="37"/>
      <c r="C243" s="186" t="s">
        <v>73</v>
      </c>
      <c r="D243" s="186" t="s">
        <v>300</v>
      </c>
      <c r="E243" s="187" t="s">
        <v>808</v>
      </c>
      <c r="F243" s="188" t="s">
        <v>806</v>
      </c>
      <c r="G243" s="189" t="s">
        <v>427</v>
      </c>
      <c r="H243" s="190">
        <v>2</v>
      </c>
      <c r="I243" s="191"/>
      <c r="J243" s="192">
        <f t="shared" si="30"/>
        <v>0</v>
      </c>
      <c r="K243" s="188" t="s">
        <v>21</v>
      </c>
      <c r="L243" s="193"/>
      <c r="M243" s="194" t="s">
        <v>21</v>
      </c>
      <c r="N243" s="195" t="s">
        <v>44</v>
      </c>
      <c r="P243" s="156">
        <f t="shared" si="31"/>
        <v>0</v>
      </c>
      <c r="Q243" s="156">
        <v>0</v>
      </c>
      <c r="R243" s="156">
        <f t="shared" si="32"/>
        <v>0</v>
      </c>
      <c r="S243" s="156">
        <v>0</v>
      </c>
      <c r="T243" s="157">
        <f t="shared" si="33"/>
        <v>0</v>
      </c>
      <c r="AR243" s="21" t="s">
        <v>554</v>
      </c>
      <c r="AT243" s="21" t="s">
        <v>300</v>
      </c>
      <c r="AU243" s="21" t="s">
        <v>81</v>
      </c>
      <c r="AY243" s="21" t="s">
        <v>155</v>
      </c>
      <c r="BE243" s="158">
        <f t="shared" si="34"/>
        <v>0</v>
      </c>
      <c r="BF243" s="158">
        <f t="shared" si="35"/>
        <v>0</v>
      </c>
      <c r="BG243" s="158">
        <f t="shared" si="36"/>
        <v>0</v>
      </c>
      <c r="BH243" s="158">
        <f t="shared" si="37"/>
        <v>0</v>
      </c>
      <c r="BI243" s="158">
        <f t="shared" si="38"/>
        <v>0</v>
      </c>
      <c r="BJ243" s="21" t="s">
        <v>81</v>
      </c>
      <c r="BK243" s="158">
        <f t="shared" si="39"/>
        <v>0</v>
      </c>
      <c r="BL243" s="21" t="s">
        <v>160</v>
      </c>
      <c r="BM243" s="21" t="s">
        <v>809</v>
      </c>
    </row>
    <row r="244" spans="2:65" s="1" customFormat="1" ht="16.5" customHeight="1">
      <c r="B244" s="37"/>
      <c r="C244" s="147" t="s">
        <v>73</v>
      </c>
      <c r="D244" s="147" t="s">
        <v>156</v>
      </c>
      <c r="E244" s="148" t="s">
        <v>810</v>
      </c>
      <c r="F244" s="149" t="s">
        <v>811</v>
      </c>
      <c r="G244" s="150" t="s">
        <v>427</v>
      </c>
      <c r="H244" s="151">
        <v>31</v>
      </c>
      <c r="I244" s="152"/>
      <c r="J244" s="153">
        <f t="shared" si="30"/>
        <v>0</v>
      </c>
      <c r="K244" s="149" t="s">
        <v>21</v>
      </c>
      <c r="L244" s="37"/>
      <c r="M244" s="154" t="s">
        <v>21</v>
      </c>
      <c r="N244" s="155" t="s">
        <v>44</v>
      </c>
      <c r="P244" s="156">
        <f t="shared" si="31"/>
        <v>0</v>
      </c>
      <c r="Q244" s="156">
        <v>0</v>
      </c>
      <c r="R244" s="156">
        <f t="shared" si="32"/>
        <v>0</v>
      </c>
      <c r="S244" s="156">
        <v>0</v>
      </c>
      <c r="T244" s="157">
        <f t="shared" si="33"/>
        <v>0</v>
      </c>
      <c r="AR244" s="21" t="s">
        <v>160</v>
      </c>
      <c r="AT244" s="21" t="s">
        <v>156</v>
      </c>
      <c r="AU244" s="21" t="s">
        <v>81</v>
      </c>
      <c r="AY244" s="21" t="s">
        <v>155</v>
      </c>
      <c r="BE244" s="158">
        <f t="shared" si="34"/>
        <v>0</v>
      </c>
      <c r="BF244" s="158">
        <f t="shared" si="35"/>
        <v>0</v>
      </c>
      <c r="BG244" s="158">
        <f t="shared" si="36"/>
        <v>0</v>
      </c>
      <c r="BH244" s="158">
        <f t="shared" si="37"/>
        <v>0</v>
      </c>
      <c r="BI244" s="158">
        <f t="shared" si="38"/>
        <v>0</v>
      </c>
      <c r="BJ244" s="21" t="s">
        <v>81</v>
      </c>
      <c r="BK244" s="158">
        <f t="shared" si="39"/>
        <v>0</v>
      </c>
      <c r="BL244" s="21" t="s">
        <v>160</v>
      </c>
      <c r="BM244" s="21" t="s">
        <v>812</v>
      </c>
    </row>
    <row r="245" spans="2:65" s="1" customFormat="1" ht="16.5" customHeight="1">
      <c r="B245" s="37"/>
      <c r="C245" s="186" t="s">
        <v>73</v>
      </c>
      <c r="D245" s="186" t="s">
        <v>300</v>
      </c>
      <c r="E245" s="187" t="s">
        <v>813</v>
      </c>
      <c r="F245" s="188" t="s">
        <v>811</v>
      </c>
      <c r="G245" s="189" t="s">
        <v>427</v>
      </c>
      <c r="H245" s="190">
        <v>31</v>
      </c>
      <c r="I245" s="191"/>
      <c r="J245" s="192">
        <f t="shared" si="30"/>
        <v>0</v>
      </c>
      <c r="K245" s="188" t="s">
        <v>21</v>
      </c>
      <c r="L245" s="193"/>
      <c r="M245" s="194" t="s">
        <v>21</v>
      </c>
      <c r="N245" s="195" t="s">
        <v>44</v>
      </c>
      <c r="P245" s="156">
        <f t="shared" si="31"/>
        <v>0</v>
      </c>
      <c r="Q245" s="156">
        <v>0</v>
      </c>
      <c r="R245" s="156">
        <f t="shared" si="32"/>
        <v>0</v>
      </c>
      <c r="S245" s="156">
        <v>0</v>
      </c>
      <c r="T245" s="157">
        <f t="shared" si="33"/>
        <v>0</v>
      </c>
      <c r="AR245" s="21" t="s">
        <v>554</v>
      </c>
      <c r="AT245" s="21" t="s">
        <v>300</v>
      </c>
      <c r="AU245" s="21" t="s">
        <v>81</v>
      </c>
      <c r="AY245" s="21" t="s">
        <v>155</v>
      </c>
      <c r="BE245" s="158">
        <f t="shared" si="34"/>
        <v>0</v>
      </c>
      <c r="BF245" s="158">
        <f t="shared" si="35"/>
        <v>0</v>
      </c>
      <c r="BG245" s="158">
        <f t="shared" si="36"/>
        <v>0</v>
      </c>
      <c r="BH245" s="158">
        <f t="shared" si="37"/>
        <v>0</v>
      </c>
      <c r="BI245" s="158">
        <f t="shared" si="38"/>
        <v>0</v>
      </c>
      <c r="BJ245" s="21" t="s">
        <v>81</v>
      </c>
      <c r="BK245" s="158">
        <f t="shared" si="39"/>
        <v>0</v>
      </c>
      <c r="BL245" s="21" t="s">
        <v>160</v>
      </c>
      <c r="BM245" s="21" t="s">
        <v>814</v>
      </c>
    </row>
    <row r="246" spans="2:65" s="1" customFormat="1" ht="16.5" customHeight="1">
      <c r="B246" s="37"/>
      <c r="C246" s="147" t="s">
        <v>73</v>
      </c>
      <c r="D246" s="147" t="s">
        <v>156</v>
      </c>
      <c r="E246" s="148" t="s">
        <v>815</v>
      </c>
      <c r="F246" s="149" t="s">
        <v>816</v>
      </c>
      <c r="G246" s="150" t="s">
        <v>427</v>
      </c>
      <c r="H246" s="151">
        <v>7</v>
      </c>
      <c r="I246" s="152"/>
      <c r="J246" s="153">
        <f t="shared" si="30"/>
        <v>0</v>
      </c>
      <c r="K246" s="149" t="s">
        <v>21</v>
      </c>
      <c r="L246" s="37"/>
      <c r="M246" s="154" t="s">
        <v>21</v>
      </c>
      <c r="N246" s="155" t="s">
        <v>44</v>
      </c>
      <c r="P246" s="156">
        <f t="shared" si="31"/>
        <v>0</v>
      </c>
      <c r="Q246" s="156">
        <v>0</v>
      </c>
      <c r="R246" s="156">
        <f t="shared" si="32"/>
        <v>0</v>
      </c>
      <c r="S246" s="156">
        <v>0</v>
      </c>
      <c r="T246" s="157">
        <f t="shared" si="33"/>
        <v>0</v>
      </c>
      <c r="AR246" s="21" t="s">
        <v>160</v>
      </c>
      <c r="AT246" s="21" t="s">
        <v>156</v>
      </c>
      <c r="AU246" s="21" t="s">
        <v>81</v>
      </c>
      <c r="AY246" s="21" t="s">
        <v>155</v>
      </c>
      <c r="BE246" s="158">
        <f t="shared" si="34"/>
        <v>0</v>
      </c>
      <c r="BF246" s="158">
        <f t="shared" si="35"/>
        <v>0</v>
      </c>
      <c r="BG246" s="158">
        <f t="shared" si="36"/>
        <v>0</v>
      </c>
      <c r="BH246" s="158">
        <f t="shared" si="37"/>
        <v>0</v>
      </c>
      <c r="BI246" s="158">
        <f t="shared" si="38"/>
        <v>0</v>
      </c>
      <c r="BJ246" s="21" t="s">
        <v>81</v>
      </c>
      <c r="BK246" s="158">
        <f t="shared" si="39"/>
        <v>0</v>
      </c>
      <c r="BL246" s="21" t="s">
        <v>160</v>
      </c>
      <c r="BM246" s="21" t="s">
        <v>817</v>
      </c>
    </row>
    <row r="247" spans="2:65" s="1" customFormat="1" ht="16.5" customHeight="1">
      <c r="B247" s="37"/>
      <c r="C247" s="186" t="s">
        <v>73</v>
      </c>
      <c r="D247" s="186" t="s">
        <v>300</v>
      </c>
      <c r="E247" s="187" t="s">
        <v>818</v>
      </c>
      <c r="F247" s="188" t="s">
        <v>816</v>
      </c>
      <c r="G247" s="189" t="s">
        <v>427</v>
      </c>
      <c r="H247" s="190">
        <v>7</v>
      </c>
      <c r="I247" s="191"/>
      <c r="J247" s="192">
        <f t="shared" si="30"/>
        <v>0</v>
      </c>
      <c r="K247" s="188" t="s">
        <v>21</v>
      </c>
      <c r="L247" s="193"/>
      <c r="M247" s="194" t="s">
        <v>21</v>
      </c>
      <c r="N247" s="195" t="s">
        <v>44</v>
      </c>
      <c r="P247" s="156">
        <f t="shared" si="31"/>
        <v>0</v>
      </c>
      <c r="Q247" s="156">
        <v>0</v>
      </c>
      <c r="R247" s="156">
        <f t="shared" si="32"/>
        <v>0</v>
      </c>
      <c r="S247" s="156">
        <v>0</v>
      </c>
      <c r="T247" s="157">
        <f t="shared" si="33"/>
        <v>0</v>
      </c>
      <c r="AR247" s="21" t="s">
        <v>554</v>
      </c>
      <c r="AT247" s="21" t="s">
        <v>300</v>
      </c>
      <c r="AU247" s="21" t="s">
        <v>81</v>
      </c>
      <c r="AY247" s="21" t="s">
        <v>155</v>
      </c>
      <c r="BE247" s="158">
        <f t="shared" si="34"/>
        <v>0</v>
      </c>
      <c r="BF247" s="158">
        <f t="shared" si="35"/>
        <v>0</v>
      </c>
      <c r="BG247" s="158">
        <f t="shared" si="36"/>
        <v>0</v>
      </c>
      <c r="BH247" s="158">
        <f t="shared" si="37"/>
        <v>0</v>
      </c>
      <c r="BI247" s="158">
        <f t="shared" si="38"/>
        <v>0</v>
      </c>
      <c r="BJ247" s="21" t="s">
        <v>81</v>
      </c>
      <c r="BK247" s="158">
        <f t="shared" si="39"/>
        <v>0</v>
      </c>
      <c r="BL247" s="21" t="s">
        <v>160</v>
      </c>
      <c r="BM247" s="21" t="s">
        <v>819</v>
      </c>
    </row>
    <row r="248" spans="2:65" s="1" customFormat="1" ht="16.5" customHeight="1">
      <c r="B248" s="37"/>
      <c r="C248" s="147" t="s">
        <v>73</v>
      </c>
      <c r="D248" s="147" t="s">
        <v>156</v>
      </c>
      <c r="E248" s="148" t="s">
        <v>820</v>
      </c>
      <c r="F248" s="149" t="s">
        <v>821</v>
      </c>
      <c r="G248" s="150" t="s">
        <v>427</v>
      </c>
      <c r="H248" s="151">
        <v>235</v>
      </c>
      <c r="I248" s="152"/>
      <c r="J248" s="153">
        <f t="shared" si="30"/>
        <v>0</v>
      </c>
      <c r="K248" s="149" t="s">
        <v>21</v>
      </c>
      <c r="L248" s="37"/>
      <c r="M248" s="154" t="s">
        <v>21</v>
      </c>
      <c r="N248" s="155" t="s">
        <v>44</v>
      </c>
      <c r="P248" s="156">
        <f t="shared" si="31"/>
        <v>0</v>
      </c>
      <c r="Q248" s="156">
        <v>0</v>
      </c>
      <c r="R248" s="156">
        <f t="shared" si="32"/>
        <v>0</v>
      </c>
      <c r="S248" s="156">
        <v>0</v>
      </c>
      <c r="T248" s="157">
        <f t="shared" si="33"/>
        <v>0</v>
      </c>
      <c r="AR248" s="21" t="s">
        <v>160</v>
      </c>
      <c r="AT248" s="21" t="s">
        <v>156</v>
      </c>
      <c r="AU248" s="21" t="s">
        <v>81</v>
      </c>
      <c r="AY248" s="21" t="s">
        <v>155</v>
      </c>
      <c r="BE248" s="158">
        <f t="shared" si="34"/>
        <v>0</v>
      </c>
      <c r="BF248" s="158">
        <f t="shared" si="35"/>
        <v>0</v>
      </c>
      <c r="BG248" s="158">
        <f t="shared" si="36"/>
        <v>0</v>
      </c>
      <c r="BH248" s="158">
        <f t="shared" si="37"/>
        <v>0</v>
      </c>
      <c r="BI248" s="158">
        <f t="shared" si="38"/>
        <v>0</v>
      </c>
      <c r="BJ248" s="21" t="s">
        <v>81</v>
      </c>
      <c r="BK248" s="158">
        <f t="shared" si="39"/>
        <v>0</v>
      </c>
      <c r="BL248" s="21" t="s">
        <v>160</v>
      </c>
      <c r="BM248" s="21" t="s">
        <v>822</v>
      </c>
    </row>
    <row r="249" spans="2:65" s="1" customFormat="1" ht="16.5" customHeight="1">
      <c r="B249" s="37"/>
      <c r="C249" s="186" t="s">
        <v>73</v>
      </c>
      <c r="D249" s="186" t="s">
        <v>300</v>
      </c>
      <c r="E249" s="187" t="s">
        <v>823</v>
      </c>
      <c r="F249" s="188" t="s">
        <v>821</v>
      </c>
      <c r="G249" s="189" t="s">
        <v>427</v>
      </c>
      <c r="H249" s="190">
        <v>235</v>
      </c>
      <c r="I249" s="191"/>
      <c r="J249" s="192">
        <f t="shared" si="30"/>
        <v>0</v>
      </c>
      <c r="K249" s="188" t="s">
        <v>21</v>
      </c>
      <c r="L249" s="193"/>
      <c r="M249" s="194" t="s">
        <v>21</v>
      </c>
      <c r="N249" s="195" t="s">
        <v>44</v>
      </c>
      <c r="P249" s="156">
        <f t="shared" si="31"/>
        <v>0</v>
      </c>
      <c r="Q249" s="156">
        <v>0</v>
      </c>
      <c r="R249" s="156">
        <f t="shared" si="32"/>
        <v>0</v>
      </c>
      <c r="S249" s="156">
        <v>0</v>
      </c>
      <c r="T249" s="157">
        <f t="shared" si="33"/>
        <v>0</v>
      </c>
      <c r="AR249" s="21" t="s">
        <v>554</v>
      </c>
      <c r="AT249" s="21" t="s">
        <v>300</v>
      </c>
      <c r="AU249" s="21" t="s">
        <v>81</v>
      </c>
      <c r="AY249" s="21" t="s">
        <v>155</v>
      </c>
      <c r="BE249" s="158">
        <f t="shared" si="34"/>
        <v>0</v>
      </c>
      <c r="BF249" s="158">
        <f t="shared" si="35"/>
        <v>0</v>
      </c>
      <c r="BG249" s="158">
        <f t="shared" si="36"/>
        <v>0</v>
      </c>
      <c r="BH249" s="158">
        <f t="shared" si="37"/>
        <v>0</v>
      </c>
      <c r="BI249" s="158">
        <f t="shared" si="38"/>
        <v>0</v>
      </c>
      <c r="BJ249" s="21" t="s">
        <v>81</v>
      </c>
      <c r="BK249" s="158">
        <f t="shared" si="39"/>
        <v>0</v>
      </c>
      <c r="BL249" s="21" t="s">
        <v>160</v>
      </c>
      <c r="BM249" s="21" t="s">
        <v>824</v>
      </c>
    </row>
    <row r="250" spans="2:65" s="1" customFormat="1" ht="16.5" customHeight="1">
      <c r="B250" s="37"/>
      <c r="C250" s="147" t="s">
        <v>73</v>
      </c>
      <c r="D250" s="147" t="s">
        <v>156</v>
      </c>
      <c r="E250" s="148" t="s">
        <v>825</v>
      </c>
      <c r="F250" s="149" t="s">
        <v>826</v>
      </c>
      <c r="G250" s="150" t="s">
        <v>427</v>
      </c>
      <c r="H250" s="151">
        <v>195</v>
      </c>
      <c r="I250" s="152"/>
      <c r="J250" s="153">
        <f t="shared" si="30"/>
        <v>0</v>
      </c>
      <c r="K250" s="149" t="s">
        <v>21</v>
      </c>
      <c r="L250" s="37"/>
      <c r="M250" s="154" t="s">
        <v>21</v>
      </c>
      <c r="N250" s="155" t="s">
        <v>44</v>
      </c>
      <c r="P250" s="156">
        <f t="shared" si="31"/>
        <v>0</v>
      </c>
      <c r="Q250" s="156">
        <v>0</v>
      </c>
      <c r="R250" s="156">
        <f t="shared" si="32"/>
        <v>0</v>
      </c>
      <c r="S250" s="156">
        <v>0</v>
      </c>
      <c r="T250" s="157">
        <f t="shared" si="33"/>
        <v>0</v>
      </c>
      <c r="AR250" s="21" t="s">
        <v>160</v>
      </c>
      <c r="AT250" s="21" t="s">
        <v>156</v>
      </c>
      <c r="AU250" s="21" t="s">
        <v>81</v>
      </c>
      <c r="AY250" s="21" t="s">
        <v>155</v>
      </c>
      <c r="BE250" s="158">
        <f t="shared" si="34"/>
        <v>0</v>
      </c>
      <c r="BF250" s="158">
        <f t="shared" si="35"/>
        <v>0</v>
      </c>
      <c r="BG250" s="158">
        <f t="shared" si="36"/>
        <v>0</v>
      </c>
      <c r="BH250" s="158">
        <f t="shared" si="37"/>
        <v>0</v>
      </c>
      <c r="BI250" s="158">
        <f t="shared" si="38"/>
        <v>0</v>
      </c>
      <c r="BJ250" s="21" t="s">
        <v>81</v>
      </c>
      <c r="BK250" s="158">
        <f t="shared" si="39"/>
        <v>0</v>
      </c>
      <c r="BL250" s="21" t="s">
        <v>160</v>
      </c>
      <c r="BM250" s="21" t="s">
        <v>827</v>
      </c>
    </row>
    <row r="251" spans="2:65" s="1" customFormat="1" ht="16.5" customHeight="1">
      <c r="B251" s="37"/>
      <c r="C251" s="186" t="s">
        <v>73</v>
      </c>
      <c r="D251" s="186" t="s">
        <v>300</v>
      </c>
      <c r="E251" s="187" t="s">
        <v>828</v>
      </c>
      <c r="F251" s="188" t="s">
        <v>826</v>
      </c>
      <c r="G251" s="189" t="s">
        <v>427</v>
      </c>
      <c r="H251" s="190">
        <v>195</v>
      </c>
      <c r="I251" s="191"/>
      <c r="J251" s="192">
        <f t="shared" si="30"/>
        <v>0</v>
      </c>
      <c r="K251" s="188" t="s">
        <v>21</v>
      </c>
      <c r="L251" s="193"/>
      <c r="M251" s="194" t="s">
        <v>21</v>
      </c>
      <c r="N251" s="195" t="s">
        <v>44</v>
      </c>
      <c r="P251" s="156">
        <f t="shared" si="31"/>
        <v>0</v>
      </c>
      <c r="Q251" s="156">
        <v>0</v>
      </c>
      <c r="R251" s="156">
        <f t="shared" si="32"/>
        <v>0</v>
      </c>
      <c r="S251" s="156">
        <v>0</v>
      </c>
      <c r="T251" s="157">
        <f t="shared" si="33"/>
        <v>0</v>
      </c>
      <c r="AR251" s="21" t="s">
        <v>554</v>
      </c>
      <c r="AT251" s="21" t="s">
        <v>300</v>
      </c>
      <c r="AU251" s="21" t="s">
        <v>81</v>
      </c>
      <c r="AY251" s="21" t="s">
        <v>155</v>
      </c>
      <c r="BE251" s="158">
        <f t="shared" si="34"/>
        <v>0</v>
      </c>
      <c r="BF251" s="158">
        <f t="shared" si="35"/>
        <v>0</v>
      </c>
      <c r="BG251" s="158">
        <f t="shared" si="36"/>
        <v>0</v>
      </c>
      <c r="BH251" s="158">
        <f t="shared" si="37"/>
        <v>0</v>
      </c>
      <c r="BI251" s="158">
        <f t="shared" si="38"/>
        <v>0</v>
      </c>
      <c r="BJ251" s="21" t="s">
        <v>81</v>
      </c>
      <c r="BK251" s="158">
        <f t="shared" si="39"/>
        <v>0</v>
      </c>
      <c r="BL251" s="21" t="s">
        <v>160</v>
      </c>
      <c r="BM251" s="21" t="s">
        <v>829</v>
      </c>
    </row>
    <row r="252" spans="2:65" s="1" customFormat="1" ht="16.5" customHeight="1">
      <c r="B252" s="37"/>
      <c r="C252" s="147" t="s">
        <v>73</v>
      </c>
      <c r="D252" s="147" t="s">
        <v>156</v>
      </c>
      <c r="E252" s="148" t="s">
        <v>830</v>
      </c>
      <c r="F252" s="149" t="s">
        <v>831</v>
      </c>
      <c r="G252" s="150" t="s">
        <v>427</v>
      </c>
      <c r="H252" s="151">
        <v>85</v>
      </c>
      <c r="I252" s="152"/>
      <c r="J252" s="153">
        <f t="shared" si="30"/>
        <v>0</v>
      </c>
      <c r="K252" s="149" t="s">
        <v>21</v>
      </c>
      <c r="L252" s="37"/>
      <c r="M252" s="154" t="s">
        <v>21</v>
      </c>
      <c r="N252" s="155" t="s">
        <v>44</v>
      </c>
      <c r="P252" s="156">
        <f t="shared" si="31"/>
        <v>0</v>
      </c>
      <c r="Q252" s="156">
        <v>0</v>
      </c>
      <c r="R252" s="156">
        <f t="shared" si="32"/>
        <v>0</v>
      </c>
      <c r="S252" s="156">
        <v>0</v>
      </c>
      <c r="T252" s="157">
        <f t="shared" si="33"/>
        <v>0</v>
      </c>
      <c r="AR252" s="21" t="s">
        <v>160</v>
      </c>
      <c r="AT252" s="21" t="s">
        <v>156</v>
      </c>
      <c r="AU252" s="21" t="s">
        <v>81</v>
      </c>
      <c r="AY252" s="21" t="s">
        <v>155</v>
      </c>
      <c r="BE252" s="158">
        <f t="shared" si="34"/>
        <v>0</v>
      </c>
      <c r="BF252" s="158">
        <f t="shared" si="35"/>
        <v>0</v>
      </c>
      <c r="BG252" s="158">
        <f t="shared" si="36"/>
        <v>0</v>
      </c>
      <c r="BH252" s="158">
        <f t="shared" si="37"/>
        <v>0</v>
      </c>
      <c r="BI252" s="158">
        <f t="shared" si="38"/>
        <v>0</v>
      </c>
      <c r="BJ252" s="21" t="s">
        <v>81</v>
      </c>
      <c r="BK252" s="158">
        <f t="shared" si="39"/>
        <v>0</v>
      </c>
      <c r="BL252" s="21" t="s">
        <v>160</v>
      </c>
      <c r="BM252" s="21" t="s">
        <v>832</v>
      </c>
    </row>
    <row r="253" spans="2:65" s="1" customFormat="1" ht="16.5" customHeight="1">
      <c r="B253" s="37"/>
      <c r="C253" s="186" t="s">
        <v>73</v>
      </c>
      <c r="D253" s="186" t="s">
        <v>300</v>
      </c>
      <c r="E253" s="187" t="s">
        <v>833</v>
      </c>
      <c r="F253" s="188" t="s">
        <v>831</v>
      </c>
      <c r="G253" s="189" t="s">
        <v>427</v>
      </c>
      <c r="H253" s="190">
        <v>85</v>
      </c>
      <c r="I253" s="191"/>
      <c r="J253" s="192">
        <f t="shared" si="30"/>
        <v>0</v>
      </c>
      <c r="K253" s="188" t="s">
        <v>21</v>
      </c>
      <c r="L253" s="193"/>
      <c r="M253" s="194" t="s">
        <v>21</v>
      </c>
      <c r="N253" s="195" t="s">
        <v>44</v>
      </c>
      <c r="P253" s="156">
        <f t="shared" si="31"/>
        <v>0</v>
      </c>
      <c r="Q253" s="156">
        <v>0</v>
      </c>
      <c r="R253" s="156">
        <f t="shared" si="32"/>
        <v>0</v>
      </c>
      <c r="S253" s="156">
        <v>0</v>
      </c>
      <c r="T253" s="157">
        <f t="shared" si="33"/>
        <v>0</v>
      </c>
      <c r="AR253" s="21" t="s">
        <v>554</v>
      </c>
      <c r="AT253" s="21" t="s">
        <v>300</v>
      </c>
      <c r="AU253" s="21" t="s">
        <v>81</v>
      </c>
      <c r="AY253" s="21" t="s">
        <v>155</v>
      </c>
      <c r="BE253" s="158">
        <f t="shared" si="34"/>
        <v>0</v>
      </c>
      <c r="BF253" s="158">
        <f t="shared" si="35"/>
        <v>0</v>
      </c>
      <c r="BG253" s="158">
        <f t="shared" si="36"/>
        <v>0</v>
      </c>
      <c r="BH253" s="158">
        <f t="shared" si="37"/>
        <v>0</v>
      </c>
      <c r="BI253" s="158">
        <f t="shared" si="38"/>
        <v>0</v>
      </c>
      <c r="BJ253" s="21" t="s">
        <v>81</v>
      </c>
      <c r="BK253" s="158">
        <f t="shared" si="39"/>
        <v>0</v>
      </c>
      <c r="BL253" s="21" t="s">
        <v>160</v>
      </c>
      <c r="BM253" s="21" t="s">
        <v>834</v>
      </c>
    </row>
    <row r="254" spans="2:65" s="1" customFormat="1" ht="25.5" customHeight="1">
      <c r="B254" s="37"/>
      <c r="C254" s="147" t="s">
        <v>73</v>
      </c>
      <c r="D254" s="147" t="s">
        <v>156</v>
      </c>
      <c r="E254" s="148" t="s">
        <v>835</v>
      </c>
      <c r="F254" s="149" t="s">
        <v>836</v>
      </c>
      <c r="G254" s="150" t="s">
        <v>427</v>
      </c>
      <c r="H254" s="151">
        <v>1</v>
      </c>
      <c r="I254" s="152"/>
      <c r="J254" s="153">
        <f t="shared" si="30"/>
        <v>0</v>
      </c>
      <c r="K254" s="149" t="s">
        <v>21</v>
      </c>
      <c r="L254" s="37"/>
      <c r="M254" s="154" t="s">
        <v>21</v>
      </c>
      <c r="N254" s="155" t="s">
        <v>44</v>
      </c>
      <c r="P254" s="156">
        <f t="shared" si="31"/>
        <v>0</v>
      </c>
      <c r="Q254" s="156">
        <v>0</v>
      </c>
      <c r="R254" s="156">
        <f t="shared" si="32"/>
        <v>0</v>
      </c>
      <c r="S254" s="156">
        <v>0</v>
      </c>
      <c r="T254" s="157">
        <f t="shared" si="33"/>
        <v>0</v>
      </c>
      <c r="AR254" s="21" t="s">
        <v>160</v>
      </c>
      <c r="AT254" s="21" t="s">
        <v>156</v>
      </c>
      <c r="AU254" s="21" t="s">
        <v>81</v>
      </c>
      <c r="AY254" s="21" t="s">
        <v>155</v>
      </c>
      <c r="BE254" s="158">
        <f t="shared" si="34"/>
        <v>0</v>
      </c>
      <c r="BF254" s="158">
        <f t="shared" si="35"/>
        <v>0</v>
      </c>
      <c r="BG254" s="158">
        <f t="shared" si="36"/>
        <v>0</v>
      </c>
      <c r="BH254" s="158">
        <f t="shared" si="37"/>
        <v>0</v>
      </c>
      <c r="BI254" s="158">
        <f t="shared" si="38"/>
        <v>0</v>
      </c>
      <c r="BJ254" s="21" t="s">
        <v>81</v>
      </c>
      <c r="BK254" s="158">
        <f t="shared" si="39"/>
        <v>0</v>
      </c>
      <c r="BL254" s="21" t="s">
        <v>160</v>
      </c>
      <c r="BM254" s="21" t="s">
        <v>837</v>
      </c>
    </row>
    <row r="255" spans="2:65" s="1" customFormat="1" ht="25.5" customHeight="1">
      <c r="B255" s="37"/>
      <c r="C255" s="186" t="s">
        <v>73</v>
      </c>
      <c r="D255" s="186" t="s">
        <v>300</v>
      </c>
      <c r="E255" s="187" t="s">
        <v>838</v>
      </c>
      <c r="F255" s="188" t="s">
        <v>836</v>
      </c>
      <c r="G255" s="189" t="s">
        <v>427</v>
      </c>
      <c r="H255" s="190">
        <v>1</v>
      </c>
      <c r="I255" s="191"/>
      <c r="J255" s="192">
        <f t="shared" si="30"/>
        <v>0</v>
      </c>
      <c r="K255" s="188" t="s">
        <v>21</v>
      </c>
      <c r="L255" s="193"/>
      <c r="M255" s="194" t="s">
        <v>21</v>
      </c>
      <c r="N255" s="195" t="s">
        <v>44</v>
      </c>
      <c r="P255" s="156">
        <f t="shared" si="31"/>
        <v>0</v>
      </c>
      <c r="Q255" s="156">
        <v>0</v>
      </c>
      <c r="R255" s="156">
        <f t="shared" si="32"/>
        <v>0</v>
      </c>
      <c r="S255" s="156">
        <v>0</v>
      </c>
      <c r="T255" s="157">
        <f t="shared" si="33"/>
        <v>0</v>
      </c>
      <c r="AR255" s="21" t="s">
        <v>554</v>
      </c>
      <c r="AT255" s="21" t="s">
        <v>300</v>
      </c>
      <c r="AU255" s="21" t="s">
        <v>81</v>
      </c>
      <c r="AY255" s="21" t="s">
        <v>155</v>
      </c>
      <c r="BE255" s="158">
        <f t="shared" si="34"/>
        <v>0</v>
      </c>
      <c r="BF255" s="158">
        <f t="shared" si="35"/>
        <v>0</v>
      </c>
      <c r="BG255" s="158">
        <f t="shared" si="36"/>
        <v>0</v>
      </c>
      <c r="BH255" s="158">
        <f t="shared" si="37"/>
        <v>0</v>
      </c>
      <c r="BI255" s="158">
        <f t="shared" si="38"/>
        <v>0</v>
      </c>
      <c r="BJ255" s="21" t="s">
        <v>81</v>
      </c>
      <c r="BK255" s="158">
        <f t="shared" si="39"/>
        <v>0</v>
      </c>
      <c r="BL255" s="21" t="s">
        <v>160</v>
      </c>
      <c r="BM255" s="21" t="s">
        <v>554</v>
      </c>
    </row>
    <row r="256" spans="2:65" s="1" customFormat="1" ht="16.5" customHeight="1">
      <c r="B256" s="37"/>
      <c r="C256" s="147" t="s">
        <v>73</v>
      </c>
      <c r="D256" s="147" t="s">
        <v>156</v>
      </c>
      <c r="E256" s="148" t="s">
        <v>839</v>
      </c>
      <c r="F256" s="149" t="s">
        <v>840</v>
      </c>
      <c r="G256" s="150" t="s">
        <v>300</v>
      </c>
      <c r="H256" s="151">
        <v>75</v>
      </c>
      <c r="I256" s="152"/>
      <c r="J256" s="153">
        <f t="shared" si="30"/>
        <v>0</v>
      </c>
      <c r="K256" s="149" t="s">
        <v>21</v>
      </c>
      <c r="L256" s="37"/>
      <c r="M256" s="154" t="s">
        <v>21</v>
      </c>
      <c r="N256" s="155" t="s">
        <v>44</v>
      </c>
      <c r="P256" s="156">
        <f t="shared" si="31"/>
        <v>0</v>
      </c>
      <c r="Q256" s="156">
        <v>0</v>
      </c>
      <c r="R256" s="156">
        <f t="shared" si="32"/>
        <v>0</v>
      </c>
      <c r="S256" s="156">
        <v>0</v>
      </c>
      <c r="T256" s="157">
        <f t="shared" si="33"/>
        <v>0</v>
      </c>
      <c r="AR256" s="21" t="s">
        <v>160</v>
      </c>
      <c r="AT256" s="21" t="s">
        <v>156</v>
      </c>
      <c r="AU256" s="21" t="s">
        <v>81</v>
      </c>
      <c r="AY256" s="21" t="s">
        <v>155</v>
      </c>
      <c r="BE256" s="158">
        <f t="shared" si="34"/>
        <v>0</v>
      </c>
      <c r="BF256" s="158">
        <f t="shared" si="35"/>
        <v>0</v>
      </c>
      <c r="BG256" s="158">
        <f t="shared" si="36"/>
        <v>0</v>
      </c>
      <c r="BH256" s="158">
        <f t="shared" si="37"/>
        <v>0</v>
      </c>
      <c r="BI256" s="158">
        <f t="shared" si="38"/>
        <v>0</v>
      </c>
      <c r="BJ256" s="21" t="s">
        <v>81</v>
      </c>
      <c r="BK256" s="158">
        <f t="shared" si="39"/>
        <v>0</v>
      </c>
      <c r="BL256" s="21" t="s">
        <v>160</v>
      </c>
      <c r="BM256" s="21" t="s">
        <v>841</v>
      </c>
    </row>
    <row r="257" spans="2:65" s="1" customFormat="1" ht="16.5" customHeight="1">
      <c r="B257" s="37"/>
      <c r="C257" s="186" t="s">
        <v>73</v>
      </c>
      <c r="D257" s="186" t="s">
        <v>300</v>
      </c>
      <c r="E257" s="187" t="s">
        <v>842</v>
      </c>
      <c r="F257" s="188" t="s">
        <v>840</v>
      </c>
      <c r="G257" s="189" t="s">
        <v>300</v>
      </c>
      <c r="H257" s="190">
        <v>75</v>
      </c>
      <c r="I257" s="191"/>
      <c r="J257" s="192">
        <f t="shared" si="30"/>
        <v>0</v>
      </c>
      <c r="K257" s="188" t="s">
        <v>21</v>
      </c>
      <c r="L257" s="193"/>
      <c r="M257" s="194" t="s">
        <v>21</v>
      </c>
      <c r="N257" s="195" t="s">
        <v>44</v>
      </c>
      <c r="P257" s="156">
        <f t="shared" si="31"/>
        <v>0</v>
      </c>
      <c r="Q257" s="156">
        <v>0</v>
      </c>
      <c r="R257" s="156">
        <f t="shared" si="32"/>
        <v>0</v>
      </c>
      <c r="S257" s="156">
        <v>0</v>
      </c>
      <c r="T257" s="157">
        <f t="shared" si="33"/>
        <v>0</v>
      </c>
      <c r="AR257" s="21" t="s">
        <v>554</v>
      </c>
      <c r="AT257" s="21" t="s">
        <v>300</v>
      </c>
      <c r="AU257" s="21" t="s">
        <v>81</v>
      </c>
      <c r="AY257" s="21" t="s">
        <v>155</v>
      </c>
      <c r="BE257" s="158">
        <f t="shared" si="34"/>
        <v>0</v>
      </c>
      <c r="BF257" s="158">
        <f t="shared" si="35"/>
        <v>0</v>
      </c>
      <c r="BG257" s="158">
        <f t="shared" si="36"/>
        <v>0</v>
      </c>
      <c r="BH257" s="158">
        <f t="shared" si="37"/>
        <v>0</v>
      </c>
      <c r="BI257" s="158">
        <f t="shared" si="38"/>
        <v>0</v>
      </c>
      <c r="BJ257" s="21" t="s">
        <v>81</v>
      </c>
      <c r="BK257" s="158">
        <f t="shared" si="39"/>
        <v>0</v>
      </c>
      <c r="BL257" s="21" t="s">
        <v>160</v>
      </c>
      <c r="BM257" s="21" t="s">
        <v>843</v>
      </c>
    </row>
    <row r="258" spans="2:65" s="1" customFormat="1" ht="16.5" customHeight="1">
      <c r="B258" s="37"/>
      <c r="C258" s="147" t="s">
        <v>73</v>
      </c>
      <c r="D258" s="147" t="s">
        <v>156</v>
      </c>
      <c r="E258" s="148" t="s">
        <v>844</v>
      </c>
      <c r="F258" s="149" t="s">
        <v>845</v>
      </c>
      <c r="G258" s="150" t="s">
        <v>300</v>
      </c>
      <c r="H258" s="151">
        <v>75</v>
      </c>
      <c r="I258" s="152"/>
      <c r="J258" s="153">
        <f t="shared" si="30"/>
        <v>0</v>
      </c>
      <c r="K258" s="149" t="s">
        <v>21</v>
      </c>
      <c r="L258" s="37"/>
      <c r="M258" s="154" t="s">
        <v>21</v>
      </c>
      <c r="N258" s="155" t="s">
        <v>44</v>
      </c>
      <c r="P258" s="156">
        <f t="shared" si="31"/>
        <v>0</v>
      </c>
      <c r="Q258" s="156">
        <v>0</v>
      </c>
      <c r="R258" s="156">
        <f t="shared" si="32"/>
        <v>0</v>
      </c>
      <c r="S258" s="156">
        <v>0</v>
      </c>
      <c r="T258" s="157">
        <f t="shared" si="33"/>
        <v>0</v>
      </c>
      <c r="AR258" s="21" t="s">
        <v>160</v>
      </c>
      <c r="AT258" s="21" t="s">
        <v>156</v>
      </c>
      <c r="AU258" s="21" t="s">
        <v>81</v>
      </c>
      <c r="AY258" s="21" t="s">
        <v>155</v>
      </c>
      <c r="BE258" s="158">
        <f t="shared" si="34"/>
        <v>0</v>
      </c>
      <c r="BF258" s="158">
        <f t="shared" si="35"/>
        <v>0</v>
      </c>
      <c r="BG258" s="158">
        <f t="shared" si="36"/>
        <v>0</v>
      </c>
      <c r="BH258" s="158">
        <f t="shared" si="37"/>
        <v>0</v>
      </c>
      <c r="BI258" s="158">
        <f t="shared" si="38"/>
        <v>0</v>
      </c>
      <c r="BJ258" s="21" t="s">
        <v>81</v>
      </c>
      <c r="BK258" s="158">
        <f t="shared" si="39"/>
        <v>0</v>
      </c>
      <c r="BL258" s="21" t="s">
        <v>160</v>
      </c>
      <c r="BM258" s="21" t="s">
        <v>846</v>
      </c>
    </row>
    <row r="259" spans="2:65" s="1" customFormat="1" ht="16.5" customHeight="1">
      <c r="B259" s="37"/>
      <c r="C259" s="186" t="s">
        <v>73</v>
      </c>
      <c r="D259" s="186" t="s">
        <v>300</v>
      </c>
      <c r="E259" s="187" t="s">
        <v>847</v>
      </c>
      <c r="F259" s="188" t="s">
        <v>845</v>
      </c>
      <c r="G259" s="189" t="s">
        <v>300</v>
      </c>
      <c r="H259" s="190">
        <v>75</v>
      </c>
      <c r="I259" s="191"/>
      <c r="J259" s="192">
        <f t="shared" si="30"/>
        <v>0</v>
      </c>
      <c r="K259" s="188" t="s">
        <v>21</v>
      </c>
      <c r="L259" s="193"/>
      <c r="M259" s="194" t="s">
        <v>21</v>
      </c>
      <c r="N259" s="195" t="s">
        <v>44</v>
      </c>
      <c r="P259" s="156">
        <f t="shared" si="31"/>
        <v>0</v>
      </c>
      <c r="Q259" s="156">
        <v>0</v>
      </c>
      <c r="R259" s="156">
        <f t="shared" si="32"/>
        <v>0</v>
      </c>
      <c r="S259" s="156">
        <v>0</v>
      </c>
      <c r="T259" s="157">
        <f t="shared" si="33"/>
        <v>0</v>
      </c>
      <c r="AR259" s="21" t="s">
        <v>554</v>
      </c>
      <c r="AT259" s="21" t="s">
        <v>300</v>
      </c>
      <c r="AU259" s="21" t="s">
        <v>81</v>
      </c>
      <c r="AY259" s="21" t="s">
        <v>155</v>
      </c>
      <c r="BE259" s="158">
        <f t="shared" si="34"/>
        <v>0</v>
      </c>
      <c r="BF259" s="158">
        <f t="shared" si="35"/>
        <v>0</v>
      </c>
      <c r="BG259" s="158">
        <f t="shared" si="36"/>
        <v>0</v>
      </c>
      <c r="BH259" s="158">
        <f t="shared" si="37"/>
        <v>0</v>
      </c>
      <c r="BI259" s="158">
        <f t="shared" si="38"/>
        <v>0</v>
      </c>
      <c r="BJ259" s="21" t="s">
        <v>81</v>
      </c>
      <c r="BK259" s="158">
        <f t="shared" si="39"/>
        <v>0</v>
      </c>
      <c r="BL259" s="21" t="s">
        <v>160</v>
      </c>
      <c r="BM259" s="21" t="s">
        <v>848</v>
      </c>
    </row>
    <row r="260" spans="2:65" s="1" customFormat="1" ht="16.5" customHeight="1">
      <c r="B260" s="37"/>
      <c r="C260" s="147" t="s">
        <v>73</v>
      </c>
      <c r="D260" s="147" t="s">
        <v>156</v>
      </c>
      <c r="E260" s="148" t="s">
        <v>849</v>
      </c>
      <c r="F260" s="149" t="s">
        <v>850</v>
      </c>
      <c r="G260" s="150" t="s">
        <v>300</v>
      </c>
      <c r="H260" s="151">
        <v>195</v>
      </c>
      <c r="I260" s="152"/>
      <c r="J260" s="153">
        <f t="shared" si="30"/>
        <v>0</v>
      </c>
      <c r="K260" s="149" t="s">
        <v>21</v>
      </c>
      <c r="L260" s="37"/>
      <c r="M260" s="154" t="s">
        <v>21</v>
      </c>
      <c r="N260" s="155" t="s">
        <v>44</v>
      </c>
      <c r="P260" s="156">
        <f t="shared" si="31"/>
        <v>0</v>
      </c>
      <c r="Q260" s="156">
        <v>0</v>
      </c>
      <c r="R260" s="156">
        <f t="shared" si="32"/>
        <v>0</v>
      </c>
      <c r="S260" s="156">
        <v>0</v>
      </c>
      <c r="T260" s="157">
        <f t="shared" si="33"/>
        <v>0</v>
      </c>
      <c r="AR260" s="21" t="s">
        <v>160</v>
      </c>
      <c r="AT260" s="21" t="s">
        <v>156</v>
      </c>
      <c r="AU260" s="21" t="s">
        <v>81</v>
      </c>
      <c r="AY260" s="21" t="s">
        <v>155</v>
      </c>
      <c r="BE260" s="158">
        <f t="shared" si="34"/>
        <v>0</v>
      </c>
      <c r="BF260" s="158">
        <f t="shared" si="35"/>
        <v>0</v>
      </c>
      <c r="BG260" s="158">
        <f t="shared" si="36"/>
        <v>0</v>
      </c>
      <c r="BH260" s="158">
        <f t="shared" si="37"/>
        <v>0</v>
      </c>
      <c r="BI260" s="158">
        <f t="shared" si="38"/>
        <v>0</v>
      </c>
      <c r="BJ260" s="21" t="s">
        <v>81</v>
      </c>
      <c r="BK260" s="158">
        <f t="shared" si="39"/>
        <v>0</v>
      </c>
      <c r="BL260" s="21" t="s">
        <v>160</v>
      </c>
      <c r="BM260" s="21" t="s">
        <v>851</v>
      </c>
    </row>
    <row r="261" spans="2:65" s="1" customFormat="1" ht="16.5" customHeight="1">
      <c r="B261" s="37"/>
      <c r="C261" s="186" t="s">
        <v>73</v>
      </c>
      <c r="D261" s="186" t="s">
        <v>300</v>
      </c>
      <c r="E261" s="187" t="s">
        <v>852</v>
      </c>
      <c r="F261" s="188" t="s">
        <v>850</v>
      </c>
      <c r="G261" s="189" t="s">
        <v>300</v>
      </c>
      <c r="H261" s="190">
        <v>195</v>
      </c>
      <c r="I261" s="191"/>
      <c r="J261" s="192">
        <f t="shared" si="30"/>
        <v>0</v>
      </c>
      <c r="K261" s="188" t="s">
        <v>21</v>
      </c>
      <c r="L261" s="193"/>
      <c r="M261" s="194" t="s">
        <v>21</v>
      </c>
      <c r="N261" s="195" t="s">
        <v>44</v>
      </c>
      <c r="P261" s="156">
        <f t="shared" si="31"/>
        <v>0</v>
      </c>
      <c r="Q261" s="156">
        <v>0</v>
      </c>
      <c r="R261" s="156">
        <f t="shared" si="32"/>
        <v>0</v>
      </c>
      <c r="S261" s="156">
        <v>0</v>
      </c>
      <c r="T261" s="157">
        <f t="shared" si="33"/>
        <v>0</v>
      </c>
      <c r="AR261" s="21" t="s">
        <v>554</v>
      </c>
      <c r="AT261" s="21" t="s">
        <v>300</v>
      </c>
      <c r="AU261" s="21" t="s">
        <v>81</v>
      </c>
      <c r="AY261" s="21" t="s">
        <v>155</v>
      </c>
      <c r="BE261" s="158">
        <f t="shared" si="34"/>
        <v>0</v>
      </c>
      <c r="BF261" s="158">
        <f t="shared" si="35"/>
        <v>0</v>
      </c>
      <c r="BG261" s="158">
        <f t="shared" si="36"/>
        <v>0</v>
      </c>
      <c r="BH261" s="158">
        <f t="shared" si="37"/>
        <v>0</v>
      </c>
      <c r="BI261" s="158">
        <f t="shared" si="38"/>
        <v>0</v>
      </c>
      <c r="BJ261" s="21" t="s">
        <v>81</v>
      </c>
      <c r="BK261" s="158">
        <f t="shared" si="39"/>
        <v>0</v>
      </c>
      <c r="BL261" s="21" t="s">
        <v>160</v>
      </c>
      <c r="BM261" s="21" t="s">
        <v>853</v>
      </c>
    </row>
    <row r="262" spans="2:65" s="1" customFormat="1" ht="16.5" customHeight="1">
      <c r="B262" s="37"/>
      <c r="C262" s="147" t="s">
        <v>73</v>
      </c>
      <c r="D262" s="147" t="s">
        <v>156</v>
      </c>
      <c r="E262" s="148" t="s">
        <v>854</v>
      </c>
      <c r="F262" s="149" t="s">
        <v>855</v>
      </c>
      <c r="G262" s="150" t="s">
        <v>300</v>
      </c>
      <c r="H262" s="151">
        <v>95</v>
      </c>
      <c r="I262" s="152"/>
      <c r="J262" s="153">
        <f t="shared" si="30"/>
        <v>0</v>
      </c>
      <c r="K262" s="149" t="s">
        <v>21</v>
      </c>
      <c r="L262" s="37"/>
      <c r="M262" s="154" t="s">
        <v>21</v>
      </c>
      <c r="N262" s="155" t="s">
        <v>44</v>
      </c>
      <c r="P262" s="156">
        <f t="shared" si="31"/>
        <v>0</v>
      </c>
      <c r="Q262" s="156">
        <v>0</v>
      </c>
      <c r="R262" s="156">
        <f t="shared" si="32"/>
        <v>0</v>
      </c>
      <c r="S262" s="156">
        <v>0</v>
      </c>
      <c r="T262" s="157">
        <f t="shared" si="33"/>
        <v>0</v>
      </c>
      <c r="AR262" s="21" t="s">
        <v>160</v>
      </c>
      <c r="AT262" s="21" t="s">
        <v>156</v>
      </c>
      <c r="AU262" s="21" t="s">
        <v>81</v>
      </c>
      <c r="AY262" s="21" t="s">
        <v>155</v>
      </c>
      <c r="BE262" s="158">
        <f t="shared" si="34"/>
        <v>0</v>
      </c>
      <c r="BF262" s="158">
        <f t="shared" si="35"/>
        <v>0</v>
      </c>
      <c r="BG262" s="158">
        <f t="shared" si="36"/>
        <v>0</v>
      </c>
      <c r="BH262" s="158">
        <f t="shared" si="37"/>
        <v>0</v>
      </c>
      <c r="BI262" s="158">
        <f t="shared" si="38"/>
        <v>0</v>
      </c>
      <c r="BJ262" s="21" t="s">
        <v>81</v>
      </c>
      <c r="BK262" s="158">
        <f t="shared" si="39"/>
        <v>0</v>
      </c>
      <c r="BL262" s="21" t="s">
        <v>160</v>
      </c>
      <c r="BM262" s="21" t="s">
        <v>856</v>
      </c>
    </row>
    <row r="263" spans="2:65" s="1" customFormat="1" ht="16.5" customHeight="1">
      <c r="B263" s="37"/>
      <c r="C263" s="186" t="s">
        <v>73</v>
      </c>
      <c r="D263" s="186" t="s">
        <v>300</v>
      </c>
      <c r="E263" s="187" t="s">
        <v>857</v>
      </c>
      <c r="F263" s="188" t="s">
        <v>855</v>
      </c>
      <c r="G263" s="189" t="s">
        <v>300</v>
      </c>
      <c r="H263" s="190">
        <v>95</v>
      </c>
      <c r="I263" s="191"/>
      <c r="J263" s="192">
        <f t="shared" si="30"/>
        <v>0</v>
      </c>
      <c r="K263" s="188" t="s">
        <v>21</v>
      </c>
      <c r="L263" s="193"/>
      <c r="M263" s="194" t="s">
        <v>21</v>
      </c>
      <c r="N263" s="195" t="s">
        <v>44</v>
      </c>
      <c r="P263" s="156">
        <f t="shared" si="31"/>
        <v>0</v>
      </c>
      <c r="Q263" s="156">
        <v>0</v>
      </c>
      <c r="R263" s="156">
        <f t="shared" si="32"/>
        <v>0</v>
      </c>
      <c r="S263" s="156">
        <v>0</v>
      </c>
      <c r="T263" s="157">
        <f t="shared" si="33"/>
        <v>0</v>
      </c>
      <c r="AR263" s="21" t="s">
        <v>554</v>
      </c>
      <c r="AT263" s="21" t="s">
        <v>300</v>
      </c>
      <c r="AU263" s="21" t="s">
        <v>81</v>
      </c>
      <c r="AY263" s="21" t="s">
        <v>155</v>
      </c>
      <c r="BE263" s="158">
        <f t="shared" si="34"/>
        <v>0</v>
      </c>
      <c r="BF263" s="158">
        <f t="shared" si="35"/>
        <v>0</v>
      </c>
      <c r="BG263" s="158">
        <f t="shared" si="36"/>
        <v>0</v>
      </c>
      <c r="BH263" s="158">
        <f t="shared" si="37"/>
        <v>0</v>
      </c>
      <c r="BI263" s="158">
        <f t="shared" si="38"/>
        <v>0</v>
      </c>
      <c r="BJ263" s="21" t="s">
        <v>81</v>
      </c>
      <c r="BK263" s="158">
        <f t="shared" si="39"/>
        <v>0</v>
      </c>
      <c r="BL263" s="21" t="s">
        <v>160</v>
      </c>
      <c r="BM263" s="21" t="s">
        <v>858</v>
      </c>
    </row>
    <row r="264" spans="2:65" s="1" customFormat="1" ht="16.5" customHeight="1">
      <c r="B264" s="37"/>
      <c r="C264" s="147" t="s">
        <v>73</v>
      </c>
      <c r="D264" s="147" t="s">
        <v>156</v>
      </c>
      <c r="E264" s="148" t="s">
        <v>859</v>
      </c>
      <c r="F264" s="149" t="s">
        <v>860</v>
      </c>
      <c r="G264" s="150" t="s">
        <v>300</v>
      </c>
      <c r="H264" s="151">
        <v>75</v>
      </c>
      <c r="I264" s="152"/>
      <c r="J264" s="153">
        <f t="shared" si="30"/>
        <v>0</v>
      </c>
      <c r="K264" s="149" t="s">
        <v>21</v>
      </c>
      <c r="L264" s="37"/>
      <c r="M264" s="154" t="s">
        <v>21</v>
      </c>
      <c r="N264" s="155" t="s">
        <v>44</v>
      </c>
      <c r="P264" s="156">
        <f t="shared" si="31"/>
        <v>0</v>
      </c>
      <c r="Q264" s="156">
        <v>0</v>
      </c>
      <c r="R264" s="156">
        <f t="shared" si="32"/>
        <v>0</v>
      </c>
      <c r="S264" s="156">
        <v>0</v>
      </c>
      <c r="T264" s="157">
        <f t="shared" si="33"/>
        <v>0</v>
      </c>
      <c r="AR264" s="21" t="s">
        <v>160</v>
      </c>
      <c r="AT264" s="21" t="s">
        <v>156</v>
      </c>
      <c r="AU264" s="21" t="s">
        <v>81</v>
      </c>
      <c r="AY264" s="21" t="s">
        <v>155</v>
      </c>
      <c r="BE264" s="158">
        <f t="shared" si="34"/>
        <v>0</v>
      </c>
      <c r="BF264" s="158">
        <f t="shared" si="35"/>
        <v>0</v>
      </c>
      <c r="BG264" s="158">
        <f t="shared" si="36"/>
        <v>0</v>
      </c>
      <c r="BH264" s="158">
        <f t="shared" si="37"/>
        <v>0</v>
      </c>
      <c r="BI264" s="158">
        <f t="shared" si="38"/>
        <v>0</v>
      </c>
      <c r="BJ264" s="21" t="s">
        <v>81</v>
      </c>
      <c r="BK264" s="158">
        <f t="shared" si="39"/>
        <v>0</v>
      </c>
      <c r="BL264" s="21" t="s">
        <v>160</v>
      </c>
      <c r="BM264" s="21" t="s">
        <v>861</v>
      </c>
    </row>
    <row r="265" spans="2:65" s="1" customFormat="1" ht="16.5" customHeight="1">
      <c r="B265" s="37"/>
      <c r="C265" s="186" t="s">
        <v>73</v>
      </c>
      <c r="D265" s="186" t="s">
        <v>300</v>
      </c>
      <c r="E265" s="187" t="s">
        <v>862</v>
      </c>
      <c r="F265" s="188" t="s">
        <v>860</v>
      </c>
      <c r="G265" s="189" t="s">
        <v>300</v>
      </c>
      <c r="H265" s="190">
        <v>75</v>
      </c>
      <c r="I265" s="191"/>
      <c r="J265" s="192">
        <f t="shared" si="30"/>
        <v>0</v>
      </c>
      <c r="K265" s="188" t="s">
        <v>21</v>
      </c>
      <c r="L265" s="193"/>
      <c r="M265" s="194" t="s">
        <v>21</v>
      </c>
      <c r="N265" s="195" t="s">
        <v>44</v>
      </c>
      <c r="P265" s="156">
        <f t="shared" si="31"/>
        <v>0</v>
      </c>
      <c r="Q265" s="156">
        <v>0</v>
      </c>
      <c r="R265" s="156">
        <f t="shared" si="32"/>
        <v>0</v>
      </c>
      <c r="S265" s="156">
        <v>0</v>
      </c>
      <c r="T265" s="157">
        <f t="shared" si="33"/>
        <v>0</v>
      </c>
      <c r="AR265" s="21" t="s">
        <v>554</v>
      </c>
      <c r="AT265" s="21" t="s">
        <v>300</v>
      </c>
      <c r="AU265" s="21" t="s">
        <v>81</v>
      </c>
      <c r="AY265" s="21" t="s">
        <v>155</v>
      </c>
      <c r="BE265" s="158">
        <f t="shared" si="34"/>
        <v>0</v>
      </c>
      <c r="BF265" s="158">
        <f t="shared" si="35"/>
        <v>0</v>
      </c>
      <c r="BG265" s="158">
        <f t="shared" si="36"/>
        <v>0</v>
      </c>
      <c r="BH265" s="158">
        <f t="shared" si="37"/>
        <v>0</v>
      </c>
      <c r="BI265" s="158">
        <f t="shared" si="38"/>
        <v>0</v>
      </c>
      <c r="BJ265" s="21" t="s">
        <v>81</v>
      </c>
      <c r="BK265" s="158">
        <f t="shared" si="39"/>
        <v>0</v>
      </c>
      <c r="BL265" s="21" t="s">
        <v>160</v>
      </c>
      <c r="BM265" s="21" t="s">
        <v>863</v>
      </c>
    </row>
    <row r="266" spans="2:65" s="1" customFormat="1" ht="16.5" customHeight="1">
      <c r="B266" s="37"/>
      <c r="C266" s="147" t="s">
        <v>73</v>
      </c>
      <c r="D266" s="147" t="s">
        <v>156</v>
      </c>
      <c r="E266" s="148" t="s">
        <v>864</v>
      </c>
      <c r="F266" s="149" t="s">
        <v>865</v>
      </c>
      <c r="G266" s="150" t="s">
        <v>300</v>
      </c>
      <c r="H266" s="151">
        <v>95</v>
      </c>
      <c r="I266" s="152"/>
      <c r="J266" s="153">
        <f t="shared" si="30"/>
        <v>0</v>
      </c>
      <c r="K266" s="149" t="s">
        <v>21</v>
      </c>
      <c r="L266" s="37"/>
      <c r="M266" s="154" t="s">
        <v>21</v>
      </c>
      <c r="N266" s="155" t="s">
        <v>44</v>
      </c>
      <c r="P266" s="156">
        <f t="shared" si="31"/>
        <v>0</v>
      </c>
      <c r="Q266" s="156">
        <v>0</v>
      </c>
      <c r="R266" s="156">
        <f t="shared" si="32"/>
        <v>0</v>
      </c>
      <c r="S266" s="156">
        <v>0</v>
      </c>
      <c r="T266" s="157">
        <f t="shared" si="33"/>
        <v>0</v>
      </c>
      <c r="AR266" s="21" t="s">
        <v>160</v>
      </c>
      <c r="AT266" s="21" t="s">
        <v>156</v>
      </c>
      <c r="AU266" s="21" t="s">
        <v>81</v>
      </c>
      <c r="AY266" s="21" t="s">
        <v>155</v>
      </c>
      <c r="BE266" s="158">
        <f t="shared" si="34"/>
        <v>0</v>
      </c>
      <c r="BF266" s="158">
        <f t="shared" si="35"/>
        <v>0</v>
      </c>
      <c r="BG266" s="158">
        <f t="shared" si="36"/>
        <v>0</v>
      </c>
      <c r="BH266" s="158">
        <f t="shared" si="37"/>
        <v>0</v>
      </c>
      <c r="BI266" s="158">
        <f t="shared" si="38"/>
        <v>0</v>
      </c>
      <c r="BJ266" s="21" t="s">
        <v>81</v>
      </c>
      <c r="BK266" s="158">
        <f t="shared" si="39"/>
        <v>0</v>
      </c>
      <c r="BL266" s="21" t="s">
        <v>160</v>
      </c>
      <c r="BM266" s="21" t="s">
        <v>866</v>
      </c>
    </row>
    <row r="267" spans="2:65" s="1" customFormat="1" ht="16.5" customHeight="1">
      <c r="B267" s="37"/>
      <c r="C267" s="186" t="s">
        <v>73</v>
      </c>
      <c r="D267" s="186" t="s">
        <v>300</v>
      </c>
      <c r="E267" s="187" t="s">
        <v>867</v>
      </c>
      <c r="F267" s="188" t="s">
        <v>865</v>
      </c>
      <c r="G267" s="189" t="s">
        <v>300</v>
      </c>
      <c r="H267" s="190">
        <v>95</v>
      </c>
      <c r="I267" s="191"/>
      <c r="J267" s="192">
        <f t="shared" si="30"/>
        <v>0</v>
      </c>
      <c r="K267" s="188" t="s">
        <v>21</v>
      </c>
      <c r="L267" s="193"/>
      <c r="M267" s="194" t="s">
        <v>21</v>
      </c>
      <c r="N267" s="195" t="s">
        <v>44</v>
      </c>
      <c r="P267" s="156">
        <f t="shared" si="31"/>
        <v>0</v>
      </c>
      <c r="Q267" s="156">
        <v>0</v>
      </c>
      <c r="R267" s="156">
        <f t="shared" si="32"/>
        <v>0</v>
      </c>
      <c r="S267" s="156">
        <v>0</v>
      </c>
      <c r="T267" s="157">
        <f t="shared" si="33"/>
        <v>0</v>
      </c>
      <c r="AR267" s="21" t="s">
        <v>554</v>
      </c>
      <c r="AT267" s="21" t="s">
        <v>300</v>
      </c>
      <c r="AU267" s="21" t="s">
        <v>81</v>
      </c>
      <c r="AY267" s="21" t="s">
        <v>155</v>
      </c>
      <c r="BE267" s="158">
        <f t="shared" si="34"/>
        <v>0</v>
      </c>
      <c r="BF267" s="158">
        <f t="shared" si="35"/>
        <v>0</v>
      </c>
      <c r="BG267" s="158">
        <f t="shared" si="36"/>
        <v>0</v>
      </c>
      <c r="BH267" s="158">
        <f t="shared" si="37"/>
        <v>0</v>
      </c>
      <c r="BI267" s="158">
        <f t="shared" si="38"/>
        <v>0</v>
      </c>
      <c r="BJ267" s="21" t="s">
        <v>81</v>
      </c>
      <c r="BK267" s="158">
        <f t="shared" si="39"/>
        <v>0</v>
      </c>
      <c r="BL267" s="21" t="s">
        <v>160</v>
      </c>
      <c r="BM267" s="21" t="s">
        <v>868</v>
      </c>
    </row>
    <row r="268" spans="2:65" s="1" customFormat="1" ht="16.5" customHeight="1">
      <c r="B268" s="37"/>
      <c r="C268" s="147" t="s">
        <v>73</v>
      </c>
      <c r="D268" s="147" t="s">
        <v>156</v>
      </c>
      <c r="E268" s="148" t="s">
        <v>869</v>
      </c>
      <c r="F268" s="149" t="s">
        <v>870</v>
      </c>
      <c r="G268" s="150" t="s">
        <v>427</v>
      </c>
      <c r="H268" s="151">
        <v>1</v>
      </c>
      <c r="I268" s="152"/>
      <c r="J268" s="153">
        <f t="shared" si="30"/>
        <v>0</v>
      </c>
      <c r="K268" s="149" t="s">
        <v>21</v>
      </c>
      <c r="L268" s="37"/>
      <c r="M268" s="154" t="s">
        <v>21</v>
      </c>
      <c r="N268" s="155" t="s">
        <v>44</v>
      </c>
      <c r="P268" s="156">
        <f t="shared" si="31"/>
        <v>0</v>
      </c>
      <c r="Q268" s="156">
        <v>0</v>
      </c>
      <c r="R268" s="156">
        <f t="shared" si="32"/>
        <v>0</v>
      </c>
      <c r="S268" s="156">
        <v>0</v>
      </c>
      <c r="T268" s="157">
        <f t="shared" si="33"/>
        <v>0</v>
      </c>
      <c r="AR268" s="21" t="s">
        <v>160</v>
      </c>
      <c r="AT268" s="21" t="s">
        <v>156</v>
      </c>
      <c r="AU268" s="21" t="s">
        <v>81</v>
      </c>
      <c r="AY268" s="21" t="s">
        <v>155</v>
      </c>
      <c r="BE268" s="158">
        <f t="shared" si="34"/>
        <v>0</v>
      </c>
      <c r="BF268" s="158">
        <f t="shared" si="35"/>
        <v>0</v>
      </c>
      <c r="BG268" s="158">
        <f t="shared" si="36"/>
        <v>0</v>
      </c>
      <c r="BH268" s="158">
        <f t="shared" si="37"/>
        <v>0</v>
      </c>
      <c r="BI268" s="158">
        <f t="shared" si="38"/>
        <v>0</v>
      </c>
      <c r="BJ268" s="21" t="s">
        <v>81</v>
      </c>
      <c r="BK268" s="158">
        <f t="shared" si="39"/>
        <v>0</v>
      </c>
      <c r="BL268" s="21" t="s">
        <v>160</v>
      </c>
      <c r="BM268" s="21" t="s">
        <v>871</v>
      </c>
    </row>
    <row r="269" spans="2:65" s="1" customFormat="1" ht="16.5" customHeight="1">
      <c r="B269" s="37"/>
      <c r="C269" s="186" t="s">
        <v>73</v>
      </c>
      <c r="D269" s="186" t="s">
        <v>300</v>
      </c>
      <c r="E269" s="187" t="s">
        <v>872</v>
      </c>
      <c r="F269" s="188" t="s">
        <v>870</v>
      </c>
      <c r="G269" s="189" t="s">
        <v>427</v>
      </c>
      <c r="H269" s="190">
        <v>1</v>
      </c>
      <c r="I269" s="191"/>
      <c r="J269" s="192">
        <f t="shared" si="30"/>
        <v>0</v>
      </c>
      <c r="K269" s="188" t="s">
        <v>21</v>
      </c>
      <c r="L269" s="193"/>
      <c r="M269" s="194" t="s">
        <v>21</v>
      </c>
      <c r="N269" s="195" t="s">
        <v>44</v>
      </c>
      <c r="P269" s="156">
        <f t="shared" si="31"/>
        <v>0</v>
      </c>
      <c r="Q269" s="156">
        <v>0</v>
      </c>
      <c r="R269" s="156">
        <f t="shared" si="32"/>
        <v>0</v>
      </c>
      <c r="S269" s="156">
        <v>0</v>
      </c>
      <c r="T269" s="157">
        <f t="shared" si="33"/>
        <v>0</v>
      </c>
      <c r="AR269" s="21" t="s">
        <v>554</v>
      </c>
      <c r="AT269" s="21" t="s">
        <v>300</v>
      </c>
      <c r="AU269" s="21" t="s">
        <v>81</v>
      </c>
      <c r="AY269" s="21" t="s">
        <v>155</v>
      </c>
      <c r="BE269" s="158">
        <f t="shared" si="34"/>
        <v>0</v>
      </c>
      <c r="BF269" s="158">
        <f t="shared" si="35"/>
        <v>0</v>
      </c>
      <c r="BG269" s="158">
        <f t="shared" si="36"/>
        <v>0</v>
      </c>
      <c r="BH269" s="158">
        <f t="shared" si="37"/>
        <v>0</v>
      </c>
      <c r="BI269" s="158">
        <f t="shared" si="38"/>
        <v>0</v>
      </c>
      <c r="BJ269" s="21" t="s">
        <v>81</v>
      </c>
      <c r="BK269" s="158">
        <f t="shared" si="39"/>
        <v>0</v>
      </c>
      <c r="BL269" s="21" t="s">
        <v>160</v>
      </c>
      <c r="BM269" s="21" t="s">
        <v>873</v>
      </c>
    </row>
    <row r="270" spans="2:65" s="1" customFormat="1" ht="16.5" customHeight="1">
      <c r="B270" s="37"/>
      <c r="C270" s="147" t="s">
        <v>73</v>
      </c>
      <c r="D270" s="147" t="s">
        <v>156</v>
      </c>
      <c r="E270" s="148" t="s">
        <v>874</v>
      </c>
      <c r="F270" s="149" t="s">
        <v>875</v>
      </c>
      <c r="G270" s="150" t="s">
        <v>427</v>
      </c>
      <c r="H270" s="151">
        <v>55</v>
      </c>
      <c r="I270" s="152"/>
      <c r="J270" s="153">
        <f t="shared" si="30"/>
        <v>0</v>
      </c>
      <c r="K270" s="149" t="s">
        <v>21</v>
      </c>
      <c r="L270" s="37"/>
      <c r="M270" s="154" t="s">
        <v>21</v>
      </c>
      <c r="N270" s="155" t="s">
        <v>44</v>
      </c>
      <c r="P270" s="156">
        <f t="shared" si="31"/>
        <v>0</v>
      </c>
      <c r="Q270" s="156">
        <v>0</v>
      </c>
      <c r="R270" s="156">
        <f t="shared" si="32"/>
        <v>0</v>
      </c>
      <c r="S270" s="156">
        <v>0</v>
      </c>
      <c r="T270" s="157">
        <f t="shared" si="33"/>
        <v>0</v>
      </c>
      <c r="AR270" s="21" t="s">
        <v>160</v>
      </c>
      <c r="AT270" s="21" t="s">
        <v>156</v>
      </c>
      <c r="AU270" s="21" t="s">
        <v>81</v>
      </c>
      <c r="AY270" s="21" t="s">
        <v>155</v>
      </c>
      <c r="BE270" s="158">
        <f t="shared" si="34"/>
        <v>0</v>
      </c>
      <c r="BF270" s="158">
        <f t="shared" si="35"/>
        <v>0</v>
      </c>
      <c r="BG270" s="158">
        <f t="shared" si="36"/>
        <v>0</v>
      </c>
      <c r="BH270" s="158">
        <f t="shared" si="37"/>
        <v>0</v>
      </c>
      <c r="BI270" s="158">
        <f t="shared" si="38"/>
        <v>0</v>
      </c>
      <c r="BJ270" s="21" t="s">
        <v>81</v>
      </c>
      <c r="BK270" s="158">
        <f t="shared" si="39"/>
        <v>0</v>
      </c>
      <c r="BL270" s="21" t="s">
        <v>160</v>
      </c>
      <c r="BM270" s="21" t="s">
        <v>876</v>
      </c>
    </row>
    <row r="271" spans="2:65" s="1" customFormat="1" ht="16.5" customHeight="1">
      <c r="B271" s="37"/>
      <c r="C271" s="186" t="s">
        <v>73</v>
      </c>
      <c r="D271" s="186" t="s">
        <v>300</v>
      </c>
      <c r="E271" s="187" t="s">
        <v>877</v>
      </c>
      <c r="F271" s="188" t="s">
        <v>875</v>
      </c>
      <c r="G271" s="189" t="s">
        <v>427</v>
      </c>
      <c r="H271" s="190">
        <v>55</v>
      </c>
      <c r="I271" s="191"/>
      <c r="J271" s="192">
        <f t="shared" si="30"/>
        <v>0</v>
      </c>
      <c r="K271" s="188" t="s">
        <v>21</v>
      </c>
      <c r="L271" s="193"/>
      <c r="M271" s="194" t="s">
        <v>21</v>
      </c>
      <c r="N271" s="195" t="s">
        <v>44</v>
      </c>
      <c r="P271" s="156">
        <f t="shared" si="31"/>
        <v>0</v>
      </c>
      <c r="Q271" s="156">
        <v>0</v>
      </c>
      <c r="R271" s="156">
        <f t="shared" si="32"/>
        <v>0</v>
      </c>
      <c r="S271" s="156">
        <v>0</v>
      </c>
      <c r="T271" s="157">
        <f t="shared" si="33"/>
        <v>0</v>
      </c>
      <c r="AR271" s="21" t="s">
        <v>554</v>
      </c>
      <c r="AT271" s="21" t="s">
        <v>300</v>
      </c>
      <c r="AU271" s="21" t="s">
        <v>81</v>
      </c>
      <c r="AY271" s="21" t="s">
        <v>155</v>
      </c>
      <c r="BE271" s="158">
        <f t="shared" si="34"/>
        <v>0</v>
      </c>
      <c r="BF271" s="158">
        <f t="shared" si="35"/>
        <v>0</v>
      </c>
      <c r="BG271" s="158">
        <f t="shared" si="36"/>
        <v>0</v>
      </c>
      <c r="BH271" s="158">
        <f t="shared" si="37"/>
        <v>0</v>
      </c>
      <c r="BI271" s="158">
        <f t="shared" si="38"/>
        <v>0</v>
      </c>
      <c r="BJ271" s="21" t="s">
        <v>81</v>
      </c>
      <c r="BK271" s="158">
        <f t="shared" si="39"/>
        <v>0</v>
      </c>
      <c r="BL271" s="21" t="s">
        <v>160</v>
      </c>
      <c r="BM271" s="21" t="s">
        <v>878</v>
      </c>
    </row>
    <row r="272" spans="2:65" s="1" customFormat="1" ht="16.5" customHeight="1">
      <c r="B272" s="37"/>
      <c r="C272" s="147" t="s">
        <v>73</v>
      </c>
      <c r="D272" s="147" t="s">
        <v>156</v>
      </c>
      <c r="E272" s="148" t="s">
        <v>879</v>
      </c>
      <c r="F272" s="149" t="s">
        <v>880</v>
      </c>
      <c r="G272" s="150" t="s">
        <v>427</v>
      </c>
      <c r="H272" s="151">
        <v>15</v>
      </c>
      <c r="I272" s="152"/>
      <c r="J272" s="153">
        <f t="shared" ref="J272:J303" si="40">ROUND(I272*H272,2)</f>
        <v>0</v>
      </c>
      <c r="K272" s="149" t="s">
        <v>21</v>
      </c>
      <c r="L272" s="37"/>
      <c r="M272" s="154" t="s">
        <v>21</v>
      </c>
      <c r="N272" s="155" t="s">
        <v>44</v>
      </c>
      <c r="P272" s="156">
        <f t="shared" ref="P272:P303" si="41">O272*H272</f>
        <v>0</v>
      </c>
      <c r="Q272" s="156">
        <v>0</v>
      </c>
      <c r="R272" s="156">
        <f t="shared" ref="R272:R303" si="42">Q272*H272</f>
        <v>0</v>
      </c>
      <c r="S272" s="156">
        <v>0</v>
      </c>
      <c r="T272" s="157">
        <f t="shared" ref="T272:T303" si="43">S272*H272</f>
        <v>0</v>
      </c>
      <c r="AR272" s="21" t="s">
        <v>160</v>
      </c>
      <c r="AT272" s="21" t="s">
        <v>156</v>
      </c>
      <c r="AU272" s="21" t="s">
        <v>81</v>
      </c>
      <c r="AY272" s="21" t="s">
        <v>155</v>
      </c>
      <c r="BE272" s="158">
        <f t="shared" si="34"/>
        <v>0</v>
      </c>
      <c r="BF272" s="158">
        <f t="shared" si="35"/>
        <v>0</v>
      </c>
      <c r="BG272" s="158">
        <f t="shared" si="36"/>
        <v>0</v>
      </c>
      <c r="BH272" s="158">
        <f t="shared" si="37"/>
        <v>0</v>
      </c>
      <c r="BI272" s="158">
        <f t="shared" si="38"/>
        <v>0</v>
      </c>
      <c r="BJ272" s="21" t="s">
        <v>81</v>
      </c>
      <c r="BK272" s="158">
        <f t="shared" si="39"/>
        <v>0</v>
      </c>
      <c r="BL272" s="21" t="s">
        <v>160</v>
      </c>
      <c r="BM272" s="21" t="s">
        <v>881</v>
      </c>
    </row>
    <row r="273" spans="2:65" s="1" customFormat="1" ht="16.5" customHeight="1">
      <c r="B273" s="37"/>
      <c r="C273" s="186" t="s">
        <v>73</v>
      </c>
      <c r="D273" s="186" t="s">
        <v>300</v>
      </c>
      <c r="E273" s="187" t="s">
        <v>882</v>
      </c>
      <c r="F273" s="188" t="s">
        <v>880</v>
      </c>
      <c r="G273" s="189" t="s">
        <v>427</v>
      </c>
      <c r="H273" s="190">
        <v>15</v>
      </c>
      <c r="I273" s="191"/>
      <c r="J273" s="192">
        <f t="shared" si="40"/>
        <v>0</v>
      </c>
      <c r="K273" s="188" t="s">
        <v>21</v>
      </c>
      <c r="L273" s="193"/>
      <c r="M273" s="194" t="s">
        <v>21</v>
      </c>
      <c r="N273" s="195" t="s">
        <v>44</v>
      </c>
      <c r="P273" s="156">
        <f t="shared" si="41"/>
        <v>0</v>
      </c>
      <c r="Q273" s="156">
        <v>0</v>
      </c>
      <c r="R273" s="156">
        <f t="shared" si="42"/>
        <v>0</v>
      </c>
      <c r="S273" s="156">
        <v>0</v>
      </c>
      <c r="T273" s="157">
        <f t="shared" si="43"/>
        <v>0</v>
      </c>
      <c r="AR273" s="21" t="s">
        <v>554</v>
      </c>
      <c r="AT273" s="21" t="s">
        <v>300</v>
      </c>
      <c r="AU273" s="21" t="s">
        <v>81</v>
      </c>
      <c r="AY273" s="21" t="s">
        <v>155</v>
      </c>
      <c r="BE273" s="158">
        <f t="shared" si="34"/>
        <v>0</v>
      </c>
      <c r="BF273" s="158">
        <f t="shared" si="35"/>
        <v>0</v>
      </c>
      <c r="BG273" s="158">
        <f t="shared" si="36"/>
        <v>0</v>
      </c>
      <c r="BH273" s="158">
        <f t="shared" si="37"/>
        <v>0</v>
      </c>
      <c r="BI273" s="158">
        <f t="shared" si="38"/>
        <v>0</v>
      </c>
      <c r="BJ273" s="21" t="s">
        <v>81</v>
      </c>
      <c r="BK273" s="158">
        <f t="shared" si="39"/>
        <v>0</v>
      </c>
      <c r="BL273" s="21" t="s">
        <v>160</v>
      </c>
      <c r="BM273" s="21" t="s">
        <v>883</v>
      </c>
    </row>
    <row r="274" spans="2:65" s="1" customFormat="1" ht="16.5" customHeight="1">
      <c r="B274" s="37"/>
      <c r="C274" s="147" t="s">
        <v>73</v>
      </c>
      <c r="D274" s="147" t="s">
        <v>156</v>
      </c>
      <c r="E274" s="148" t="s">
        <v>884</v>
      </c>
      <c r="F274" s="149" t="s">
        <v>885</v>
      </c>
      <c r="G274" s="150" t="s">
        <v>427</v>
      </c>
      <c r="H274" s="151">
        <v>2</v>
      </c>
      <c r="I274" s="152"/>
      <c r="J274" s="153">
        <f t="shared" si="40"/>
        <v>0</v>
      </c>
      <c r="K274" s="149" t="s">
        <v>21</v>
      </c>
      <c r="L274" s="37"/>
      <c r="M274" s="154" t="s">
        <v>21</v>
      </c>
      <c r="N274" s="155" t="s">
        <v>44</v>
      </c>
      <c r="P274" s="156">
        <f t="shared" si="41"/>
        <v>0</v>
      </c>
      <c r="Q274" s="156">
        <v>0</v>
      </c>
      <c r="R274" s="156">
        <f t="shared" si="42"/>
        <v>0</v>
      </c>
      <c r="S274" s="156">
        <v>0</v>
      </c>
      <c r="T274" s="157">
        <f t="shared" si="43"/>
        <v>0</v>
      </c>
      <c r="AR274" s="21" t="s">
        <v>160</v>
      </c>
      <c r="AT274" s="21" t="s">
        <v>156</v>
      </c>
      <c r="AU274" s="21" t="s">
        <v>81</v>
      </c>
      <c r="AY274" s="21" t="s">
        <v>155</v>
      </c>
      <c r="BE274" s="158">
        <f t="shared" si="34"/>
        <v>0</v>
      </c>
      <c r="BF274" s="158">
        <f t="shared" si="35"/>
        <v>0</v>
      </c>
      <c r="BG274" s="158">
        <f t="shared" si="36"/>
        <v>0</v>
      </c>
      <c r="BH274" s="158">
        <f t="shared" si="37"/>
        <v>0</v>
      </c>
      <c r="BI274" s="158">
        <f t="shared" si="38"/>
        <v>0</v>
      </c>
      <c r="BJ274" s="21" t="s">
        <v>81</v>
      </c>
      <c r="BK274" s="158">
        <f t="shared" si="39"/>
        <v>0</v>
      </c>
      <c r="BL274" s="21" t="s">
        <v>160</v>
      </c>
      <c r="BM274" s="21" t="s">
        <v>886</v>
      </c>
    </row>
    <row r="275" spans="2:65" s="1" customFormat="1" ht="16.5" customHeight="1">
      <c r="B275" s="37"/>
      <c r="C275" s="186" t="s">
        <v>73</v>
      </c>
      <c r="D275" s="186" t="s">
        <v>300</v>
      </c>
      <c r="E275" s="187" t="s">
        <v>887</v>
      </c>
      <c r="F275" s="188" t="s">
        <v>885</v>
      </c>
      <c r="G275" s="189" t="s">
        <v>427</v>
      </c>
      <c r="H275" s="190">
        <v>2</v>
      </c>
      <c r="I275" s="191"/>
      <c r="J275" s="192">
        <f t="shared" si="40"/>
        <v>0</v>
      </c>
      <c r="K275" s="188" t="s">
        <v>21</v>
      </c>
      <c r="L275" s="193"/>
      <c r="M275" s="194" t="s">
        <v>21</v>
      </c>
      <c r="N275" s="195" t="s">
        <v>44</v>
      </c>
      <c r="P275" s="156">
        <f t="shared" si="41"/>
        <v>0</v>
      </c>
      <c r="Q275" s="156">
        <v>0</v>
      </c>
      <c r="R275" s="156">
        <f t="shared" si="42"/>
        <v>0</v>
      </c>
      <c r="S275" s="156">
        <v>0</v>
      </c>
      <c r="T275" s="157">
        <f t="shared" si="43"/>
        <v>0</v>
      </c>
      <c r="AR275" s="21" t="s">
        <v>554</v>
      </c>
      <c r="AT275" s="21" t="s">
        <v>300</v>
      </c>
      <c r="AU275" s="21" t="s">
        <v>81</v>
      </c>
      <c r="AY275" s="21" t="s">
        <v>155</v>
      </c>
      <c r="BE275" s="158">
        <f t="shared" si="34"/>
        <v>0</v>
      </c>
      <c r="BF275" s="158">
        <f t="shared" si="35"/>
        <v>0</v>
      </c>
      <c r="BG275" s="158">
        <f t="shared" si="36"/>
        <v>0</v>
      </c>
      <c r="BH275" s="158">
        <f t="shared" si="37"/>
        <v>0</v>
      </c>
      <c r="BI275" s="158">
        <f t="shared" si="38"/>
        <v>0</v>
      </c>
      <c r="BJ275" s="21" t="s">
        <v>81</v>
      </c>
      <c r="BK275" s="158">
        <f t="shared" si="39"/>
        <v>0</v>
      </c>
      <c r="BL275" s="21" t="s">
        <v>160</v>
      </c>
      <c r="BM275" s="21" t="s">
        <v>888</v>
      </c>
    </row>
    <row r="276" spans="2:65" s="9" customFormat="1" ht="29.85" customHeight="1">
      <c r="B276" s="137"/>
      <c r="D276" s="138" t="s">
        <v>72</v>
      </c>
      <c r="E276" s="169" t="s">
        <v>889</v>
      </c>
      <c r="F276" s="169" t="s">
        <v>890</v>
      </c>
      <c r="I276" s="140"/>
      <c r="J276" s="170">
        <f>BK276</f>
        <v>0</v>
      </c>
      <c r="L276" s="137"/>
      <c r="M276" s="142"/>
      <c r="P276" s="143">
        <v>0</v>
      </c>
      <c r="R276" s="143">
        <v>0</v>
      </c>
      <c r="T276" s="144">
        <v>0</v>
      </c>
      <c r="AR276" s="138" t="s">
        <v>154</v>
      </c>
      <c r="AT276" s="145" t="s">
        <v>72</v>
      </c>
      <c r="AU276" s="145" t="s">
        <v>81</v>
      </c>
      <c r="AY276" s="138" t="s">
        <v>155</v>
      </c>
      <c r="BK276" s="146">
        <v>0</v>
      </c>
    </row>
    <row r="277" spans="2:65" s="9" customFormat="1" ht="24.95" customHeight="1">
      <c r="B277" s="137"/>
      <c r="D277" s="138" t="s">
        <v>72</v>
      </c>
      <c r="E277" s="139" t="s">
        <v>891</v>
      </c>
      <c r="F277" s="139" t="s">
        <v>892</v>
      </c>
      <c r="I277" s="140"/>
      <c r="J277" s="141">
        <f>BK277</f>
        <v>0</v>
      </c>
      <c r="L277" s="137"/>
      <c r="M277" s="142"/>
      <c r="P277" s="143">
        <f>SUM(P278:P295)</f>
        <v>0</v>
      </c>
      <c r="R277" s="143">
        <f>SUM(R278:R295)</f>
        <v>0.67949999999999999</v>
      </c>
      <c r="T277" s="144">
        <f>SUM(T278:T295)</f>
        <v>0</v>
      </c>
      <c r="AR277" s="138" t="s">
        <v>154</v>
      </c>
      <c r="AT277" s="145" t="s">
        <v>72</v>
      </c>
      <c r="AU277" s="145" t="s">
        <v>73</v>
      </c>
      <c r="AY277" s="138" t="s">
        <v>155</v>
      </c>
      <c r="BK277" s="146">
        <f>SUM(BK278:BK295)</f>
        <v>0</v>
      </c>
    </row>
    <row r="278" spans="2:65" s="1" customFormat="1" ht="25.5" customHeight="1">
      <c r="B278" s="37"/>
      <c r="C278" s="147" t="s">
        <v>73</v>
      </c>
      <c r="D278" s="147" t="s">
        <v>156</v>
      </c>
      <c r="E278" s="148" t="s">
        <v>893</v>
      </c>
      <c r="F278" s="149" t="s">
        <v>894</v>
      </c>
      <c r="G278" s="150" t="s">
        <v>895</v>
      </c>
      <c r="H278" s="151">
        <v>15</v>
      </c>
      <c r="I278" s="152"/>
      <c r="J278" s="153">
        <f t="shared" ref="J278:J294" si="44">ROUND(I278*H278,2)</f>
        <v>0</v>
      </c>
      <c r="K278" s="149" t="s">
        <v>21</v>
      </c>
      <c r="L278" s="37"/>
      <c r="M278" s="154" t="s">
        <v>21</v>
      </c>
      <c r="N278" s="155" t="s">
        <v>44</v>
      </c>
      <c r="P278" s="156">
        <f t="shared" ref="P278:P294" si="45">O278*H278</f>
        <v>0</v>
      </c>
      <c r="Q278" s="156">
        <v>0</v>
      </c>
      <c r="R278" s="156">
        <f t="shared" ref="R278:R294" si="46">Q278*H278</f>
        <v>0</v>
      </c>
      <c r="S278" s="156">
        <v>0</v>
      </c>
      <c r="T278" s="157">
        <f t="shared" ref="T278:T294" si="47">S278*H278</f>
        <v>0</v>
      </c>
      <c r="AR278" s="21" t="s">
        <v>160</v>
      </c>
      <c r="AT278" s="21" t="s">
        <v>156</v>
      </c>
      <c r="AU278" s="21" t="s">
        <v>81</v>
      </c>
      <c r="AY278" s="21" t="s">
        <v>155</v>
      </c>
      <c r="BE278" s="158">
        <f t="shared" ref="BE278:BE294" si="48">IF(N278="základní",J278,0)</f>
        <v>0</v>
      </c>
      <c r="BF278" s="158">
        <f t="shared" ref="BF278:BF294" si="49">IF(N278="snížená",J278,0)</f>
        <v>0</v>
      </c>
      <c r="BG278" s="158">
        <f t="shared" ref="BG278:BG294" si="50">IF(N278="zákl. přenesená",J278,0)</f>
        <v>0</v>
      </c>
      <c r="BH278" s="158">
        <f t="shared" ref="BH278:BH294" si="51">IF(N278="sníž. přenesená",J278,0)</f>
        <v>0</v>
      </c>
      <c r="BI278" s="158">
        <f t="shared" ref="BI278:BI294" si="52">IF(N278="nulová",J278,0)</f>
        <v>0</v>
      </c>
      <c r="BJ278" s="21" t="s">
        <v>81</v>
      </c>
      <c r="BK278" s="158">
        <f t="shared" ref="BK278:BK294" si="53">ROUND(I278*H278,2)</f>
        <v>0</v>
      </c>
      <c r="BL278" s="21" t="s">
        <v>160</v>
      </c>
      <c r="BM278" s="21" t="s">
        <v>896</v>
      </c>
    </row>
    <row r="279" spans="2:65" s="1" customFormat="1" ht="16.5" customHeight="1">
      <c r="B279" s="37"/>
      <c r="C279" s="147" t="s">
        <v>73</v>
      </c>
      <c r="D279" s="147" t="s">
        <v>156</v>
      </c>
      <c r="E279" s="148" t="s">
        <v>897</v>
      </c>
      <c r="F279" s="149" t="s">
        <v>898</v>
      </c>
      <c r="G279" s="150" t="s">
        <v>895</v>
      </c>
      <c r="H279" s="151">
        <v>85</v>
      </c>
      <c r="I279" s="152"/>
      <c r="J279" s="153">
        <f t="shared" si="44"/>
        <v>0</v>
      </c>
      <c r="K279" s="149" t="s">
        <v>21</v>
      </c>
      <c r="L279" s="37"/>
      <c r="M279" s="154" t="s">
        <v>21</v>
      </c>
      <c r="N279" s="155" t="s">
        <v>44</v>
      </c>
      <c r="P279" s="156">
        <f t="shared" si="45"/>
        <v>0</v>
      </c>
      <c r="Q279" s="156">
        <v>0</v>
      </c>
      <c r="R279" s="156">
        <f t="shared" si="46"/>
        <v>0</v>
      </c>
      <c r="S279" s="156">
        <v>0</v>
      </c>
      <c r="T279" s="157">
        <f t="shared" si="47"/>
        <v>0</v>
      </c>
      <c r="AR279" s="21" t="s">
        <v>160</v>
      </c>
      <c r="AT279" s="21" t="s">
        <v>156</v>
      </c>
      <c r="AU279" s="21" t="s">
        <v>81</v>
      </c>
      <c r="AY279" s="21" t="s">
        <v>155</v>
      </c>
      <c r="BE279" s="158">
        <f t="shared" si="48"/>
        <v>0</v>
      </c>
      <c r="BF279" s="158">
        <f t="shared" si="49"/>
        <v>0</v>
      </c>
      <c r="BG279" s="158">
        <f t="shared" si="50"/>
        <v>0</v>
      </c>
      <c r="BH279" s="158">
        <f t="shared" si="51"/>
        <v>0</v>
      </c>
      <c r="BI279" s="158">
        <f t="shared" si="52"/>
        <v>0</v>
      </c>
      <c r="BJ279" s="21" t="s">
        <v>81</v>
      </c>
      <c r="BK279" s="158">
        <f t="shared" si="53"/>
        <v>0</v>
      </c>
      <c r="BL279" s="21" t="s">
        <v>160</v>
      </c>
      <c r="BM279" s="21" t="s">
        <v>899</v>
      </c>
    </row>
    <row r="280" spans="2:65" s="1" customFormat="1" ht="16.5" customHeight="1">
      <c r="B280" s="37"/>
      <c r="C280" s="147" t="s">
        <v>73</v>
      </c>
      <c r="D280" s="147" t="s">
        <v>156</v>
      </c>
      <c r="E280" s="148" t="s">
        <v>900</v>
      </c>
      <c r="F280" s="149" t="s">
        <v>901</v>
      </c>
      <c r="G280" s="150" t="s">
        <v>895</v>
      </c>
      <c r="H280" s="151">
        <v>160</v>
      </c>
      <c r="I280" s="152"/>
      <c r="J280" s="153">
        <f t="shared" si="44"/>
        <v>0</v>
      </c>
      <c r="K280" s="149" t="s">
        <v>21</v>
      </c>
      <c r="L280" s="37"/>
      <c r="M280" s="154" t="s">
        <v>21</v>
      </c>
      <c r="N280" s="155" t="s">
        <v>44</v>
      </c>
      <c r="P280" s="156">
        <f t="shared" si="45"/>
        <v>0</v>
      </c>
      <c r="Q280" s="156">
        <v>0</v>
      </c>
      <c r="R280" s="156">
        <f t="shared" si="46"/>
        <v>0</v>
      </c>
      <c r="S280" s="156">
        <v>0</v>
      </c>
      <c r="T280" s="157">
        <f t="shared" si="47"/>
        <v>0</v>
      </c>
      <c r="AR280" s="21" t="s">
        <v>160</v>
      </c>
      <c r="AT280" s="21" t="s">
        <v>156</v>
      </c>
      <c r="AU280" s="21" t="s">
        <v>81</v>
      </c>
      <c r="AY280" s="21" t="s">
        <v>155</v>
      </c>
      <c r="BE280" s="158">
        <f t="shared" si="48"/>
        <v>0</v>
      </c>
      <c r="BF280" s="158">
        <f t="shared" si="49"/>
        <v>0</v>
      </c>
      <c r="BG280" s="158">
        <f t="shared" si="50"/>
        <v>0</v>
      </c>
      <c r="BH280" s="158">
        <f t="shared" si="51"/>
        <v>0</v>
      </c>
      <c r="BI280" s="158">
        <f t="shared" si="52"/>
        <v>0</v>
      </c>
      <c r="BJ280" s="21" t="s">
        <v>81</v>
      </c>
      <c r="BK280" s="158">
        <f t="shared" si="53"/>
        <v>0</v>
      </c>
      <c r="BL280" s="21" t="s">
        <v>160</v>
      </c>
      <c r="BM280" s="21" t="s">
        <v>902</v>
      </c>
    </row>
    <row r="281" spans="2:65" s="1" customFormat="1" ht="16.5" customHeight="1">
      <c r="B281" s="37"/>
      <c r="C281" s="147" t="s">
        <v>73</v>
      </c>
      <c r="D281" s="147" t="s">
        <v>156</v>
      </c>
      <c r="E281" s="148" t="s">
        <v>903</v>
      </c>
      <c r="F281" s="149" t="s">
        <v>904</v>
      </c>
      <c r="G281" s="150" t="s">
        <v>300</v>
      </c>
      <c r="H281" s="151">
        <v>35</v>
      </c>
      <c r="I281" s="152"/>
      <c r="J281" s="153">
        <f t="shared" si="44"/>
        <v>0</v>
      </c>
      <c r="K281" s="149" t="s">
        <v>21</v>
      </c>
      <c r="L281" s="37"/>
      <c r="M281" s="154" t="s">
        <v>21</v>
      </c>
      <c r="N281" s="155" t="s">
        <v>44</v>
      </c>
      <c r="P281" s="156">
        <f t="shared" si="45"/>
        <v>0</v>
      </c>
      <c r="Q281" s="156">
        <v>0</v>
      </c>
      <c r="R281" s="156">
        <f t="shared" si="46"/>
        <v>0</v>
      </c>
      <c r="S281" s="156">
        <v>0</v>
      </c>
      <c r="T281" s="157">
        <f t="shared" si="47"/>
        <v>0</v>
      </c>
      <c r="AR281" s="21" t="s">
        <v>160</v>
      </c>
      <c r="AT281" s="21" t="s">
        <v>156</v>
      </c>
      <c r="AU281" s="21" t="s">
        <v>81</v>
      </c>
      <c r="AY281" s="21" t="s">
        <v>155</v>
      </c>
      <c r="BE281" s="158">
        <f t="shared" si="48"/>
        <v>0</v>
      </c>
      <c r="BF281" s="158">
        <f t="shared" si="49"/>
        <v>0</v>
      </c>
      <c r="BG281" s="158">
        <f t="shared" si="50"/>
        <v>0</v>
      </c>
      <c r="BH281" s="158">
        <f t="shared" si="51"/>
        <v>0</v>
      </c>
      <c r="BI281" s="158">
        <f t="shared" si="52"/>
        <v>0</v>
      </c>
      <c r="BJ281" s="21" t="s">
        <v>81</v>
      </c>
      <c r="BK281" s="158">
        <f t="shared" si="53"/>
        <v>0</v>
      </c>
      <c r="BL281" s="21" t="s">
        <v>160</v>
      </c>
      <c r="BM281" s="21" t="s">
        <v>905</v>
      </c>
    </row>
    <row r="282" spans="2:65" s="1" customFormat="1" ht="16.5" customHeight="1">
      <c r="B282" s="37"/>
      <c r="C282" s="147" t="s">
        <v>73</v>
      </c>
      <c r="D282" s="147" t="s">
        <v>156</v>
      </c>
      <c r="E282" s="148" t="s">
        <v>906</v>
      </c>
      <c r="F282" s="149" t="s">
        <v>907</v>
      </c>
      <c r="G282" s="150" t="s">
        <v>300</v>
      </c>
      <c r="H282" s="151">
        <v>55</v>
      </c>
      <c r="I282" s="152"/>
      <c r="J282" s="153">
        <f t="shared" si="44"/>
        <v>0</v>
      </c>
      <c r="K282" s="149" t="s">
        <v>21</v>
      </c>
      <c r="L282" s="37"/>
      <c r="M282" s="154" t="s">
        <v>21</v>
      </c>
      <c r="N282" s="155" t="s">
        <v>44</v>
      </c>
      <c r="P282" s="156">
        <f t="shared" si="45"/>
        <v>0</v>
      </c>
      <c r="Q282" s="156">
        <v>0</v>
      </c>
      <c r="R282" s="156">
        <f t="shared" si="46"/>
        <v>0</v>
      </c>
      <c r="S282" s="156">
        <v>0</v>
      </c>
      <c r="T282" s="157">
        <f t="shared" si="47"/>
        <v>0</v>
      </c>
      <c r="AR282" s="21" t="s">
        <v>160</v>
      </c>
      <c r="AT282" s="21" t="s">
        <v>156</v>
      </c>
      <c r="AU282" s="21" t="s">
        <v>81</v>
      </c>
      <c r="AY282" s="21" t="s">
        <v>155</v>
      </c>
      <c r="BE282" s="158">
        <f t="shared" si="48"/>
        <v>0</v>
      </c>
      <c r="BF282" s="158">
        <f t="shared" si="49"/>
        <v>0</v>
      </c>
      <c r="BG282" s="158">
        <f t="shared" si="50"/>
        <v>0</v>
      </c>
      <c r="BH282" s="158">
        <f t="shared" si="51"/>
        <v>0</v>
      </c>
      <c r="BI282" s="158">
        <f t="shared" si="52"/>
        <v>0</v>
      </c>
      <c r="BJ282" s="21" t="s">
        <v>81</v>
      </c>
      <c r="BK282" s="158">
        <f t="shared" si="53"/>
        <v>0</v>
      </c>
      <c r="BL282" s="21" t="s">
        <v>160</v>
      </c>
      <c r="BM282" s="21" t="s">
        <v>908</v>
      </c>
    </row>
    <row r="283" spans="2:65" s="1" customFormat="1" ht="16.5" customHeight="1">
      <c r="B283" s="37"/>
      <c r="C283" s="147" t="s">
        <v>73</v>
      </c>
      <c r="D283" s="147" t="s">
        <v>156</v>
      </c>
      <c r="E283" s="148" t="s">
        <v>909</v>
      </c>
      <c r="F283" s="149" t="s">
        <v>910</v>
      </c>
      <c r="G283" s="150" t="s">
        <v>300</v>
      </c>
      <c r="H283" s="151">
        <v>150</v>
      </c>
      <c r="I283" s="152"/>
      <c r="J283" s="153">
        <f t="shared" si="44"/>
        <v>0</v>
      </c>
      <c r="K283" s="149" t="s">
        <v>21</v>
      </c>
      <c r="L283" s="37"/>
      <c r="M283" s="154" t="s">
        <v>21</v>
      </c>
      <c r="N283" s="155" t="s">
        <v>44</v>
      </c>
      <c r="P283" s="156">
        <f t="shared" si="45"/>
        <v>0</v>
      </c>
      <c r="Q283" s="156">
        <v>0</v>
      </c>
      <c r="R283" s="156">
        <f t="shared" si="46"/>
        <v>0</v>
      </c>
      <c r="S283" s="156">
        <v>0</v>
      </c>
      <c r="T283" s="157">
        <f t="shared" si="47"/>
        <v>0</v>
      </c>
      <c r="AR283" s="21" t="s">
        <v>160</v>
      </c>
      <c r="AT283" s="21" t="s">
        <v>156</v>
      </c>
      <c r="AU283" s="21" t="s">
        <v>81</v>
      </c>
      <c r="AY283" s="21" t="s">
        <v>155</v>
      </c>
      <c r="BE283" s="158">
        <f t="shared" si="48"/>
        <v>0</v>
      </c>
      <c r="BF283" s="158">
        <f t="shared" si="49"/>
        <v>0</v>
      </c>
      <c r="BG283" s="158">
        <f t="shared" si="50"/>
        <v>0</v>
      </c>
      <c r="BH283" s="158">
        <f t="shared" si="51"/>
        <v>0</v>
      </c>
      <c r="BI283" s="158">
        <f t="shared" si="52"/>
        <v>0</v>
      </c>
      <c r="BJ283" s="21" t="s">
        <v>81</v>
      </c>
      <c r="BK283" s="158">
        <f t="shared" si="53"/>
        <v>0</v>
      </c>
      <c r="BL283" s="21" t="s">
        <v>160</v>
      </c>
      <c r="BM283" s="21" t="s">
        <v>911</v>
      </c>
    </row>
    <row r="284" spans="2:65" s="1" customFormat="1" ht="16.5" customHeight="1">
      <c r="B284" s="37"/>
      <c r="C284" s="147" t="s">
        <v>73</v>
      </c>
      <c r="D284" s="147" t="s">
        <v>156</v>
      </c>
      <c r="E284" s="148" t="s">
        <v>912</v>
      </c>
      <c r="F284" s="149" t="s">
        <v>913</v>
      </c>
      <c r="G284" s="150" t="s">
        <v>300</v>
      </c>
      <c r="H284" s="151">
        <v>785</v>
      </c>
      <c r="I284" s="152"/>
      <c r="J284" s="153">
        <f t="shared" si="44"/>
        <v>0</v>
      </c>
      <c r="K284" s="149" t="s">
        <v>21</v>
      </c>
      <c r="L284" s="37"/>
      <c r="M284" s="154" t="s">
        <v>21</v>
      </c>
      <c r="N284" s="155" t="s">
        <v>44</v>
      </c>
      <c r="P284" s="156">
        <f t="shared" si="45"/>
        <v>0</v>
      </c>
      <c r="Q284" s="156">
        <v>0</v>
      </c>
      <c r="R284" s="156">
        <f t="shared" si="46"/>
        <v>0</v>
      </c>
      <c r="S284" s="156">
        <v>0</v>
      </c>
      <c r="T284" s="157">
        <f t="shared" si="47"/>
        <v>0</v>
      </c>
      <c r="AR284" s="21" t="s">
        <v>160</v>
      </c>
      <c r="AT284" s="21" t="s">
        <v>156</v>
      </c>
      <c r="AU284" s="21" t="s">
        <v>81</v>
      </c>
      <c r="AY284" s="21" t="s">
        <v>155</v>
      </c>
      <c r="BE284" s="158">
        <f t="shared" si="48"/>
        <v>0</v>
      </c>
      <c r="BF284" s="158">
        <f t="shared" si="49"/>
        <v>0</v>
      </c>
      <c r="BG284" s="158">
        <f t="shared" si="50"/>
        <v>0</v>
      </c>
      <c r="BH284" s="158">
        <f t="shared" si="51"/>
        <v>0</v>
      </c>
      <c r="BI284" s="158">
        <f t="shared" si="52"/>
        <v>0</v>
      </c>
      <c r="BJ284" s="21" t="s">
        <v>81</v>
      </c>
      <c r="BK284" s="158">
        <f t="shared" si="53"/>
        <v>0</v>
      </c>
      <c r="BL284" s="21" t="s">
        <v>160</v>
      </c>
      <c r="BM284" s="21" t="s">
        <v>914</v>
      </c>
    </row>
    <row r="285" spans="2:65" s="1" customFormat="1" ht="16.5" customHeight="1">
      <c r="B285" s="37"/>
      <c r="C285" s="147" t="s">
        <v>73</v>
      </c>
      <c r="D285" s="147" t="s">
        <v>156</v>
      </c>
      <c r="E285" s="148" t="s">
        <v>915</v>
      </c>
      <c r="F285" s="149" t="s">
        <v>916</v>
      </c>
      <c r="G285" s="150" t="s">
        <v>300</v>
      </c>
      <c r="H285" s="151">
        <v>210</v>
      </c>
      <c r="I285" s="152"/>
      <c r="J285" s="153">
        <f t="shared" si="44"/>
        <v>0</v>
      </c>
      <c r="K285" s="149" t="s">
        <v>21</v>
      </c>
      <c r="L285" s="37"/>
      <c r="M285" s="154" t="s">
        <v>21</v>
      </c>
      <c r="N285" s="155" t="s">
        <v>44</v>
      </c>
      <c r="P285" s="156">
        <f t="shared" si="45"/>
        <v>0</v>
      </c>
      <c r="Q285" s="156">
        <v>0</v>
      </c>
      <c r="R285" s="156">
        <f t="shared" si="46"/>
        <v>0</v>
      </c>
      <c r="S285" s="156">
        <v>0</v>
      </c>
      <c r="T285" s="157">
        <f t="shared" si="47"/>
        <v>0</v>
      </c>
      <c r="AR285" s="21" t="s">
        <v>160</v>
      </c>
      <c r="AT285" s="21" t="s">
        <v>156</v>
      </c>
      <c r="AU285" s="21" t="s">
        <v>81</v>
      </c>
      <c r="AY285" s="21" t="s">
        <v>155</v>
      </c>
      <c r="BE285" s="158">
        <f t="shared" si="48"/>
        <v>0</v>
      </c>
      <c r="BF285" s="158">
        <f t="shared" si="49"/>
        <v>0</v>
      </c>
      <c r="BG285" s="158">
        <f t="shared" si="50"/>
        <v>0</v>
      </c>
      <c r="BH285" s="158">
        <f t="shared" si="51"/>
        <v>0</v>
      </c>
      <c r="BI285" s="158">
        <f t="shared" si="52"/>
        <v>0</v>
      </c>
      <c r="BJ285" s="21" t="s">
        <v>81</v>
      </c>
      <c r="BK285" s="158">
        <f t="shared" si="53"/>
        <v>0</v>
      </c>
      <c r="BL285" s="21" t="s">
        <v>160</v>
      </c>
      <c r="BM285" s="21" t="s">
        <v>917</v>
      </c>
    </row>
    <row r="286" spans="2:65" s="1" customFormat="1" ht="16.5" customHeight="1">
      <c r="B286" s="37"/>
      <c r="C286" s="147" t="s">
        <v>73</v>
      </c>
      <c r="D286" s="147" t="s">
        <v>156</v>
      </c>
      <c r="E286" s="148" t="s">
        <v>918</v>
      </c>
      <c r="F286" s="149" t="s">
        <v>919</v>
      </c>
      <c r="G286" s="150" t="s">
        <v>427</v>
      </c>
      <c r="H286" s="151">
        <v>370</v>
      </c>
      <c r="I286" s="152"/>
      <c r="J286" s="153">
        <f t="shared" si="44"/>
        <v>0</v>
      </c>
      <c r="K286" s="149" t="s">
        <v>21</v>
      </c>
      <c r="L286" s="37"/>
      <c r="M286" s="154" t="s">
        <v>21</v>
      </c>
      <c r="N286" s="155" t="s">
        <v>44</v>
      </c>
      <c r="P286" s="156">
        <f t="shared" si="45"/>
        <v>0</v>
      </c>
      <c r="Q286" s="156">
        <v>0</v>
      </c>
      <c r="R286" s="156">
        <f t="shared" si="46"/>
        <v>0</v>
      </c>
      <c r="S286" s="156">
        <v>0</v>
      </c>
      <c r="T286" s="157">
        <f t="shared" si="47"/>
        <v>0</v>
      </c>
      <c r="AR286" s="21" t="s">
        <v>160</v>
      </c>
      <c r="AT286" s="21" t="s">
        <v>156</v>
      </c>
      <c r="AU286" s="21" t="s">
        <v>81</v>
      </c>
      <c r="AY286" s="21" t="s">
        <v>155</v>
      </c>
      <c r="BE286" s="158">
        <f t="shared" si="48"/>
        <v>0</v>
      </c>
      <c r="BF286" s="158">
        <f t="shared" si="49"/>
        <v>0</v>
      </c>
      <c r="BG286" s="158">
        <f t="shared" si="50"/>
        <v>0</v>
      </c>
      <c r="BH286" s="158">
        <f t="shared" si="51"/>
        <v>0</v>
      </c>
      <c r="BI286" s="158">
        <f t="shared" si="52"/>
        <v>0</v>
      </c>
      <c r="BJ286" s="21" t="s">
        <v>81</v>
      </c>
      <c r="BK286" s="158">
        <f t="shared" si="53"/>
        <v>0</v>
      </c>
      <c r="BL286" s="21" t="s">
        <v>160</v>
      </c>
      <c r="BM286" s="21" t="s">
        <v>920</v>
      </c>
    </row>
    <row r="287" spans="2:65" s="1" customFormat="1" ht="16.5" customHeight="1">
      <c r="B287" s="37"/>
      <c r="C287" s="147" t="s">
        <v>73</v>
      </c>
      <c r="D287" s="147" t="s">
        <v>156</v>
      </c>
      <c r="E287" s="148" t="s">
        <v>921</v>
      </c>
      <c r="F287" s="149" t="s">
        <v>922</v>
      </c>
      <c r="G287" s="150" t="s">
        <v>300</v>
      </c>
      <c r="H287" s="151">
        <v>995</v>
      </c>
      <c r="I287" s="152"/>
      <c r="J287" s="153">
        <f t="shared" si="44"/>
        <v>0</v>
      </c>
      <c r="K287" s="149" t="s">
        <v>21</v>
      </c>
      <c r="L287" s="37"/>
      <c r="M287" s="154" t="s">
        <v>21</v>
      </c>
      <c r="N287" s="155" t="s">
        <v>44</v>
      </c>
      <c r="P287" s="156">
        <f t="shared" si="45"/>
        <v>0</v>
      </c>
      <c r="Q287" s="156">
        <v>0</v>
      </c>
      <c r="R287" s="156">
        <f t="shared" si="46"/>
        <v>0</v>
      </c>
      <c r="S287" s="156">
        <v>0</v>
      </c>
      <c r="T287" s="157">
        <f t="shared" si="47"/>
        <v>0</v>
      </c>
      <c r="AR287" s="21" t="s">
        <v>160</v>
      </c>
      <c r="AT287" s="21" t="s">
        <v>156</v>
      </c>
      <c r="AU287" s="21" t="s">
        <v>81</v>
      </c>
      <c r="AY287" s="21" t="s">
        <v>155</v>
      </c>
      <c r="BE287" s="158">
        <f t="shared" si="48"/>
        <v>0</v>
      </c>
      <c r="BF287" s="158">
        <f t="shared" si="49"/>
        <v>0</v>
      </c>
      <c r="BG287" s="158">
        <f t="shared" si="50"/>
        <v>0</v>
      </c>
      <c r="BH287" s="158">
        <f t="shared" si="51"/>
        <v>0</v>
      </c>
      <c r="BI287" s="158">
        <f t="shared" si="52"/>
        <v>0</v>
      </c>
      <c r="BJ287" s="21" t="s">
        <v>81</v>
      </c>
      <c r="BK287" s="158">
        <f t="shared" si="53"/>
        <v>0</v>
      </c>
      <c r="BL287" s="21" t="s">
        <v>160</v>
      </c>
      <c r="BM287" s="21" t="s">
        <v>923</v>
      </c>
    </row>
    <row r="288" spans="2:65" s="1" customFormat="1" ht="16.5" customHeight="1">
      <c r="B288" s="37"/>
      <c r="C288" s="147" t="s">
        <v>73</v>
      </c>
      <c r="D288" s="147" t="s">
        <v>156</v>
      </c>
      <c r="E288" s="148" t="s">
        <v>924</v>
      </c>
      <c r="F288" s="149" t="s">
        <v>925</v>
      </c>
      <c r="G288" s="150" t="s">
        <v>300</v>
      </c>
      <c r="H288" s="151">
        <v>150</v>
      </c>
      <c r="I288" s="152"/>
      <c r="J288" s="153">
        <f t="shared" si="44"/>
        <v>0</v>
      </c>
      <c r="K288" s="149" t="s">
        <v>21</v>
      </c>
      <c r="L288" s="37"/>
      <c r="M288" s="154" t="s">
        <v>21</v>
      </c>
      <c r="N288" s="155" t="s">
        <v>44</v>
      </c>
      <c r="P288" s="156">
        <f t="shared" si="45"/>
        <v>0</v>
      </c>
      <c r="Q288" s="156">
        <v>4.5300000000000002E-3</v>
      </c>
      <c r="R288" s="156">
        <f t="shared" si="46"/>
        <v>0.67949999999999999</v>
      </c>
      <c r="S288" s="156">
        <v>0</v>
      </c>
      <c r="T288" s="157">
        <f t="shared" si="47"/>
        <v>0</v>
      </c>
      <c r="AR288" s="21" t="s">
        <v>160</v>
      </c>
      <c r="AT288" s="21" t="s">
        <v>156</v>
      </c>
      <c r="AU288" s="21" t="s">
        <v>81</v>
      </c>
      <c r="AY288" s="21" t="s">
        <v>155</v>
      </c>
      <c r="BE288" s="158">
        <f t="shared" si="48"/>
        <v>0</v>
      </c>
      <c r="BF288" s="158">
        <f t="shared" si="49"/>
        <v>0</v>
      </c>
      <c r="BG288" s="158">
        <f t="shared" si="50"/>
        <v>0</v>
      </c>
      <c r="BH288" s="158">
        <f t="shared" si="51"/>
        <v>0</v>
      </c>
      <c r="BI288" s="158">
        <f t="shared" si="52"/>
        <v>0</v>
      </c>
      <c r="BJ288" s="21" t="s">
        <v>81</v>
      </c>
      <c r="BK288" s="158">
        <f t="shared" si="53"/>
        <v>0</v>
      </c>
      <c r="BL288" s="21" t="s">
        <v>160</v>
      </c>
      <c r="BM288" s="21" t="s">
        <v>926</v>
      </c>
    </row>
    <row r="289" spans="2:65" s="1" customFormat="1" ht="16.5" customHeight="1">
      <c r="B289" s="37"/>
      <c r="C289" s="147" t="s">
        <v>73</v>
      </c>
      <c r="D289" s="147" t="s">
        <v>156</v>
      </c>
      <c r="E289" s="148" t="s">
        <v>927</v>
      </c>
      <c r="F289" s="149" t="s">
        <v>928</v>
      </c>
      <c r="G289" s="150" t="s">
        <v>300</v>
      </c>
      <c r="H289" s="151">
        <v>55</v>
      </c>
      <c r="I289" s="152"/>
      <c r="J289" s="153">
        <f t="shared" si="44"/>
        <v>0</v>
      </c>
      <c r="K289" s="149" t="s">
        <v>21</v>
      </c>
      <c r="L289" s="37"/>
      <c r="M289" s="154" t="s">
        <v>21</v>
      </c>
      <c r="N289" s="155" t="s">
        <v>44</v>
      </c>
      <c r="P289" s="156">
        <f t="shared" si="45"/>
        <v>0</v>
      </c>
      <c r="Q289" s="156">
        <v>0</v>
      </c>
      <c r="R289" s="156">
        <f t="shared" si="46"/>
        <v>0</v>
      </c>
      <c r="S289" s="156">
        <v>0</v>
      </c>
      <c r="T289" s="157">
        <f t="shared" si="47"/>
        <v>0</v>
      </c>
      <c r="AR289" s="21" t="s">
        <v>160</v>
      </c>
      <c r="AT289" s="21" t="s">
        <v>156</v>
      </c>
      <c r="AU289" s="21" t="s">
        <v>81</v>
      </c>
      <c r="AY289" s="21" t="s">
        <v>155</v>
      </c>
      <c r="BE289" s="158">
        <f t="shared" si="48"/>
        <v>0</v>
      </c>
      <c r="BF289" s="158">
        <f t="shared" si="49"/>
        <v>0</v>
      </c>
      <c r="BG289" s="158">
        <f t="shared" si="50"/>
        <v>0</v>
      </c>
      <c r="BH289" s="158">
        <f t="shared" si="51"/>
        <v>0</v>
      </c>
      <c r="BI289" s="158">
        <f t="shared" si="52"/>
        <v>0</v>
      </c>
      <c r="BJ289" s="21" t="s">
        <v>81</v>
      </c>
      <c r="BK289" s="158">
        <f t="shared" si="53"/>
        <v>0</v>
      </c>
      <c r="BL289" s="21" t="s">
        <v>160</v>
      </c>
      <c r="BM289" s="21" t="s">
        <v>929</v>
      </c>
    </row>
    <row r="290" spans="2:65" s="1" customFormat="1" ht="16.5" customHeight="1">
      <c r="B290" s="37"/>
      <c r="C290" s="147" t="s">
        <v>73</v>
      </c>
      <c r="D290" s="147" t="s">
        <v>156</v>
      </c>
      <c r="E290" s="148" t="s">
        <v>930</v>
      </c>
      <c r="F290" s="149" t="s">
        <v>931</v>
      </c>
      <c r="G290" s="150" t="s">
        <v>300</v>
      </c>
      <c r="H290" s="151">
        <v>35</v>
      </c>
      <c r="I290" s="152"/>
      <c r="J290" s="153">
        <f t="shared" si="44"/>
        <v>0</v>
      </c>
      <c r="K290" s="149" t="s">
        <v>21</v>
      </c>
      <c r="L290" s="37"/>
      <c r="M290" s="154" t="s">
        <v>21</v>
      </c>
      <c r="N290" s="155" t="s">
        <v>44</v>
      </c>
      <c r="P290" s="156">
        <f t="shared" si="45"/>
        <v>0</v>
      </c>
      <c r="Q290" s="156">
        <v>0</v>
      </c>
      <c r="R290" s="156">
        <f t="shared" si="46"/>
        <v>0</v>
      </c>
      <c r="S290" s="156">
        <v>0</v>
      </c>
      <c r="T290" s="157">
        <f t="shared" si="47"/>
        <v>0</v>
      </c>
      <c r="AR290" s="21" t="s">
        <v>160</v>
      </c>
      <c r="AT290" s="21" t="s">
        <v>156</v>
      </c>
      <c r="AU290" s="21" t="s">
        <v>81</v>
      </c>
      <c r="AY290" s="21" t="s">
        <v>155</v>
      </c>
      <c r="BE290" s="158">
        <f t="shared" si="48"/>
        <v>0</v>
      </c>
      <c r="BF290" s="158">
        <f t="shared" si="49"/>
        <v>0</v>
      </c>
      <c r="BG290" s="158">
        <f t="shared" si="50"/>
        <v>0</v>
      </c>
      <c r="BH290" s="158">
        <f t="shared" si="51"/>
        <v>0</v>
      </c>
      <c r="BI290" s="158">
        <f t="shared" si="52"/>
        <v>0</v>
      </c>
      <c r="BJ290" s="21" t="s">
        <v>81</v>
      </c>
      <c r="BK290" s="158">
        <f t="shared" si="53"/>
        <v>0</v>
      </c>
      <c r="BL290" s="21" t="s">
        <v>160</v>
      </c>
      <c r="BM290" s="21" t="s">
        <v>932</v>
      </c>
    </row>
    <row r="291" spans="2:65" s="1" customFormat="1" ht="16.5" customHeight="1">
      <c r="B291" s="37"/>
      <c r="C291" s="147" t="s">
        <v>73</v>
      </c>
      <c r="D291" s="147" t="s">
        <v>156</v>
      </c>
      <c r="E291" s="148" t="s">
        <v>933</v>
      </c>
      <c r="F291" s="149" t="s">
        <v>934</v>
      </c>
      <c r="G291" s="150" t="s">
        <v>300</v>
      </c>
      <c r="H291" s="151">
        <v>1235</v>
      </c>
      <c r="I291" s="152"/>
      <c r="J291" s="153">
        <f t="shared" si="44"/>
        <v>0</v>
      </c>
      <c r="K291" s="149" t="s">
        <v>21</v>
      </c>
      <c r="L291" s="37"/>
      <c r="M291" s="154" t="s">
        <v>21</v>
      </c>
      <c r="N291" s="155" t="s">
        <v>44</v>
      </c>
      <c r="P291" s="156">
        <f t="shared" si="45"/>
        <v>0</v>
      </c>
      <c r="Q291" s="156">
        <v>0</v>
      </c>
      <c r="R291" s="156">
        <f t="shared" si="46"/>
        <v>0</v>
      </c>
      <c r="S291" s="156">
        <v>0</v>
      </c>
      <c r="T291" s="157">
        <f t="shared" si="47"/>
        <v>0</v>
      </c>
      <c r="AR291" s="21" t="s">
        <v>160</v>
      </c>
      <c r="AT291" s="21" t="s">
        <v>156</v>
      </c>
      <c r="AU291" s="21" t="s">
        <v>81</v>
      </c>
      <c r="AY291" s="21" t="s">
        <v>155</v>
      </c>
      <c r="BE291" s="158">
        <f t="shared" si="48"/>
        <v>0</v>
      </c>
      <c r="BF291" s="158">
        <f t="shared" si="49"/>
        <v>0</v>
      </c>
      <c r="BG291" s="158">
        <f t="shared" si="50"/>
        <v>0</v>
      </c>
      <c r="BH291" s="158">
        <f t="shared" si="51"/>
        <v>0</v>
      </c>
      <c r="BI291" s="158">
        <f t="shared" si="52"/>
        <v>0</v>
      </c>
      <c r="BJ291" s="21" t="s">
        <v>81</v>
      </c>
      <c r="BK291" s="158">
        <f t="shared" si="53"/>
        <v>0</v>
      </c>
      <c r="BL291" s="21" t="s">
        <v>160</v>
      </c>
      <c r="BM291" s="21" t="s">
        <v>935</v>
      </c>
    </row>
    <row r="292" spans="2:65" s="1" customFormat="1" ht="16.5" customHeight="1">
      <c r="B292" s="37"/>
      <c r="C292" s="147" t="s">
        <v>73</v>
      </c>
      <c r="D292" s="147" t="s">
        <v>156</v>
      </c>
      <c r="E292" s="148" t="s">
        <v>936</v>
      </c>
      <c r="F292" s="149" t="s">
        <v>937</v>
      </c>
      <c r="G292" s="150" t="s">
        <v>427</v>
      </c>
      <c r="H292" s="151">
        <v>370</v>
      </c>
      <c r="I292" s="152"/>
      <c r="J292" s="153">
        <f t="shared" si="44"/>
        <v>0</v>
      </c>
      <c r="K292" s="149" t="s">
        <v>21</v>
      </c>
      <c r="L292" s="37"/>
      <c r="M292" s="154" t="s">
        <v>21</v>
      </c>
      <c r="N292" s="155" t="s">
        <v>44</v>
      </c>
      <c r="P292" s="156">
        <f t="shared" si="45"/>
        <v>0</v>
      </c>
      <c r="Q292" s="156">
        <v>0</v>
      </c>
      <c r="R292" s="156">
        <f t="shared" si="46"/>
        <v>0</v>
      </c>
      <c r="S292" s="156">
        <v>0</v>
      </c>
      <c r="T292" s="157">
        <f t="shared" si="47"/>
        <v>0</v>
      </c>
      <c r="AR292" s="21" t="s">
        <v>160</v>
      </c>
      <c r="AT292" s="21" t="s">
        <v>156</v>
      </c>
      <c r="AU292" s="21" t="s">
        <v>81</v>
      </c>
      <c r="AY292" s="21" t="s">
        <v>155</v>
      </c>
      <c r="BE292" s="158">
        <f t="shared" si="48"/>
        <v>0</v>
      </c>
      <c r="BF292" s="158">
        <f t="shared" si="49"/>
        <v>0</v>
      </c>
      <c r="BG292" s="158">
        <f t="shared" si="50"/>
        <v>0</v>
      </c>
      <c r="BH292" s="158">
        <f t="shared" si="51"/>
        <v>0</v>
      </c>
      <c r="BI292" s="158">
        <f t="shared" si="52"/>
        <v>0</v>
      </c>
      <c r="BJ292" s="21" t="s">
        <v>81</v>
      </c>
      <c r="BK292" s="158">
        <f t="shared" si="53"/>
        <v>0</v>
      </c>
      <c r="BL292" s="21" t="s">
        <v>160</v>
      </c>
      <c r="BM292" s="21" t="s">
        <v>938</v>
      </c>
    </row>
    <row r="293" spans="2:65" s="1" customFormat="1" ht="25.5" customHeight="1">
      <c r="B293" s="37"/>
      <c r="C293" s="147" t="s">
        <v>73</v>
      </c>
      <c r="D293" s="147" t="s">
        <v>156</v>
      </c>
      <c r="E293" s="148" t="s">
        <v>939</v>
      </c>
      <c r="F293" s="149" t="s">
        <v>940</v>
      </c>
      <c r="G293" s="150" t="s">
        <v>300</v>
      </c>
      <c r="H293" s="151">
        <v>15</v>
      </c>
      <c r="I293" s="152"/>
      <c r="J293" s="153">
        <f t="shared" si="44"/>
        <v>0</v>
      </c>
      <c r="K293" s="149" t="s">
        <v>21</v>
      </c>
      <c r="L293" s="37"/>
      <c r="M293" s="154" t="s">
        <v>21</v>
      </c>
      <c r="N293" s="155" t="s">
        <v>44</v>
      </c>
      <c r="P293" s="156">
        <f t="shared" si="45"/>
        <v>0</v>
      </c>
      <c r="Q293" s="156">
        <v>0</v>
      </c>
      <c r="R293" s="156">
        <f t="shared" si="46"/>
        <v>0</v>
      </c>
      <c r="S293" s="156">
        <v>0</v>
      </c>
      <c r="T293" s="157">
        <f t="shared" si="47"/>
        <v>0</v>
      </c>
      <c r="AR293" s="21" t="s">
        <v>160</v>
      </c>
      <c r="AT293" s="21" t="s">
        <v>156</v>
      </c>
      <c r="AU293" s="21" t="s">
        <v>81</v>
      </c>
      <c r="AY293" s="21" t="s">
        <v>155</v>
      </c>
      <c r="BE293" s="158">
        <f t="shared" si="48"/>
        <v>0</v>
      </c>
      <c r="BF293" s="158">
        <f t="shared" si="49"/>
        <v>0</v>
      </c>
      <c r="BG293" s="158">
        <f t="shared" si="50"/>
        <v>0</v>
      </c>
      <c r="BH293" s="158">
        <f t="shared" si="51"/>
        <v>0</v>
      </c>
      <c r="BI293" s="158">
        <f t="shared" si="52"/>
        <v>0</v>
      </c>
      <c r="BJ293" s="21" t="s">
        <v>81</v>
      </c>
      <c r="BK293" s="158">
        <f t="shared" si="53"/>
        <v>0</v>
      </c>
      <c r="BL293" s="21" t="s">
        <v>160</v>
      </c>
      <c r="BM293" s="21" t="s">
        <v>941</v>
      </c>
    </row>
    <row r="294" spans="2:65" s="1" customFormat="1" ht="16.5" customHeight="1">
      <c r="B294" s="37"/>
      <c r="C294" s="147" t="s">
        <v>73</v>
      </c>
      <c r="D294" s="147" t="s">
        <v>156</v>
      </c>
      <c r="E294" s="148" t="s">
        <v>942</v>
      </c>
      <c r="F294" s="149" t="s">
        <v>943</v>
      </c>
      <c r="G294" s="150" t="s">
        <v>427</v>
      </c>
      <c r="H294" s="151">
        <v>45</v>
      </c>
      <c r="I294" s="152"/>
      <c r="J294" s="153">
        <f t="shared" si="44"/>
        <v>0</v>
      </c>
      <c r="K294" s="149" t="s">
        <v>21</v>
      </c>
      <c r="L294" s="37"/>
      <c r="M294" s="154" t="s">
        <v>21</v>
      </c>
      <c r="N294" s="155" t="s">
        <v>44</v>
      </c>
      <c r="P294" s="156">
        <f t="shared" si="45"/>
        <v>0</v>
      </c>
      <c r="Q294" s="156">
        <v>0</v>
      </c>
      <c r="R294" s="156">
        <f t="shared" si="46"/>
        <v>0</v>
      </c>
      <c r="S294" s="156">
        <v>0</v>
      </c>
      <c r="T294" s="157">
        <f t="shared" si="47"/>
        <v>0</v>
      </c>
      <c r="AR294" s="21" t="s">
        <v>160</v>
      </c>
      <c r="AT294" s="21" t="s">
        <v>156</v>
      </c>
      <c r="AU294" s="21" t="s">
        <v>81</v>
      </c>
      <c r="AY294" s="21" t="s">
        <v>155</v>
      </c>
      <c r="BE294" s="158">
        <f t="shared" si="48"/>
        <v>0</v>
      </c>
      <c r="BF294" s="158">
        <f t="shared" si="49"/>
        <v>0</v>
      </c>
      <c r="BG294" s="158">
        <f t="shared" si="50"/>
        <v>0</v>
      </c>
      <c r="BH294" s="158">
        <f t="shared" si="51"/>
        <v>0</v>
      </c>
      <c r="BI294" s="158">
        <f t="shared" si="52"/>
        <v>0</v>
      </c>
      <c r="BJ294" s="21" t="s">
        <v>81</v>
      </c>
      <c r="BK294" s="158">
        <f t="shared" si="53"/>
        <v>0</v>
      </c>
      <c r="BL294" s="21" t="s">
        <v>160</v>
      </c>
      <c r="BM294" s="21" t="s">
        <v>944</v>
      </c>
    </row>
    <row r="295" spans="2:65" s="9" customFormat="1" ht="29.85" customHeight="1">
      <c r="B295" s="137"/>
      <c r="D295" s="138" t="s">
        <v>72</v>
      </c>
      <c r="E295" s="169" t="s">
        <v>945</v>
      </c>
      <c r="F295" s="169" t="s">
        <v>946</v>
      </c>
      <c r="I295" s="140"/>
      <c r="J295" s="170">
        <f>BK295</f>
        <v>0</v>
      </c>
      <c r="L295" s="137"/>
      <c r="M295" s="142"/>
      <c r="P295" s="143">
        <v>0</v>
      </c>
      <c r="R295" s="143">
        <v>0</v>
      </c>
      <c r="T295" s="144">
        <v>0</v>
      </c>
      <c r="AR295" s="138" t="s">
        <v>154</v>
      </c>
      <c r="AT295" s="145" t="s">
        <v>72</v>
      </c>
      <c r="AU295" s="145" t="s">
        <v>81</v>
      </c>
      <c r="AY295" s="138" t="s">
        <v>155</v>
      </c>
      <c r="BK295" s="146">
        <v>0</v>
      </c>
    </row>
    <row r="296" spans="2:65" s="9" customFormat="1" ht="24.95" customHeight="1">
      <c r="B296" s="137"/>
      <c r="D296" s="138" t="s">
        <v>72</v>
      </c>
      <c r="E296" s="139" t="s">
        <v>947</v>
      </c>
      <c r="F296" s="139" t="s">
        <v>948</v>
      </c>
      <c r="I296" s="140"/>
      <c r="J296" s="141">
        <f>BK296</f>
        <v>0</v>
      </c>
      <c r="L296" s="137"/>
      <c r="M296" s="142"/>
      <c r="P296" s="143">
        <f>SUM(P297:P298)</f>
        <v>0</v>
      </c>
      <c r="R296" s="143">
        <f>SUM(R297:R298)</f>
        <v>0</v>
      </c>
      <c r="T296" s="144">
        <f>SUM(T297:T298)</f>
        <v>0</v>
      </c>
      <c r="AR296" s="138" t="s">
        <v>154</v>
      </c>
      <c r="AT296" s="145" t="s">
        <v>72</v>
      </c>
      <c r="AU296" s="145" t="s">
        <v>73</v>
      </c>
      <c r="AY296" s="138" t="s">
        <v>155</v>
      </c>
      <c r="BK296" s="146">
        <f>SUM(BK297:BK298)</f>
        <v>0</v>
      </c>
    </row>
    <row r="297" spans="2:65" s="1" customFormat="1" ht="16.5" customHeight="1">
      <c r="B297" s="37"/>
      <c r="C297" s="147" t="s">
        <v>73</v>
      </c>
      <c r="D297" s="147" t="s">
        <v>156</v>
      </c>
      <c r="E297" s="148" t="s">
        <v>949</v>
      </c>
      <c r="F297" s="149" t="s">
        <v>950</v>
      </c>
      <c r="G297" s="150" t="s">
        <v>895</v>
      </c>
      <c r="H297" s="151">
        <v>20</v>
      </c>
      <c r="I297" s="152"/>
      <c r="J297" s="153">
        <f>ROUND(I297*H297,2)</f>
        <v>0</v>
      </c>
      <c r="K297" s="149" t="s">
        <v>21</v>
      </c>
      <c r="L297" s="37"/>
      <c r="M297" s="154" t="s">
        <v>21</v>
      </c>
      <c r="N297" s="155" t="s">
        <v>44</v>
      </c>
      <c r="P297" s="156">
        <f>O297*H297</f>
        <v>0</v>
      </c>
      <c r="Q297" s="156">
        <v>0</v>
      </c>
      <c r="R297" s="156">
        <f>Q297*H297</f>
        <v>0</v>
      </c>
      <c r="S297" s="156">
        <v>0</v>
      </c>
      <c r="T297" s="157">
        <f>S297*H297</f>
        <v>0</v>
      </c>
      <c r="AR297" s="21" t="s">
        <v>160</v>
      </c>
      <c r="AT297" s="21" t="s">
        <v>156</v>
      </c>
      <c r="AU297" s="21" t="s">
        <v>81</v>
      </c>
      <c r="AY297" s="21" t="s">
        <v>155</v>
      </c>
      <c r="BE297" s="158">
        <f>IF(N297="základní",J297,0)</f>
        <v>0</v>
      </c>
      <c r="BF297" s="158">
        <f>IF(N297="snížená",J297,0)</f>
        <v>0</v>
      </c>
      <c r="BG297" s="158">
        <f>IF(N297="zákl. přenesená",J297,0)</f>
        <v>0</v>
      </c>
      <c r="BH297" s="158">
        <f>IF(N297="sníž. přenesená",J297,0)</f>
        <v>0</v>
      </c>
      <c r="BI297" s="158">
        <f>IF(N297="nulová",J297,0)</f>
        <v>0</v>
      </c>
      <c r="BJ297" s="21" t="s">
        <v>81</v>
      </c>
      <c r="BK297" s="158">
        <f>ROUND(I297*H297,2)</f>
        <v>0</v>
      </c>
      <c r="BL297" s="21" t="s">
        <v>160</v>
      </c>
      <c r="BM297" s="21" t="s">
        <v>951</v>
      </c>
    </row>
    <row r="298" spans="2:65" s="9" customFormat="1" ht="29.85" customHeight="1">
      <c r="B298" s="137"/>
      <c r="D298" s="138" t="s">
        <v>72</v>
      </c>
      <c r="E298" s="169" t="s">
        <v>952</v>
      </c>
      <c r="F298" s="169" t="s">
        <v>953</v>
      </c>
      <c r="I298" s="140"/>
      <c r="J298" s="170">
        <f>BK298</f>
        <v>0</v>
      </c>
      <c r="L298" s="137"/>
      <c r="M298" s="142"/>
      <c r="P298" s="143">
        <v>0</v>
      </c>
      <c r="R298" s="143">
        <v>0</v>
      </c>
      <c r="T298" s="144">
        <v>0</v>
      </c>
      <c r="AR298" s="138" t="s">
        <v>154</v>
      </c>
      <c r="AT298" s="145" t="s">
        <v>72</v>
      </c>
      <c r="AU298" s="145" t="s">
        <v>81</v>
      </c>
      <c r="AY298" s="138" t="s">
        <v>155</v>
      </c>
      <c r="BK298" s="146">
        <v>0</v>
      </c>
    </row>
    <row r="299" spans="2:65" s="9" customFormat="1" ht="24.95" customHeight="1">
      <c r="B299" s="137"/>
      <c r="D299" s="138" t="s">
        <v>72</v>
      </c>
      <c r="E299" s="139" t="s">
        <v>954</v>
      </c>
      <c r="F299" s="139" t="s">
        <v>955</v>
      </c>
      <c r="I299" s="140"/>
      <c r="J299" s="141">
        <f>BK299</f>
        <v>0</v>
      </c>
      <c r="L299" s="137"/>
      <c r="M299" s="142"/>
      <c r="P299" s="143">
        <f>SUM(P300:P337)</f>
        <v>0</v>
      </c>
      <c r="R299" s="143">
        <f>SUM(R300:R337)</f>
        <v>0</v>
      </c>
      <c r="T299" s="144">
        <f>SUM(T300:T337)</f>
        <v>0</v>
      </c>
      <c r="AR299" s="138" t="s">
        <v>154</v>
      </c>
      <c r="AT299" s="145" t="s">
        <v>72</v>
      </c>
      <c r="AU299" s="145" t="s">
        <v>73</v>
      </c>
      <c r="AY299" s="138" t="s">
        <v>155</v>
      </c>
      <c r="BK299" s="146">
        <f>SUM(BK300:BK337)</f>
        <v>0</v>
      </c>
    </row>
    <row r="300" spans="2:65" s="1" customFormat="1" ht="16.5" customHeight="1">
      <c r="B300" s="37"/>
      <c r="C300" s="147" t="s">
        <v>73</v>
      </c>
      <c r="D300" s="147" t="s">
        <v>156</v>
      </c>
      <c r="E300" s="148" t="s">
        <v>956</v>
      </c>
      <c r="F300" s="149" t="s">
        <v>957</v>
      </c>
      <c r="G300" s="150" t="s">
        <v>300</v>
      </c>
      <c r="H300" s="151">
        <v>108</v>
      </c>
      <c r="I300" s="152"/>
      <c r="J300" s="153">
        <f>ROUND(I300*H300,2)</f>
        <v>0</v>
      </c>
      <c r="K300" s="149" t="s">
        <v>21</v>
      </c>
      <c r="L300" s="37"/>
      <c r="M300" s="154" t="s">
        <v>21</v>
      </c>
      <c r="N300" s="155" t="s">
        <v>44</v>
      </c>
      <c r="P300" s="156">
        <f>O300*H300</f>
        <v>0</v>
      </c>
      <c r="Q300" s="156">
        <v>0</v>
      </c>
      <c r="R300" s="156">
        <f>Q300*H300</f>
        <v>0</v>
      </c>
      <c r="S300" s="156">
        <v>0</v>
      </c>
      <c r="T300" s="157">
        <f>S300*H300</f>
        <v>0</v>
      </c>
      <c r="AR300" s="21" t="s">
        <v>160</v>
      </c>
      <c r="AT300" s="21" t="s">
        <v>156</v>
      </c>
      <c r="AU300" s="21" t="s">
        <v>81</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160</v>
      </c>
      <c r="BM300" s="21" t="s">
        <v>958</v>
      </c>
    </row>
    <row r="301" spans="2:65" s="1" customFormat="1" ht="16.5" customHeight="1">
      <c r="B301" s="37"/>
      <c r="C301" s="186" t="s">
        <v>73</v>
      </c>
      <c r="D301" s="186" t="s">
        <v>300</v>
      </c>
      <c r="E301" s="187" t="s">
        <v>959</v>
      </c>
      <c r="F301" s="188" t="s">
        <v>957</v>
      </c>
      <c r="G301" s="189" t="s">
        <v>300</v>
      </c>
      <c r="H301" s="190">
        <v>108</v>
      </c>
      <c r="I301" s="191"/>
      <c r="J301" s="192">
        <f>ROUND(I301*H301,2)</f>
        <v>0</v>
      </c>
      <c r="K301" s="188" t="s">
        <v>21</v>
      </c>
      <c r="L301" s="193"/>
      <c r="M301" s="194" t="s">
        <v>21</v>
      </c>
      <c r="N301" s="195" t="s">
        <v>44</v>
      </c>
      <c r="P301" s="156">
        <f>O301*H301</f>
        <v>0</v>
      </c>
      <c r="Q301" s="156">
        <v>0</v>
      </c>
      <c r="R301" s="156">
        <f>Q301*H301</f>
        <v>0</v>
      </c>
      <c r="S301" s="156">
        <v>0</v>
      </c>
      <c r="T301" s="157">
        <f>S301*H301</f>
        <v>0</v>
      </c>
      <c r="AR301" s="21" t="s">
        <v>554</v>
      </c>
      <c r="AT301" s="21" t="s">
        <v>300</v>
      </c>
      <c r="AU301" s="21" t="s">
        <v>81</v>
      </c>
      <c r="AY301" s="21" t="s">
        <v>155</v>
      </c>
      <c r="BE301" s="158">
        <f>IF(N301="základní",J301,0)</f>
        <v>0</v>
      </c>
      <c r="BF301" s="158">
        <f>IF(N301="snížená",J301,0)</f>
        <v>0</v>
      </c>
      <c r="BG301" s="158">
        <f>IF(N301="zákl. přenesená",J301,0)</f>
        <v>0</v>
      </c>
      <c r="BH301" s="158">
        <f>IF(N301="sníž. přenesená",J301,0)</f>
        <v>0</v>
      </c>
      <c r="BI301" s="158">
        <f>IF(N301="nulová",J301,0)</f>
        <v>0</v>
      </c>
      <c r="BJ301" s="21" t="s">
        <v>81</v>
      </c>
      <c r="BK301" s="158">
        <f>ROUND(I301*H301,2)</f>
        <v>0</v>
      </c>
      <c r="BL301" s="21" t="s">
        <v>160</v>
      </c>
      <c r="BM301" s="21" t="s">
        <v>960</v>
      </c>
    </row>
    <row r="302" spans="2:65" s="1" customFormat="1" ht="81">
      <c r="B302" s="37"/>
      <c r="D302" s="172" t="s">
        <v>632</v>
      </c>
      <c r="F302" s="199" t="s">
        <v>961</v>
      </c>
      <c r="I302" s="96"/>
      <c r="L302" s="37"/>
      <c r="M302" s="200"/>
      <c r="T302" s="62"/>
      <c r="AT302" s="21" t="s">
        <v>632</v>
      </c>
      <c r="AU302" s="21" t="s">
        <v>81</v>
      </c>
    </row>
    <row r="303" spans="2:65" s="1" customFormat="1" ht="38.25" customHeight="1">
      <c r="B303" s="37"/>
      <c r="C303" s="147" t="s">
        <v>73</v>
      </c>
      <c r="D303" s="147" t="s">
        <v>156</v>
      </c>
      <c r="E303" s="148" t="s">
        <v>962</v>
      </c>
      <c r="F303" s="149" t="s">
        <v>963</v>
      </c>
      <c r="G303" s="150" t="s">
        <v>427</v>
      </c>
      <c r="H303" s="151">
        <v>5</v>
      </c>
      <c r="I303" s="152"/>
      <c r="J303" s="153">
        <f t="shared" ref="J303:J336" si="54">ROUND(I303*H303,2)</f>
        <v>0</v>
      </c>
      <c r="K303" s="149" t="s">
        <v>21</v>
      </c>
      <c r="L303" s="37"/>
      <c r="M303" s="154" t="s">
        <v>21</v>
      </c>
      <c r="N303" s="155" t="s">
        <v>44</v>
      </c>
      <c r="P303" s="156">
        <f t="shared" ref="P303:P336" si="55">O303*H303</f>
        <v>0</v>
      </c>
      <c r="Q303" s="156">
        <v>0</v>
      </c>
      <c r="R303" s="156">
        <f t="shared" ref="R303:R336" si="56">Q303*H303</f>
        <v>0</v>
      </c>
      <c r="S303" s="156">
        <v>0</v>
      </c>
      <c r="T303" s="157">
        <f t="shared" ref="T303:T336" si="57">S303*H303</f>
        <v>0</v>
      </c>
      <c r="AR303" s="21" t="s">
        <v>160</v>
      </c>
      <c r="AT303" s="21" t="s">
        <v>156</v>
      </c>
      <c r="AU303" s="21" t="s">
        <v>81</v>
      </c>
      <c r="AY303" s="21" t="s">
        <v>155</v>
      </c>
      <c r="BE303" s="158">
        <f t="shared" ref="BE303:BE336" si="58">IF(N303="základní",J303,0)</f>
        <v>0</v>
      </c>
      <c r="BF303" s="158">
        <f t="shared" ref="BF303:BF336" si="59">IF(N303="snížená",J303,0)</f>
        <v>0</v>
      </c>
      <c r="BG303" s="158">
        <f t="shared" ref="BG303:BG336" si="60">IF(N303="zákl. přenesená",J303,0)</f>
        <v>0</v>
      </c>
      <c r="BH303" s="158">
        <f t="shared" ref="BH303:BH336" si="61">IF(N303="sníž. přenesená",J303,0)</f>
        <v>0</v>
      </c>
      <c r="BI303" s="158">
        <f t="shared" ref="BI303:BI336" si="62">IF(N303="nulová",J303,0)</f>
        <v>0</v>
      </c>
      <c r="BJ303" s="21" t="s">
        <v>81</v>
      </c>
      <c r="BK303" s="158">
        <f t="shared" ref="BK303:BK336" si="63">ROUND(I303*H303,2)</f>
        <v>0</v>
      </c>
      <c r="BL303" s="21" t="s">
        <v>160</v>
      </c>
      <c r="BM303" s="21" t="s">
        <v>964</v>
      </c>
    </row>
    <row r="304" spans="2:65" s="1" customFormat="1" ht="38.25" customHeight="1">
      <c r="B304" s="37"/>
      <c r="C304" s="186" t="s">
        <v>73</v>
      </c>
      <c r="D304" s="186" t="s">
        <v>300</v>
      </c>
      <c r="E304" s="187" t="s">
        <v>965</v>
      </c>
      <c r="F304" s="188" t="s">
        <v>963</v>
      </c>
      <c r="G304" s="189" t="s">
        <v>427</v>
      </c>
      <c r="H304" s="190">
        <v>5</v>
      </c>
      <c r="I304" s="191"/>
      <c r="J304" s="192">
        <f t="shared" si="54"/>
        <v>0</v>
      </c>
      <c r="K304" s="188" t="s">
        <v>21</v>
      </c>
      <c r="L304" s="193"/>
      <c r="M304" s="194" t="s">
        <v>21</v>
      </c>
      <c r="N304" s="195" t="s">
        <v>44</v>
      </c>
      <c r="P304" s="156">
        <f t="shared" si="55"/>
        <v>0</v>
      </c>
      <c r="Q304" s="156">
        <v>0</v>
      </c>
      <c r="R304" s="156">
        <f t="shared" si="56"/>
        <v>0</v>
      </c>
      <c r="S304" s="156">
        <v>0</v>
      </c>
      <c r="T304" s="157">
        <f t="shared" si="57"/>
        <v>0</v>
      </c>
      <c r="AR304" s="21" t="s">
        <v>554</v>
      </c>
      <c r="AT304" s="21" t="s">
        <v>300</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160</v>
      </c>
      <c r="BM304" s="21" t="s">
        <v>966</v>
      </c>
    </row>
    <row r="305" spans="2:65" s="1" customFormat="1" ht="25.5" customHeight="1">
      <c r="B305" s="37"/>
      <c r="C305" s="147" t="s">
        <v>73</v>
      </c>
      <c r="D305" s="147" t="s">
        <v>156</v>
      </c>
      <c r="E305" s="148" t="s">
        <v>967</v>
      </c>
      <c r="F305" s="149" t="s">
        <v>968</v>
      </c>
      <c r="G305" s="150" t="s">
        <v>427</v>
      </c>
      <c r="H305" s="151">
        <v>5</v>
      </c>
      <c r="I305" s="152"/>
      <c r="J305" s="153">
        <f t="shared" si="54"/>
        <v>0</v>
      </c>
      <c r="K305" s="149" t="s">
        <v>21</v>
      </c>
      <c r="L305" s="37"/>
      <c r="M305" s="154" t="s">
        <v>21</v>
      </c>
      <c r="N305" s="155" t="s">
        <v>44</v>
      </c>
      <c r="P305" s="156">
        <f t="shared" si="55"/>
        <v>0</v>
      </c>
      <c r="Q305" s="156">
        <v>0</v>
      </c>
      <c r="R305" s="156">
        <f t="shared" si="56"/>
        <v>0</v>
      </c>
      <c r="S305" s="156">
        <v>0</v>
      </c>
      <c r="T305" s="157">
        <f t="shared" si="57"/>
        <v>0</v>
      </c>
      <c r="AR305" s="21" t="s">
        <v>160</v>
      </c>
      <c r="AT305" s="21" t="s">
        <v>156</v>
      </c>
      <c r="AU305" s="21" t="s">
        <v>81</v>
      </c>
      <c r="AY305" s="21" t="s">
        <v>155</v>
      </c>
      <c r="BE305" s="158">
        <f t="shared" si="58"/>
        <v>0</v>
      </c>
      <c r="BF305" s="158">
        <f t="shared" si="59"/>
        <v>0</v>
      </c>
      <c r="BG305" s="158">
        <f t="shared" si="60"/>
        <v>0</v>
      </c>
      <c r="BH305" s="158">
        <f t="shared" si="61"/>
        <v>0</v>
      </c>
      <c r="BI305" s="158">
        <f t="shared" si="62"/>
        <v>0</v>
      </c>
      <c r="BJ305" s="21" t="s">
        <v>81</v>
      </c>
      <c r="BK305" s="158">
        <f t="shared" si="63"/>
        <v>0</v>
      </c>
      <c r="BL305" s="21" t="s">
        <v>160</v>
      </c>
      <c r="BM305" s="21" t="s">
        <v>969</v>
      </c>
    </row>
    <row r="306" spans="2:65" s="1" customFormat="1" ht="25.5" customHeight="1">
      <c r="B306" s="37"/>
      <c r="C306" s="186" t="s">
        <v>73</v>
      </c>
      <c r="D306" s="186" t="s">
        <v>300</v>
      </c>
      <c r="E306" s="187" t="s">
        <v>970</v>
      </c>
      <c r="F306" s="188" t="s">
        <v>968</v>
      </c>
      <c r="G306" s="189" t="s">
        <v>427</v>
      </c>
      <c r="H306" s="190">
        <v>5</v>
      </c>
      <c r="I306" s="191"/>
      <c r="J306" s="192">
        <f t="shared" si="54"/>
        <v>0</v>
      </c>
      <c r="K306" s="188" t="s">
        <v>21</v>
      </c>
      <c r="L306" s="193"/>
      <c r="M306" s="194" t="s">
        <v>21</v>
      </c>
      <c r="N306" s="195" t="s">
        <v>44</v>
      </c>
      <c r="P306" s="156">
        <f t="shared" si="55"/>
        <v>0</v>
      </c>
      <c r="Q306" s="156">
        <v>0</v>
      </c>
      <c r="R306" s="156">
        <f t="shared" si="56"/>
        <v>0</v>
      </c>
      <c r="S306" s="156">
        <v>0</v>
      </c>
      <c r="T306" s="157">
        <f t="shared" si="57"/>
        <v>0</v>
      </c>
      <c r="AR306" s="21" t="s">
        <v>554</v>
      </c>
      <c r="AT306" s="21" t="s">
        <v>300</v>
      </c>
      <c r="AU306" s="21" t="s">
        <v>81</v>
      </c>
      <c r="AY306" s="21" t="s">
        <v>155</v>
      </c>
      <c r="BE306" s="158">
        <f t="shared" si="58"/>
        <v>0</v>
      </c>
      <c r="BF306" s="158">
        <f t="shared" si="59"/>
        <v>0</v>
      </c>
      <c r="BG306" s="158">
        <f t="shared" si="60"/>
        <v>0</v>
      </c>
      <c r="BH306" s="158">
        <f t="shared" si="61"/>
        <v>0</v>
      </c>
      <c r="BI306" s="158">
        <f t="shared" si="62"/>
        <v>0</v>
      </c>
      <c r="BJ306" s="21" t="s">
        <v>81</v>
      </c>
      <c r="BK306" s="158">
        <f t="shared" si="63"/>
        <v>0</v>
      </c>
      <c r="BL306" s="21" t="s">
        <v>160</v>
      </c>
      <c r="BM306" s="21" t="s">
        <v>971</v>
      </c>
    </row>
    <row r="307" spans="2:65" s="1" customFormat="1" ht="25.5" customHeight="1">
      <c r="B307" s="37"/>
      <c r="C307" s="147" t="s">
        <v>73</v>
      </c>
      <c r="D307" s="147" t="s">
        <v>156</v>
      </c>
      <c r="E307" s="148" t="s">
        <v>972</v>
      </c>
      <c r="F307" s="149" t="s">
        <v>973</v>
      </c>
      <c r="G307" s="150" t="s">
        <v>427</v>
      </c>
      <c r="H307" s="151">
        <v>1</v>
      </c>
      <c r="I307" s="152"/>
      <c r="J307" s="153">
        <f t="shared" si="54"/>
        <v>0</v>
      </c>
      <c r="K307" s="149" t="s">
        <v>21</v>
      </c>
      <c r="L307" s="37"/>
      <c r="M307" s="154" t="s">
        <v>21</v>
      </c>
      <c r="N307" s="155" t="s">
        <v>44</v>
      </c>
      <c r="P307" s="156">
        <f t="shared" si="55"/>
        <v>0</v>
      </c>
      <c r="Q307" s="156">
        <v>0</v>
      </c>
      <c r="R307" s="156">
        <f t="shared" si="56"/>
        <v>0</v>
      </c>
      <c r="S307" s="156">
        <v>0</v>
      </c>
      <c r="T307" s="157">
        <f t="shared" si="57"/>
        <v>0</v>
      </c>
      <c r="AR307" s="21" t="s">
        <v>160</v>
      </c>
      <c r="AT307" s="21" t="s">
        <v>156</v>
      </c>
      <c r="AU307" s="21" t="s">
        <v>81</v>
      </c>
      <c r="AY307" s="21" t="s">
        <v>155</v>
      </c>
      <c r="BE307" s="158">
        <f t="shared" si="58"/>
        <v>0</v>
      </c>
      <c r="BF307" s="158">
        <f t="shared" si="59"/>
        <v>0</v>
      </c>
      <c r="BG307" s="158">
        <f t="shared" si="60"/>
        <v>0</v>
      </c>
      <c r="BH307" s="158">
        <f t="shared" si="61"/>
        <v>0</v>
      </c>
      <c r="BI307" s="158">
        <f t="shared" si="62"/>
        <v>0</v>
      </c>
      <c r="BJ307" s="21" t="s">
        <v>81</v>
      </c>
      <c r="BK307" s="158">
        <f t="shared" si="63"/>
        <v>0</v>
      </c>
      <c r="BL307" s="21" t="s">
        <v>160</v>
      </c>
      <c r="BM307" s="21" t="s">
        <v>974</v>
      </c>
    </row>
    <row r="308" spans="2:65" s="1" customFormat="1" ht="25.5" customHeight="1">
      <c r="B308" s="37"/>
      <c r="C308" s="186" t="s">
        <v>73</v>
      </c>
      <c r="D308" s="186" t="s">
        <v>300</v>
      </c>
      <c r="E308" s="187" t="s">
        <v>975</v>
      </c>
      <c r="F308" s="188" t="s">
        <v>973</v>
      </c>
      <c r="G308" s="189" t="s">
        <v>427</v>
      </c>
      <c r="H308" s="190">
        <v>1</v>
      </c>
      <c r="I308" s="191"/>
      <c r="J308" s="192">
        <f t="shared" si="54"/>
        <v>0</v>
      </c>
      <c r="K308" s="188" t="s">
        <v>21</v>
      </c>
      <c r="L308" s="193"/>
      <c r="M308" s="194" t="s">
        <v>21</v>
      </c>
      <c r="N308" s="195" t="s">
        <v>44</v>
      </c>
      <c r="P308" s="156">
        <f t="shared" si="55"/>
        <v>0</v>
      </c>
      <c r="Q308" s="156">
        <v>0</v>
      </c>
      <c r="R308" s="156">
        <f t="shared" si="56"/>
        <v>0</v>
      </c>
      <c r="S308" s="156">
        <v>0</v>
      </c>
      <c r="T308" s="157">
        <f t="shared" si="57"/>
        <v>0</v>
      </c>
      <c r="AR308" s="21" t="s">
        <v>554</v>
      </c>
      <c r="AT308" s="21" t="s">
        <v>300</v>
      </c>
      <c r="AU308" s="21" t="s">
        <v>81</v>
      </c>
      <c r="AY308" s="21" t="s">
        <v>155</v>
      </c>
      <c r="BE308" s="158">
        <f t="shared" si="58"/>
        <v>0</v>
      </c>
      <c r="BF308" s="158">
        <f t="shared" si="59"/>
        <v>0</v>
      </c>
      <c r="BG308" s="158">
        <f t="shared" si="60"/>
        <v>0</v>
      </c>
      <c r="BH308" s="158">
        <f t="shared" si="61"/>
        <v>0</v>
      </c>
      <c r="BI308" s="158">
        <f t="shared" si="62"/>
        <v>0</v>
      </c>
      <c r="BJ308" s="21" t="s">
        <v>81</v>
      </c>
      <c r="BK308" s="158">
        <f t="shared" si="63"/>
        <v>0</v>
      </c>
      <c r="BL308" s="21" t="s">
        <v>160</v>
      </c>
      <c r="BM308" s="21" t="s">
        <v>976</v>
      </c>
    </row>
    <row r="309" spans="2:65" s="1" customFormat="1" ht="38.25" customHeight="1">
      <c r="B309" s="37"/>
      <c r="C309" s="147" t="s">
        <v>73</v>
      </c>
      <c r="D309" s="147" t="s">
        <v>156</v>
      </c>
      <c r="E309" s="148" t="s">
        <v>977</v>
      </c>
      <c r="F309" s="149" t="s">
        <v>978</v>
      </c>
      <c r="G309" s="150" t="s">
        <v>427</v>
      </c>
      <c r="H309" s="151">
        <v>1</v>
      </c>
      <c r="I309" s="152"/>
      <c r="J309" s="153">
        <f t="shared" si="54"/>
        <v>0</v>
      </c>
      <c r="K309" s="149" t="s">
        <v>21</v>
      </c>
      <c r="L309" s="37"/>
      <c r="M309" s="154" t="s">
        <v>21</v>
      </c>
      <c r="N309" s="155" t="s">
        <v>44</v>
      </c>
      <c r="P309" s="156">
        <f t="shared" si="55"/>
        <v>0</v>
      </c>
      <c r="Q309" s="156">
        <v>0</v>
      </c>
      <c r="R309" s="156">
        <f t="shared" si="56"/>
        <v>0</v>
      </c>
      <c r="S309" s="156">
        <v>0</v>
      </c>
      <c r="T309" s="157">
        <f t="shared" si="57"/>
        <v>0</v>
      </c>
      <c r="AR309" s="21" t="s">
        <v>160</v>
      </c>
      <c r="AT309" s="21" t="s">
        <v>156</v>
      </c>
      <c r="AU309" s="21" t="s">
        <v>81</v>
      </c>
      <c r="AY309" s="21" t="s">
        <v>155</v>
      </c>
      <c r="BE309" s="158">
        <f t="shared" si="58"/>
        <v>0</v>
      </c>
      <c r="BF309" s="158">
        <f t="shared" si="59"/>
        <v>0</v>
      </c>
      <c r="BG309" s="158">
        <f t="shared" si="60"/>
        <v>0</v>
      </c>
      <c r="BH309" s="158">
        <f t="shared" si="61"/>
        <v>0</v>
      </c>
      <c r="BI309" s="158">
        <f t="shared" si="62"/>
        <v>0</v>
      </c>
      <c r="BJ309" s="21" t="s">
        <v>81</v>
      </c>
      <c r="BK309" s="158">
        <f t="shared" si="63"/>
        <v>0</v>
      </c>
      <c r="BL309" s="21" t="s">
        <v>160</v>
      </c>
      <c r="BM309" s="21" t="s">
        <v>979</v>
      </c>
    </row>
    <row r="310" spans="2:65" s="1" customFormat="1" ht="38.25" customHeight="1">
      <c r="B310" s="37"/>
      <c r="C310" s="186" t="s">
        <v>73</v>
      </c>
      <c r="D310" s="186" t="s">
        <v>300</v>
      </c>
      <c r="E310" s="187" t="s">
        <v>980</v>
      </c>
      <c r="F310" s="188" t="s">
        <v>978</v>
      </c>
      <c r="G310" s="189" t="s">
        <v>427</v>
      </c>
      <c r="H310" s="190">
        <v>1</v>
      </c>
      <c r="I310" s="191"/>
      <c r="J310" s="192">
        <f t="shared" si="54"/>
        <v>0</v>
      </c>
      <c r="K310" s="188" t="s">
        <v>21</v>
      </c>
      <c r="L310" s="193"/>
      <c r="M310" s="194" t="s">
        <v>21</v>
      </c>
      <c r="N310" s="195" t="s">
        <v>44</v>
      </c>
      <c r="P310" s="156">
        <f t="shared" si="55"/>
        <v>0</v>
      </c>
      <c r="Q310" s="156">
        <v>0</v>
      </c>
      <c r="R310" s="156">
        <f t="shared" si="56"/>
        <v>0</v>
      </c>
      <c r="S310" s="156">
        <v>0</v>
      </c>
      <c r="T310" s="157">
        <f t="shared" si="57"/>
        <v>0</v>
      </c>
      <c r="AR310" s="21" t="s">
        <v>554</v>
      </c>
      <c r="AT310" s="21" t="s">
        <v>300</v>
      </c>
      <c r="AU310" s="21" t="s">
        <v>81</v>
      </c>
      <c r="AY310" s="21" t="s">
        <v>155</v>
      </c>
      <c r="BE310" s="158">
        <f t="shared" si="58"/>
        <v>0</v>
      </c>
      <c r="BF310" s="158">
        <f t="shared" si="59"/>
        <v>0</v>
      </c>
      <c r="BG310" s="158">
        <f t="shared" si="60"/>
        <v>0</v>
      </c>
      <c r="BH310" s="158">
        <f t="shared" si="61"/>
        <v>0</v>
      </c>
      <c r="BI310" s="158">
        <f t="shared" si="62"/>
        <v>0</v>
      </c>
      <c r="BJ310" s="21" t="s">
        <v>81</v>
      </c>
      <c r="BK310" s="158">
        <f t="shared" si="63"/>
        <v>0</v>
      </c>
      <c r="BL310" s="21" t="s">
        <v>160</v>
      </c>
      <c r="BM310" s="21" t="s">
        <v>981</v>
      </c>
    </row>
    <row r="311" spans="2:65" s="1" customFormat="1" ht="25.5" customHeight="1">
      <c r="B311" s="37"/>
      <c r="C311" s="147" t="s">
        <v>73</v>
      </c>
      <c r="D311" s="147" t="s">
        <v>156</v>
      </c>
      <c r="E311" s="148" t="s">
        <v>982</v>
      </c>
      <c r="F311" s="149" t="s">
        <v>983</v>
      </c>
      <c r="G311" s="150" t="s">
        <v>427</v>
      </c>
      <c r="H311" s="151">
        <v>2</v>
      </c>
      <c r="I311" s="152"/>
      <c r="J311" s="153">
        <f t="shared" si="54"/>
        <v>0</v>
      </c>
      <c r="K311" s="149" t="s">
        <v>21</v>
      </c>
      <c r="L311" s="37"/>
      <c r="M311" s="154" t="s">
        <v>21</v>
      </c>
      <c r="N311" s="155" t="s">
        <v>44</v>
      </c>
      <c r="P311" s="156">
        <f t="shared" si="55"/>
        <v>0</v>
      </c>
      <c r="Q311" s="156">
        <v>0</v>
      </c>
      <c r="R311" s="156">
        <f t="shared" si="56"/>
        <v>0</v>
      </c>
      <c r="S311" s="156">
        <v>0</v>
      </c>
      <c r="T311" s="157">
        <f t="shared" si="57"/>
        <v>0</v>
      </c>
      <c r="AR311" s="21" t="s">
        <v>160</v>
      </c>
      <c r="AT311" s="21" t="s">
        <v>156</v>
      </c>
      <c r="AU311" s="21" t="s">
        <v>81</v>
      </c>
      <c r="AY311" s="21" t="s">
        <v>155</v>
      </c>
      <c r="BE311" s="158">
        <f t="shared" si="58"/>
        <v>0</v>
      </c>
      <c r="BF311" s="158">
        <f t="shared" si="59"/>
        <v>0</v>
      </c>
      <c r="BG311" s="158">
        <f t="shared" si="60"/>
        <v>0</v>
      </c>
      <c r="BH311" s="158">
        <f t="shared" si="61"/>
        <v>0</v>
      </c>
      <c r="BI311" s="158">
        <f t="shared" si="62"/>
        <v>0</v>
      </c>
      <c r="BJ311" s="21" t="s">
        <v>81</v>
      </c>
      <c r="BK311" s="158">
        <f t="shared" si="63"/>
        <v>0</v>
      </c>
      <c r="BL311" s="21" t="s">
        <v>160</v>
      </c>
      <c r="BM311" s="21" t="s">
        <v>984</v>
      </c>
    </row>
    <row r="312" spans="2:65" s="1" customFormat="1" ht="25.5" customHeight="1">
      <c r="B312" s="37"/>
      <c r="C312" s="186" t="s">
        <v>73</v>
      </c>
      <c r="D312" s="186" t="s">
        <v>300</v>
      </c>
      <c r="E312" s="187" t="s">
        <v>985</v>
      </c>
      <c r="F312" s="188" t="s">
        <v>983</v>
      </c>
      <c r="G312" s="189" t="s">
        <v>427</v>
      </c>
      <c r="H312" s="190">
        <v>2</v>
      </c>
      <c r="I312" s="191"/>
      <c r="J312" s="192">
        <f t="shared" si="54"/>
        <v>0</v>
      </c>
      <c r="K312" s="188" t="s">
        <v>21</v>
      </c>
      <c r="L312" s="193"/>
      <c r="M312" s="194" t="s">
        <v>21</v>
      </c>
      <c r="N312" s="195" t="s">
        <v>44</v>
      </c>
      <c r="P312" s="156">
        <f t="shared" si="55"/>
        <v>0</v>
      </c>
      <c r="Q312" s="156">
        <v>0</v>
      </c>
      <c r="R312" s="156">
        <f t="shared" si="56"/>
        <v>0</v>
      </c>
      <c r="S312" s="156">
        <v>0</v>
      </c>
      <c r="T312" s="157">
        <f t="shared" si="57"/>
        <v>0</v>
      </c>
      <c r="AR312" s="21" t="s">
        <v>554</v>
      </c>
      <c r="AT312" s="21" t="s">
        <v>300</v>
      </c>
      <c r="AU312" s="21" t="s">
        <v>81</v>
      </c>
      <c r="AY312" s="21" t="s">
        <v>155</v>
      </c>
      <c r="BE312" s="158">
        <f t="shared" si="58"/>
        <v>0</v>
      </c>
      <c r="BF312" s="158">
        <f t="shared" si="59"/>
        <v>0</v>
      </c>
      <c r="BG312" s="158">
        <f t="shared" si="60"/>
        <v>0</v>
      </c>
      <c r="BH312" s="158">
        <f t="shared" si="61"/>
        <v>0</v>
      </c>
      <c r="BI312" s="158">
        <f t="shared" si="62"/>
        <v>0</v>
      </c>
      <c r="BJ312" s="21" t="s">
        <v>81</v>
      </c>
      <c r="BK312" s="158">
        <f t="shared" si="63"/>
        <v>0</v>
      </c>
      <c r="BL312" s="21" t="s">
        <v>160</v>
      </c>
      <c r="BM312" s="21" t="s">
        <v>986</v>
      </c>
    </row>
    <row r="313" spans="2:65" s="1" customFormat="1" ht="25.5" customHeight="1">
      <c r="B313" s="37"/>
      <c r="C313" s="147" t="s">
        <v>73</v>
      </c>
      <c r="D313" s="147" t="s">
        <v>156</v>
      </c>
      <c r="E313" s="148" t="s">
        <v>987</v>
      </c>
      <c r="F313" s="149" t="s">
        <v>983</v>
      </c>
      <c r="G313" s="150" t="s">
        <v>427</v>
      </c>
      <c r="H313" s="151">
        <v>8</v>
      </c>
      <c r="I313" s="152"/>
      <c r="J313" s="153">
        <f t="shared" si="54"/>
        <v>0</v>
      </c>
      <c r="K313" s="149" t="s">
        <v>21</v>
      </c>
      <c r="L313" s="37"/>
      <c r="M313" s="154" t="s">
        <v>21</v>
      </c>
      <c r="N313" s="155" t="s">
        <v>44</v>
      </c>
      <c r="P313" s="156">
        <f t="shared" si="55"/>
        <v>0</v>
      </c>
      <c r="Q313" s="156">
        <v>0</v>
      </c>
      <c r="R313" s="156">
        <f t="shared" si="56"/>
        <v>0</v>
      </c>
      <c r="S313" s="156">
        <v>0</v>
      </c>
      <c r="T313" s="157">
        <f t="shared" si="57"/>
        <v>0</v>
      </c>
      <c r="AR313" s="21" t="s">
        <v>160</v>
      </c>
      <c r="AT313" s="21" t="s">
        <v>156</v>
      </c>
      <c r="AU313" s="21" t="s">
        <v>81</v>
      </c>
      <c r="AY313" s="21" t="s">
        <v>155</v>
      </c>
      <c r="BE313" s="158">
        <f t="shared" si="58"/>
        <v>0</v>
      </c>
      <c r="BF313" s="158">
        <f t="shared" si="59"/>
        <v>0</v>
      </c>
      <c r="BG313" s="158">
        <f t="shared" si="60"/>
        <v>0</v>
      </c>
      <c r="BH313" s="158">
        <f t="shared" si="61"/>
        <v>0</v>
      </c>
      <c r="BI313" s="158">
        <f t="shared" si="62"/>
        <v>0</v>
      </c>
      <c r="BJ313" s="21" t="s">
        <v>81</v>
      </c>
      <c r="BK313" s="158">
        <f t="shared" si="63"/>
        <v>0</v>
      </c>
      <c r="BL313" s="21" t="s">
        <v>160</v>
      </c>
      <c r="BM313" s="21" t="s">
        <v>988</v>
      </c>
    </row>
    <row r="314" spans="2:65" s="1" customFormat="1" ht="25.5" customHeight="1">
      <c r="B314" s="37"/>
      <c r="C314" s="186" t="s">
        <v>73</v>
      </c>
      <c r="D314" s="186" t="s">
        <v>300</v>
      </c>
      <c r="E314" s="187" t="s">
        <v>989</v>
      </c>
      <c r="F314" s="188" t="s">
        <v>983</v>
      </c>
      <c r="G314" s="189" t="s">
        <v>427</v>
      </c>
      <c r="H314" s="190">
        <v>8</v>
      </c>
      <c r="I314" s="191"/>
      <c r="J314" s="192">
        <f t="shared" si="54"/>
        <v>0</v>
      </c>
      <c r="K314" s="188" t="s">
        <v>21</v>
      </c>
      <c r="L314" s="193"/>
      <c r="M314" s="194" t="s">
        <v>21</v>
      </c>
      <c r="N314" s="195" t="s">
        <v>44</v>
      </c>
      <c r="P314" s="156">
        <f t="shared" si="55"/>
        <v>0</v>
      </c>
      <c r="Q314" s="156">
        <v>0</v>
      </c>
      <c r="R314" s="156">
        <f t="shared" si="56"/>
        <v>0</v>
      </c>
      <c r="S314" s="156">
        <v>0</v>
      </c>
      <c r="T314" s="157">
        <f t="shared" si="57"/>
        <v>0</v>
      </c>
      <c r="AR314" s="21" t="s">
        <v>554</v>
      </c>
      <c r="AT314" s="21" t="s">
        <v>300</v>
      </c>
      <c r="AU314" s="21" t="s">
        <v>81</v>
      </c>
      <c r="AY314" s="21" t="s">
        <v>155</v>
      </c>
      <c r="BE314" s="158">
        <f t="shared" si="58"/>
        <v>0</v>
      </c>
      <c r="BF314" s="158">
        <f t="shared" si="59"/>
        <v>0</v>
      </c>
      <c r="BG314" s="158">
        <f t="shared" si="60"/>
        <v>0</v>
      </c>
      <c r="BH314" s="158">
        <f t="shared" si="61"/>
        <v>0</v>
      </c>
      <c r="BI314" s="158">
        <f t="shared" si="62"/>
        <v>0</v>
      </c>
      <c r="BJ314" s="21" t="s">
        <v>81</v>
      </c>
      <c r="BK314" s="158">
        <f t="shared" si="63"/>
        <v>0</v>
      </c>
      <c r="BL314" s="21" t="s">
        <v>160</v>
      </c>
      <c r="BM314" s="21" t="s">
        <v>990</v>
      </c>
    </row>
    <row r="315" spans="2:65" s="1" customFormat="1" ht="25.5" customHeight="1">
      <c r="B315" s="37"/>
      <c r="C315" s="147" t="s">
        <v>73</v>
      </c>
      <c r="D315" s="147" t="s">
        <v>156</v>
      </c>
      <c r="E315" s="148" t="s">
        <v>991</v>
      </c>
      <c r="F315" s="149" t="s">
        <v>992</v>
      </c>
      <c r="G315" s="150" t="s">
        <v>427</v>
      </c>
      <c r="H315" s="151">
        <v>68</v>
      </c>
      <c r="I315" s="152"/>
      <c r="J315" s="153">
        <f t="shared" si="54"/>
        <v>0</v>
      </c>
      <c r="K315" s="149" t="s">
        <v>21</v>
      </c>
      <c r="L315" s="37"/>
      <c r="M315" s="154" t="s">
        <v>21</v>
      </c>
      <c r="N315" s="155" t="s">
        <v>44</v>
      </c>
      <c r="P315" s="156">
        <f t="shared" si="55"/>
        <v>0</v>
      </c>
      <c r="Q315" s="156">
        <v>0</v>
      </c>
      <c r="R315" s="156">
        <f t="shared" si="56"/>
        <v>0</v>
      </c>
      <c r="S315" s="156">
        <v>0</v>
      </c>
      <c r="T315" s="157">
        <f t="shared" si="57"/>
        <v>0</v>
      </c>
      <c r="AR315" s="21" t="s">
        <v>160</v>
      </c>
      <c r="AT315" s="21" t="s">
        <v>156</v>
      </c>
      <c r="AU315" s="21" t="s">
        <v>81</v>
      </c>
      <c r="AY315" s="21" t="s">
        <v>155</v>
      </c>
      <c r="BE315" s="158">
        <f t="shared" si="58"/>
        <v>0</v>
      </c>
      <c r="BF315" s="158">
        <f t="shared" si="59"/>
        <v>0</v>
      </c>
      <c r="BG315" s="158">
        <f t="shared" si="60"/>
        <v>0</v>
      </c>
      <c r="BH315" s="158">
        <f t="shared" si="61"/>
        <v>0</v>
      </c>
      <c r="BI315" s="158">
        <f t="shared" si="62"/>
        <v>0</v>
      </c>
      <c r="BJ315" s="21" t="s">
        <v>81</v>
      </c>
      <c r="BK315" s="158">
        <f t="shared" si="63"/>
        <v>0</v>
      </c>
      <c r="BL315" s="21" t="s">
        <v>160</v>
      </c>
      <c r="BM315" s="21" t="s">
        <v>993</v>
      </c>
    </row>
    <row r="316" spans="2:65" s="1" customFormat="1" ht="25.5" customHeight="1">
      <c r="B316" s="37"/>
      <c r="C316" s="186" t="s">
        <v>73</v>
      </c>
      <c r="D316" s="186" t="s">
        <v>300</v>
      </c>
      <c r="E316" s="187" t="s">
        <v>994</v>
      </c>
      <c r="F316" s="188" t="s">
        <v>992</v>
      </c>
      <c r="G316" s="189" t="s">
        <v>427</v>
      </c>
      <c r="H316" s="190">
        <v>68</v>
      </c>
      <c r="I316" s="191"/>
      <c r="J316" s="192">
        <f t="shared" si="54"/>
        <v>0</v>
      </c>
      <c r="K316" s="188" t="s">
        <v>21</v>
      </c>
      <c r="L316" s="193"/>
      <c r="M316" s="194" t="s">
        <v>21</v>
      </c>
      <c r="N316" s="195" t="s">
        <v>44</v>
      </c>
      <c r="P316" s="156">
        <f t="shared" si="55"/>
        <v>0</v>
      </c>
      <c r="Q316" s="156">
        <v>0</v>
      </c>
      <c r="R316" s="156">
        <f t="shared" si="56"/>
        <v>0</v>
      </c>
      <c r="S316" s="156">
        <v>0</v>
      </c>
      <c r="T316" s="157">
        <f t="shared" si="57"/>
        <v>0</v>
      </c>
      <c r="AR316" s="21" t="s">
        <v>554</v>
      </c>
      <c r="AT316" s="21" t="s">
        <v>300</v>
      </c>
      <c r="AU316" s="21" t="s">
        <v>81</v>
      </c>
      <c r="AY316" s="21" t="s">
        <v>155</v>
      </c>
      <c r="BE316" s="158">
        <f t="shared" si="58"/>
        <v>0</v>
      </c>
      <c r="BF316" s="158">
        <f t="shared" si="59"/>
        <v>0</v>
      </c>
      <c r="BG316" s="158">
        <f t="shared" si="60"/>
        <v>0</v>
      </c>
      <c r="BH316" s="158">
        <f t="shared" si="61"/>
        <v>0</v>
      </c>
      <c r="BI316" s="158">
        <f t="shared" si="62"/>
        <v>0</v>
      </c>
      <c r="BJ316" s="21" t="s">
        <v>81</v>
      </c>
      <c r="BK316" s="158">
        <f t="shared" si="63"/>
        <v>0</v>
      </c>
      <c r="BL316" s="21" t="s">
        <v>160</v>
      </c>
      <c r="BM316" s="21" t="s">
        <v>995</v>
      </c>
    </row>
    <row r="317" spans="2:65" s="1" customFormat="1" ht="16.5" customHeight="1">
      <c r="B317" s="37"/>
      <c r="C317" s="147" t="s">
        <v>73</v>
      </c>
      <c r="D317" s="147" t="s">
        <v>156</v>
      </c>
      <c r="E317" s="148" t="s">
        <v>996</v>
      </c>
      <c r="F317" s="149" t="s">
        <v>997</v>
      </c>
      <c r="G317" s="150" t="s">
        <v>427</v>
      </c>
      <c r="H317" s="151">
        <v>16</v>
      </c>
      <c r="I317" s="152"/>
      <c r="J317" s="153">
        <f t="shared" si="54"/>
        <v>0</v>
      </c>
      <c r="K317" s="149" t="s">
        <v>21</v>
      </c>
      <c r="L317" s="37"/>
      <c r="M317" s="154" t="s">
        <v>21</v>
      </c>
      <c r="N317" s="155" t="s">
        <v>44</v>
      </c>
      <c r="P317" s="156">
        <f t="shared" si="55"/>
        <v>0</v>
      </c>
      <c r="Q317" s="156">
        <v>0</v>
      </c>
      <c r="R317" s="156">
        <f t="shared" si="56"/>
        <v>0</v>
      </c>
      <c r="S317" s="156">
        <v>0</v>
      </c>
      <c r="T317" s="157">
        <f t="shared" si="57"/>
        <v>0</v>
      </c>
      <c r="AR317" s="21" t="s">
        <v>160</v>
      </c>
      <c r="AT317" s="21" t="s">
        <v>156</v>
      </c>
      <c r="AU317" s="21" t="s">
        <v>81</v>
      </c>
      <c r="AY317" s="21" t="s">
        <v>155</v>
      </c>
      <c r="BE317" s="158">
        <f t="shared" si="58"/>
        <v>0</v>
      </c>
      <c r="BF317" s="158">
        <f t="shared" si="59"/>
        <v>0</v>
      </c>
      <c r="BG317" s="158">
        <f t="shared" si="60"/>
        <v>0</v>
      </c>
      <c r="BH317" s="158">
        <f t="shared" si="61"/>
        <v>0</v>
      </c>
      <c r="BI317" s="158">
        <f t="shared" si="62"/>
        <v>0</v>
      </c>
      <c r="BJ317" s="21" t="s">
        <v>81</v>
      </c>
      <c r="BK317" s="158">
        <f t="shared" si="63"/>
        <v>0</v>
      </c>
      <c r="BL317" s="21" t="s">
        <v>160</v>
      </c>
      <c r="BM317" s="21" t="s">
        <v>998</v>
      </c>
    </row>
    <row r="318" spans="2:65" s="1" customFormat="1" ht="16.5" customHeight="1">
      <c r="B318" s="37"/>
      <c r="C318" s="186" t="s">
        <v>73</v>
      </c>
      <c r="D318" s="186" t="s">
        <v>300</v>
      </c>
      <c r="E318" s="187" t="s">
        <v>999</v>
      </c>
      <c r="F318" s="188" t="s">
        <v>997</v>
      </c>
      <c r="G318" s="189" t="s">
        <v>427</v>
      </c>
      <c r="H318" s="190">
        <v>16</v>
      </c>
      <c r="I318" s="191"/>
      <c r="J318" s="192">
        <f t="shared" si="54"/>
        <v>0</v>
      </c>
      <c r="K318" s="188" t="s">
        <v>21</v>
      </c>
      <c r="L318" s="193"/>
      <c r="M318" s="194" t="s">
        <v>21</v>
      </c>
      <c r="N318" s="195" t="s">
        <v>44</v>
      </c>
      <c r="P318" s="156">
        <f t="shared" si="55"/>
        <v>0</v>
      </c>
      <c r="Q318" s="156">
        <v>0</v>
      </c>
      <c r="R318" s="156">
        <f t="shared" si="56"/>
        <v>0</v>
      </c>
      <c r="S318" s="156">
        <v>0</v>
      </c>
      <c r="T318" s="157">
        <f t="shared" si="57"/>
        <v>0</v>
      </c>
      <c r="AR318" s="21" t="s">
        <v>554</v>
      </c>
      <c r="AT318" s="21" t="s">
        <v>300</v>
      </c>
      <c r="AU318" s="21" t="s">
        <v>81</v>
      </c>
      <c r="AY318" s="21" t="s">
        <v>155</v>
      </c>
      <c r="BE318" s="158">
        <f t="shared" si="58"/>
        <v>0</v>
      </c>
      <c r="BF318" s="158">
        <f t="shared" si="59"/>
        <v>0</v>
      </c>
      <c r="BG318" s="158">
        <f t="shared" si="60"/>
        <v>0</v>
      </c>
      <c r="BH318" s="158">
        <f t="shared" si="61"/>
        <v>0</v>
      </c>
      <c r="BI318" s="158">
        <f t="shared" si="62"/>
        <v>0</v>
      </c>
      <c r="BJ318" s="21" t="s">
        <v>81</v>
      </c>
      <c r="BK318" s="158">
        <f t="shared" si="63"/>
        <v>0</v>
      </c>
      <c r="BL318" s="21" t="s">
        <v>160</v>
      </c>
      <c r="BM318" s="21" t="s">
        <v>1000</v>
      </c>
    </row>
    <row r="319" spans="2:65" s="1" customFormat="1" ht="16.5" customHeight="1">
      <c r="B319" s="37"/>
      <c r="C319" s="147" t="s">
        <v>73</v>
      </c>
      <c r="D319" s="147" t="s">
        <v>156</v>
      </c>
      <c r="E319" s="148" t="s">
        <v>1001</v>
      </c>
      <c r="F319" s="149" t="s">
        <v>1002</v>
      </c>
      <c r="G319" s="150" t="s">
        <v>427</v>
      </c>
      <c r="H319" s="151">
        <v>6</v>
      </c>
      <c r="I319" s="152"/>
      <c r="J319" s="153">
        <f t="shared" si="54"/>
        <v>0</v>
      </c>
      <c r="K319" s="149" t="s">
        <v>21</v>
      </c>
      <c r="L319" s="37"/>
      <c r="M319" s="154" t="s">
        <v>21</v>
      </c>
      <c r="N319" s="155" t="s">
        <v>44</v>
      </c>
      <c r="P319" s="156">
        <f t="shared" si="55"/>
        <v>0</v>
      </c>
      <c r="Q319" s="156">
        <v>0</v>
      </c>
      <c r="R319" s="156">
        <f t="shared" si="56"/>
        <v>0</v>
      </c>
      <c r="S319" s="156">
        <v>0</v>
      </c>
      <c r="T319" s="157">
        <f t="shared" si="57"/>
        <v>0</v>
      </c>
      <c r="AR319" s="21" t="s">
        <v>160</v>
      </c>
      <c r="AT319" s="21" t="s">
        <v>156</v>
      </c>
      <c r="AU319" s="21" t="s">
        <v>81</v>
      </c>
      <c r="AY319" s="21" t="s">
        <v>155</v>
      </c>
      <c r="BE319" s="158">
        <f t="shared" si="58"/>
        <v>0</v>
      </c>
      <c r="BF319" s="158">
        <f t="shared" si="59"/>
        <v>0</v>
      </c>
      <c r="BG319" s="158">
        <f t="shared" si="60"/>
        <v>0</v>
      </c>
      <c r="BH319" s="158">
        <f t="shared" si="61"/>
        <v>0</v>
      </c>
      <c r="BI319" s="158">
        <f t="shared" si="62"/>
        <v>0</v>
      </c>
      <c r="BJ319" s="21" t="s">
        <v>81</v>
      </c>
      <c r="BK319" s="158">
        <f t="shared" si="63"/>
        <v>0</v>
      </c>
      <c r="BL319" s="21" t="s">
        <v>160</v>
      </c>
      <c r="BM319" s="21" t="s">
        <v>1003</v>
      </c>
    </row>
    <row r="320" spans="2:65" s="1" customFormat="1" ht="16.5" customHeight="1">
      <c r="B320" s="37"/>
      <c r="C320" s="186" t="s">
        <v>73</v>
      </c>
      <c r="D320" s="186" t="s">
        <v>300</v>
      </c>
      <c r="E320" s="187" t="s">
        <v>1004</v>
      </c>
      <c r="F320" s="188" t="s">
        <v>1002</v>
      </c>
      <c r="G320" s="189" t="s">
        <v>427</v>
      </c>
      <c r="H320" s="190">
        <v>6</v>
      </c>
      <c r="I320" s="191"/>
      <c r="J320" s="192">
        <f t="shared" si="54"/>
        <v>0</v>
      </c>
      <c r="K320" s="188" t="s">
        <v>21</v>
      </c>
      <c r="L320" s="193"/>
      <c r="M320" s="194" t="s">
        <v>21</v>
      </c>
      <c r="N320" s="195" t="s">
        <v>44</v>
      </c>
      <c r="P320" s="156">
        <f t="shared" si="55"/>
        <v>0</v>
      </c>
      <c r="Q320" s="156">
        <v>0</v>
      </c>
      <c r="R320" s="156">
        <f t="shared" si="56"/>
        <v>0</v>
      </c>
      <c r="S320" s="156">
        <v>0</v>
      </c>
      <c r="T320" s="157">
        <f t="shared" si="57"/>
        <v>0</v>
      </c>
      <c r="AR320" s="21" t="s">
        <v>554</v>
      </c>
      <c r="AT320" s="21" t="s">
        <v>300</v>
      </c>
      <c r="AU320" s="21" t="s">
        <v>81</v>
      </c>
      <c r="AY320" s="21" t="s">
        <v>155</v>
      </c>
      <c r="BE320" s="158">
        <f t="shared" si="58"/>
        <v>0</v>
      </c>
      <c r="BF320" s="158">
        <f t="shared" si="59"/>
        <v>0</v>
      </c>
      <c r="BG320" s="158">
        <f t="shared" si="60"/>
        <v>0</v>
      </c>
      <c r="BH320" s="158">
        <f t="shared" si="61"/>
        <v>0</v>
      </c>
      <c r="BI320" s="158">
        <f t="shared" si="62"/>
        <v>0</v>
      </c>
      <c r="BJ320" s="21" t="s">
        <v>81</v>
      </c>
      <c r="BK320" s="158">
        <f t="shared" si="63"/>
        <v>0</v>
      </c>
      <c r="BL320" s="21" t="s">
        <v>160</v>
      </c>
      <c r="BM320" s="21" t="s">
        <v>1005</v>
      </c>
    </row>
    <row r="321" spans="2:65" s="1" customFormat="1" ht="16.5" customHeight="1">
      <c r="B321" s="37"/>
      <c r="C321" s="147" t="s">
        <v>73</v>
      </c>
      <c r="D321" s="147" t="s">
        <v>156</v>
      </c>
      <c r="E321" s="148" t="s">
        <v>1006</v>
      </c>
      <c r="F321" s="149" t="s">
        <v>1007</v>
      </c>
      <c r="G321" s="150" t="s">
        <v>300</v>
      </c>
      <c r="H321" s="151">
        <v>135</v>
      </c>
      <c r="I321" s="152"/>
      <c r="J321" s="153">
        <f t="shared" si="54"/>
        <v>0</v>
      </c>
      <c r="K321" s="149" t="s">
        <v>21</v>
      </c>
      <c r="L321" s="37"/>
      <c r="M321" s="154" t="s">
        <v>21</v>
      </c>
      <c r="N321" s="155" t="s">
        <v>44</v>
      </c>
      <c r="P321" s="156">
        <f t="shared" si="55"/>
        <v>0</v>
      </c>
      <c r="Q321" s="156">
        <v>0</v>
      </c>
      <c r="R321" s="156">
        <f t="shared" si="56"/>
        <v>0</v>
      </c>
      <c r="S321" s="156">
        <v>0</v>
      </c>
      <c r="T321" s="157">
        <f t="shared" si="57"/>
        <v>0</v>
      </c>
      <c r="AR321" s="21" t="s">
        <v>160</v>
      </c>
      <c r="AT321" s="21" t="s">
        <v>156</v>
      </c>
      <c r="AU321" s="21" t="s">
        <v>81</v>
      </c>
      <c r="AY321" s="21" t="s">
        <v>155</v>
      </c>
      <c r="BE321" s="158">
        <f t="shared" si="58"/>
        <v>0</v>
      </c>
      <c r="BF321" s="158">
        <f t="shared" si="59"/>
        <v>0</v>
      </c>
      <c r="BG321" s="158">
        <f t="shared" si="60"/>
        <v>0</v>
      </c>
      <c r="BH321" s="158">
        <f t="shared" si="61"/>
        <v>0</v>
      </c>
      <c r="BI321" s="158">
        <f t="shared" si="62"/>
        <v>0</v>
      </c>
      <c r="BJ321" s="21" t="s">
        <v>81</v>
      </c>
      <c r="BK321" s="158">
        <f t="shared" si="63"/>
        <v>0</v>
      </c>
      <c r="BL321" s="21" t="s">
        <v>160</v>
      </c>
      <c r="BM321" s="21" t="s">
        <v>1008</v>
      </c>
    </row>
    <row r="322" spans="2:65" s="1" customFormat="1" ht="16.5" customHeight="1">
      <c r="B322" s="37"/>
      <c r="C322" s="186" t="s">
        <v>73</v>
      </c>
      <c r="D322" s="186" t="s">
        <v>300</v>
      </c>
      <c r="E322" s="187" t="s">
        <v>1009</v>
      </c>
      <c r="F322" s="188" t="s">
        <v>1007</v>
      </c>
      <c r="G322" s="189" t="s">
        <v>300</v>
      </c>
      <c r="H322" s="190">
        <v>135</v>
      </c>
      <c r="I322" s="191"/>
      <c r="J322" s="192">
        <f t="shared" si="54"/>
        <v>0</v>
      </c>
      <c r="K322" s="188" t="s">
        <v>21</v>
      </c>
      <c r="L322" s="193"/>
      <c r="M322" s="194" t="s">
        <v>21</v>
      </c>
      <c r="N322" s="195" t="s">
        <v>44</v>
      </c>
      <c r="P322" s="156">
        <f t="shared" si="55"/>
        <v>0</v>
      </c>
      <c r="Q322" s="156">
        <v>0</v>
      </c>
      <c r="R322" s="156">
        <f t="shared" si="56"/>
        <v>0</v>
      </c>
      <c r="S322" s="156">
        <v>0</v>
      </c>
      <c r="T322" s="157">
        <f t="shared" si="57"/>
        <v>0</v>
      </c>
      <c r="AR322" s="21" t="s">
        <v>554</v>
      </c>
      <c r="AT322" s="21" t="s">
        <v>300</v>
      </c>
      <c r="AU322" s="21" t="s">
        <v>81</v>
      </c>
      <c r="AY322" s="21" t="s">
        <v>155</v>
      </c>
      <c r="BE322" s="158">
        <f t="shared" si="58"/>
        <v>0</v>
      </c>
      <c r="BF322" s="158">
        <f t="shared" si="59"/>
        <v>0</v>
      </c>
      <c r="BG322" s="158">
        <f t="shared" si="60"/>
        <v>0</v>
      </c>
      <c r="BH322" s="158">
        <f t="shared" si="61"/>
        <v>0</v>
      </c>
      <c r="BI322" s="158">
        <f t="shared" si="62"/>
        <v>0</v>
      </c>
      <c r="BJ322" s="21" t="s">
        <v>81</v>
      </c>
      <c r="BK322" s="158">
        <f t="shared" si="63"/>
        <v>0</v>
      </c>
      <c r="BL322" s="21" t="s">
        <v>160</v>
      </c>
      <c r="BM322" s="21" t="s">
        <v>1010</v>
      </c>
    </row>
    <row r="323" spans="2:65" s="1" customFormat="1" ht="16.5" customHeight="1">
      <c r="B323" s="37"/>
      <c r="C323" s="147" t="s">
        <v>73</v>
      </c>
      <c r="D323" s="147" t="s">
        <v>156</v>
      </c>
      <c r="E323" s="148" t="s">
        <v>1011</v>
      </c>
      <c r="F323" s="149" t="s">
        <v>1012</v>
      </c>
      <c r="G323" s="150" t="s">
        <v>427</v>
      </c>
      <c r="H323" s="151">
        <v>97</v>
      </c>
      <c r="I323" s="152"/>
      <c r="J323" s="153">
        <f t="shared" si="54"/>
        <v>0</v>
      </c>
      <c r="K323" s="149" t="s">
        <v>21</v>
      </c>
      <c r="L323" s="37"/>
      <c r="M323" s="154" t="s">
        <v>21</v>
      </c>
      <c r="N323" s="155" t="s">
        <v>44</v>
      </c>
      <c r="P323" s="156">
        <f t="shared" si="55"/>
        <v>0</v>
      </c>
      <c r="Q323" s="156">
        <v>0</v>
      </c>
      <c r="R323" s="156">
        <f t="shared" si="56"/>
        <v>0</v>
      </c>
      <c r="S323" s="156">
        <v>0</v>
      </c>
      <c r="T323" s="157">
        <f t="shared" si="57"/>
        <v>0</v>
      </c>
      <c r="AR323" s="21" t="s">
        <v>160</v>
      </c>
      <c r="AT323" s="21" t="s">
        <v>156</v>
      </c>
      <c r="AU323" s="21" t="s">
        <v>81</v>
      </c>
      <c r="AY323" s="21" t="s">
        <v>155</v>
      </c>
      <c r="BE323" s="158">
        <f t="shared" si="58"/>
        <v>0</v>
      </c>
      <c r="BF323" s="158">
        <f t="shared" si="59"/>
        <v>0</v>
      </c>
      <c r="BG323" s="158">
        <f t="shared" si="60"/>
        <v>0</v>
      </c>
      <c r="BH323" s="158">
        <f t="shared" si="61"/>
        <v>0</v>
      </c>
      <c r="BI323" s="158">
        <f t="shared" si="62"/>
        <v>0</v>
      </c>
      <c r="BJ323" s="21" t="s">
        <v>81</v>
      </c>
      <c r="BK323" s="158">
        <f t="shared" si="63"/>
        <v>0</v>
      </c>
      <c r="BL323" s="21" t="s">
        <v>160</v>
      </c>
      <c r="BM323" s="21" t="s">
        <v>1013</v>
      </c>
    </row>
    <row r="324" spans="2:65" s="1" customFormat="1" ht="16.5" customHeight="1">
      <c r="B324" s="37"/>
      <c r="C324" s="186" t="s">
        <v>73</v>
      </c>
      <c r="D324" s="186" t="s">
        <v>300</v>
      </c>
      <c r="E324" s="187" t="s">
        <v>1014</v>
      </c>
      <c r="F324" s="188" t="s">
        <v>1012</v>
      </c>
      <c r="G324" s="189" t="s">
        <v>427</v>
      </c>
      <c r="H324" s="190">
        <v>97</v>
      </c>
      <c r="I324" s="191"/>
      <c r="J324" s="192">
        <f t="shared" si="54"/>
        <v>0</v>
      </c>
      <c r="K324" s="188" t="s">
        <v>21</v>
      </c>
      <c r="L324" s="193"/>
      <c r="M324" s="194" t="s">
        <v>21</v>
      </c>
      <c r="N324" s="195" t="s">
        <v>44</v>
      </c>
      <c r="P324" s="156">
        <f t="shared" si="55"/>
        <v>0</v>
      </c>
      <c r="Q324" s="156">
        <v>0</v>
      </c>
      <c r="R324" s="156">
        <f t="shared" si="56"/>
        <v>0</v>
      </c>
      <c r="S324" s="156">
        <v>0</v>
      </c>
      <c r="T324" s="157">
        <f t="shared" si="57"/>
        <v>0</v>
      </c>
      <c r="AR324" s="21" t="s">
        <v>554</v>
      </c>
      <c r="AT324" s="21" t="s">
        <v>300</v>
      </c>
      <c r="AU324" s="21" t="s">
        <v>81</v>
      </c>
      <c r="AY324" s="21" t="s">
        <v>155</v>
      </c>
      <c r="BE324" s="158">
        <f t="shared" si="58"/>
        <v>0</v>
      </c>
      <c r="BF324" s="158">
        <f t="shared" si="59"/>
        <v>0</v>
      </c>
      <c r="BG324" s="158">
        <f t="shared" si="60"/>
        <v>0</v>
      </c>
      <c r="BH324" s="158">
        <f t="shared" si="61"/>
        <v>0</v>
      </c>
      <c r="BI324" s="158">
        <f t="shared" si="62"/>
        <v>0</v>
      </c>
      <c r="BJ324" s="21" t="s">
        <v>81</v>
      </c>
      <c r="BK324" s="158">
        <f t="shared" si="63"/>
        <v>0</v>
      </c>
      <c r="BL324" s="21" t="s">
        <v>160</v>
      </c>
      <c r="BM324" s="21" t="s">
        <v>1015</v>
      </c>
    </row>
    <row r="325" spans="2:65" s="1" customFormat="1" ht="25.5" customHeight="1">
      <c r="B325" s="37"/>
      <c r="C325" s="147" t="s">
        <v>73</v>
      </c>
      <c r="D325" s="147" t="s">
        <v>156</v>
      </c>
      <c r="E325" s="148" t="s">
        <v>1016</v>
      </c>
      <c r="F325" s="149" t="s">
        <v>1017</v>
      </c>
      <c r="G325" s="150" t="s">
        <v>427</v>
      </c>
      <c r="H325" s="151">
        <v>14</v>
      </c>
      <c r="I325" s="152"/>
      <c r="J325" s="153">
        <f t="shared" si="54"/>
        <v>0</v>
      </c>
      <c r="K325" s="149" t="s">
        <v>21</v>
      </c>
      <c r="L325" s="37"/>
      <c r="M325" s="154" t="s">
        <v>21</v>
      </c>
      <c r="N325" s="155" t="s">
        <v>44</v>
      </c>
      <c r="P325" s="156">
        <f t="shared" si="55"/>
        <v>0</v>
      </c>
      <c r="Q325" s="156">
        <v>0</v>
      </c>
      <c r="R325" s="156">
        <f t="shared" si="56"/>
        <v>0</v>
      </c>
      <c r="S325" s="156">
        <v>0</v>
      </c>
      <c r="T325" s="157">
        <f t="shared" si="57"/>
        <v>0</v>
      </c>
      <c r="AR325" s="21" t="s">
        <v>160</v>
      </c>
      <c r="AT325" s="21" t="s">
        <v>156</v>
      </c>
      <c r="AU325" s="21" t="s">
        <v>81</v>
      </c>
      <c r="AY325" s="21" t="s">
        <v>155</v>
      </c>
      <c r="BE325" s="158">
        <f t="shared" si="58"/>
        <v>0</v>
      </c>
      <c r="BF325" s="158">
        <f t="shared" si="59"/>
        <v>0</v>
      </c>
      <c r="BG325" s="158">
        <f t="shared" si="60"/>
        <v>0</v>
      </c>
      <c r="BH325" s="158">
        <f t="shared" si="61"/>
        <v>0</v>
      </c>
      <c r="BI325" s="158">
        <f t="shared" si="62"/>
        <v>0</v>
      </c>
      <c r="BJ325" s="21" t="s">
        <v>81</v>
      </c>
      <c r="BK325" s="158">
        <f t="shared" si="63"/>
        <v>0</v>
      </c>
      <c r="BL325" s="21" t="s">
        <v>160</v>
      </c>
      <c r="BM325" s="21" t="s">
        <v>1018</v>
      </c>
    </row>
    <row r="326" spans="2:65" s="1" customFormat="1" ht="25.5" customHeight="1">
      <c r="B326" s="37"/>
      <c r="C326" s="186" t="s">
        <v>73</v>
      </c>
      <c r="D326" s="186" t="s">
        <v>300</v>
      </c>
      <c r="E326" s="187" t="s">
        <v>1019</v>
      </c>
      <c r="F326" s="188" t="s">
        <v>1017</v>
      </c>
      <c r="G326" s="189" t="s">
        <v>427</v>
      </c>
      <c r="H326" s="190">
        <v>14</v>
      </c>
      <c r="I326" s="191"/>
      <c r="J326" s="192">
        <f t="shared" si="54"/>
        <v>0</v>
      </c>
      <c r="K326" s="188" t="s">
        <v>21</v>
      </c>
      <c r="L326" s="193"/>
      <c r="M326" s="194" t="s">
        <v>21</v>
      </c>
      <c r="N326" s="195" t="s">
        <v>44</v>
      </c>
      <c r="P326" s="156">
        <f t="shared" si="55"/>
        <v>0</v>
      </c>
      <c r="Q326" s="156">
        <v>0</v>
      </c>
      <c r="R326" s="156">
        <f t="shared" si="56"/>
        <v>0</v>
      </c>
      <c r="S326" s="156">
        <v>0</v>
      </c>
      <c r="T326" s="157">
        <f t="shared" si="57"/>
        <v>0</v>
      </c>
      <c r="AR326" s="21" t="s">
        <v>554</v>
      </c>
      <c r="AT326" s="21" t="s">
        <v>300</v>
      </c>
      <c r="AU326" s="21" t="s">
        <v>81</v>
      </c>
      <c r="AY326" s="21" t="s">
        <v>155</v>
      </c>
      <c r="BE326" s="158">
        <f t="shared" si="58"/>
        <v>0</v>
      </c>
      <c r="BF326" s="158">
        <f t="shared" si="59"/>
        <v>0</v>
      </c>
      <c r="BG326" s="158">
        <f t="shared" si="60"/>
        <v>0</v>
      </c>
      <c r="BH326" s="158">
        <f t="shared" si="61"/>
        <v>0</v>
      </c>
      <c r="BI326" s="158">
        <f t="shared" si="62"/>
        <v>0</v>
      </c>
      <c r="BJ326" s="21" t="s">
        <v>81</v>
      </c>
      <c r="BK326" s="158">
        <f t="shared" si="63"/>
        <v>0</v>
      </c>
      <c r="BL326" s="21" t="s">
        <v>160</v>
      </c>
      <c r="BM326" s="21" t="s">
        <v>1020</v>
      </c>
    </row>
    <row r="327" spans="2:65" s="1" customFormat="1" ht="25.5" customHeight="1">
      <c r="B327" s="37"/>
      <c r="C327" s="147" t="s">
        <v>73</v>
      </c>
      <c r="D327" s="147" t="s">
        <v>156</v>
      </c>
      <c r="E327" s="148" t="s">
        <v>1021</v>
      </c>
      <c r="F327" s="149" t="s">
        <v>1022</v>
      </c>
      <c r="G327" s="150" t="s">
        <v>427</v>
      </c>
      <c r="H327" s="151">
        <v>5</v>
      </c>
      <c r="I327" s="152"/>
      <c r="J327" s="153">
        <f t="shared" si="54"/>
        <v>0</v>
      </c>
      <c r="K327" s="149" t="s">
        <v>21</v>
      </c>
      <c r="L327" s="37"/>
      <c r="M327" s="154" t="s">
        <v>21</v>
      </c>
      <c r="N327" s="155" t="s">
        <v>44</v>
      </c>
      <c r="P327" s="156">
        <f t="shared" si="55"/>
        <v>0</v>
      </c>
      <c r="Q327" s="156">
        <v>0</v>
      </c>
      <c r="R327" s="156">
        <f t="shared" si="56"/>
        <v>0</v>
      </c>
      <c r="S327" s="156">
        <v>0</v>
      </c>
      <c r="T327" s="157">
        <f t="shared" si="57"/>
        <v>0</v>
      </c>
      <c r="AR327" s="21" t="s">
        <v>160</v>
      </c>
      <c r="AT327" s="21" t="s">
        <v>156</v>
      </c>
      <c r="AU327" s="21" t="s">
        <v>81</v>
      </c>
      <c r="AY327" s="21" t="s">
        <v>155</v>
      </c>
      <c r="BE327" s="158">
        <f t="shared" si="58"/>
        <v>0</v>
      </c>
      <c r="BF327" s="158">
        <f t="shared" si="59"/>
        <v>0</v>
      </c>
      <c r="BG327" s="158">
        <f t="shared" si="60"/>
        <v>0</v>
      </c>
      <c r="BH327" s="158">
        <f t="shared" si="61"/>
        <v>0</v>
      </c>
      <c r="BI327" s="158">
        <f t="shared" si="62"/>
        <v>0</v>
      </c>
      <c r="BJ327" s="21" t="s">
        <v>81</v>
      </c>
      <c r="BK327" s="158">
        <f t="shared" si="63"/>
        <v>0</v>
      </c>
      <c r="BL327" s="21" t="s">
        <v>160</v>
      </c>
      <c r="BM327" s="21" t="s">
        <v>1023</v>
      </c>
    </row>
    <row r="328" spans="2:65" s="1" customFormat="1" ht="25.5" customHeight="1">
      <c r="B328" s="37"/>
      <c r="C328" s="186" t="s">
        <v>73</v>
      </c>
      <c r="D328" s="186" t="s">
        <v>300</v>
      </c>
      <c r="E328" s="187" t="s">
        <v>1024</v>
      </c>
      <c r="F328" s="188" t="s">
        <v>1022</v>
      </c>
      <c r="G328" s="189" t="s">
        <v>427</v>
      </c>
      <c r="H328" s="190">
        <v>5</v>
      </c>
      <c r="I328" s="191"/>
      <c r="J328" s="192">
        <f t="shared" si="54"/>
        <v>0</v>
      </c>
      <c r="K328" s="188" t="s">
        <v>21</v>
      </c>
      <c r="L328" s="193"/>
      <c r="M328" s="194" t="s">
        <v>21</v>
      </c>
      <c r="N328" s="195" t="s">
        <v>44</v>
      </c>
      <c r="P328" s="156">
        <f t="shared" si="55"/>
        <v>0</v>
      </c>
      <c r="Q328" s="156">
        <v>0</v>
      </c>
      <c r="R328" s="156">
        <f t="shared" si="56"/>
        <v>0</v>
      </c>
      <c r="S328" s="156">
        <v>0</v>
      </c>
      <c r="T328" s="157">
        <f t="shared" si="57"/>
        <v>0</v>
      </c>
      <c r="AR328" s="21" t="s">
        <v>554</v>
      </c>
      <c r="AT328" s="21" t="s">
        <v>300</v>
      </c>
      <c r="AU328" s="21" t="s">
        <v>81</v>
      </c>
      <c r="AY328" s="21" t="s">
        <v>155</v>
      </c>
      <c r="BE328" s="158">
        <f t="shared" si="58"/>
        <v>0</v>
      </c>
      <c r="BF328" s="158">
        <f t="shared" si="59"/>
        <v>0</v>
      </c>
      <c r="BG328" s="158">
        <f t="shared" si="60"/>
        <v>0</v>
      </c>
      <c r="BH328" s="158">
        <f t="shared" si="61"/>
        <v>0</v>
      </c>
      <c r="BI328" s="158">
        <f t="shared" si="62"/>
        <v>0</v>
      </c>
      <c r="BJ328" s="21" t="s">
        <v>81</v>
      </c>
      <c r="BK328" s="158">
        <f t="shared" si="63"/>
        <v>0</v>
      </c>
      <c r="BL328" s="21" t="s">
        <v>160</v>
      </c>
      <c r="BM328" s="21" t="s">
        <v>1025</v>
      </c>
    </row>
    <row r="329" spans="2:65" s="1" customFormat="1" ht="25.5" customHeight="1">
      <c r="B329" s="37"/>
      <c r="C329" s="147" t="s">
        <v>73</v>
      </c>
      <c r="D329" s="147" t="s">
        <v>156</v>
      </c>
      <c r="E329" s="148" t="s">
        <v>1026</v>
      </c>
      <c r="F329" s="149" t="s">
        <v>1027</v>
      </c>
      <c r="G329" s="150" t="s">
        <v>427</v>
      </c>
      <c r="H329" s="151">
        <v>6</v>
      </c>
      <c r="I329" s="152"/>
      <c r="J329" s="153">
        <f t="shared" si="54"/>
        <v>0</v>
      </c>
      <c r="K329" s="149" t="s">
        <v>21</v>
      </c>
      <c r="L329" s="37"/>
      <c r="M329" s="154" t="s">
        <v>21</v>
      </c>
      <c r="N329" s="155" t="s">
        <v>44</v>
      </c>
      <c r="P329" s="156">
        <f t="shared" si="55"/>
        <v>0</v>
      </c>
      <c r="Q329" s="156">
        <v>0</v>
      </c>
      <c r="R329" s="156">
        <f t="shared" si="56"/>
        <v>0</v>
      </c>
      <c r="S329" s="156">
        <v>0</v>
      </c>
      <c r="T329" s="157">
        <f t="shared" si="57"/>
        <v>0</v>
      </c>
      <c r="AR329" s="21" t="s">
        <v>160</v>
      </c>
      <c r="AT329" s="21" t="s">
        <v>156</v>
      </c>
      <c r="AU329" s="21" t="s">
        <v>81</v>
      </c>
      <c r="AY329" s="21" t="s">
        <v>155</v>
      </c>
      <c r="BE329" s="158">
        <f t="shared" si="58"/>
        <v>0</v>
      </c>
      <c r="BF329" s="158">
        <f t="shared" si="59"/>
        <v>0</v>
      </c>
      <c r="BG329" s="158">
        <f t="shared" si="60"/>
        <v>0</v>
      </c>
      <c r="BH329" s="158">
        <f t="shared" si="61"/>
        <v>0</v>
      </c>
      <c r="BI329" s="158">
        <f t="shared" si="62"/>
        <v>0</v>
      </c>
      <c r="BJ329" s="21" t="s">
        <v>81</v>
      </c>
      <c r="BK329" s="158">
        <f t="shared" si="63"/>
        <v>0</v>
      </c>
      <c r="BL329" s="21" t="s">
        <v>160</v>
      </c>
      <c r="BM329" s="21" t="s">
        <v>1028</v>
      </c>
    </row>
    <row r="330" spans="2:65" s="1" customFormat="1" ht="25.5" customHeight="1">
      <c r="B330" s="37"/>
      <c r="C330" s="186" t="s">
        <v>73</v>
      </c>
      <c r="D330" s="186" t="s">
        <v>300</v>
      </c>
      <c r="E330" s="187" t="s">
        <v>1029</v>
      </c>
      <c r="F330" s="188" t="s">
        <v>1027</v>
      </c>
      <c r="G330" s="189" t="s">
        <v>427</v>
      </c>
      <c r="H330" s="190">
        <v>6</v>
      </c>
      <c r="I330" s="191"/>
      <c r="J330" s="192">
        <f t="shared" si="54"/>
        <v>0</v>
      </c>
      <c r="K330" s="188" t="s">
        <v>21</v>
      </c>
      <c r="L330" s="193"/>
      <c r="M330" s="194" t="s">
        <v>21</v>
      </c>
      <c r="N330" s="195" t="s">
        <v>44</v>
      </c>
      <c r="P330" s="156">
        <f t="shared" si="55"/>
        <v>0</v>
      </c>
      <c r="Q330" s="156">
        <v>0</v>
      </c>
      <c r="R330" s="156">
        <f t="shared" si="56"/>
        <v>0</v>
      </c>
      <c r="S330" s="156">
        <v>0</v>
      </c>
      <c r="T330" s="157">
        <f t="shared" si="57"/>
        <v>0</v>
      </c>
      <c r="AR330" s="21" t="s">
        <v>554</v>
      </c>
      <c r="AT330" s="21" t="s">
        <v>300</v>
      </c>
      <c r="AU330" s="21" t="s">
        <v>81</v>
      </c>
      <c r="AY330" s="21" t="s">
        <v>155</v>
      </c>
      <c r="BE330" s="158">
        <f t="shared" si="58"/>
        <v>0</v>
      </c>
      <c r="BF330" s="158">
        <f t="shared" si="59"/>
        <v>0</v>
      </c>
      <c r="BG330" s="158">
        <f t="shared" si="60"/>
        <v>0</v>
      </c>
      <c r="BH330" s="158">
        <f t="shared" si="61"/>
        <v>0</v>
      </c>
      <c r="BI330" s="158">
        <f t="shared" si="62"/>
        <v>0</v>
      </c>
      <c r="BJ330" s="21" t="s">
        <v>81</v>
      </c>
      <c r="BK330" s="158">
        <f t="shared" si="63"/>
        <v>0</v>
      </c>
      <c r="BL330" s="21" t="s">
        <v>160</v>
      </c>
      <c r="BM330" s="21" t="s">
        <v>1030</v>
      </c>
    </row>
    <row r="331" spans="2:65" s="1" customFormat="1" ht="38.25" customHeight="1">
      <c r="B331" s="37"/>
      <c r="C331" s="147" t="s">
        <v>73</v>
      </c>
      <c r="D331" s="147" t="s">
        <v>156</v>
      </c>
      <c r="E331" s="148" t="s">
        <v>1031</v>
      </c>
      <c r="F331" s="149" t="s">
        <v>1032</v>
      </c>
      <c r="G331" s="150" t="s">
        <v>427</v>
      </c>
      <c r="H331" s="151">
        <v>9</v>
      </c>
      <c r="I331" s="152"/>
      <c r="J331" s="153">
        <f t="shared" si="54"/>
        <v>0</v>
      </c>
      <c r="K331" s="149" t="s">
        <v>21</v>
      </c>
      <c r="L331" s="37"/>
      <c r="M331" s="154" t="s">
        <v>21</v>
      </c>
      <c r="N331" s="155" t="s">
        <v>44</v>
      </c>
      <c r="P331" s="156">
        <f t="shared" si="55"/>
        <v>0</v>
      </c>
      <c r="Q331" s="156">
        <v>0</v>
      </c>
      <c r="R331" s="156">
        <f t="shared" si="56"/>
        <v>0</v>
      </c>
      <c r="S331" s="156">
        <v>0</v>
      </c>
      <c r="T331" s="157">
        <f t="shared" si="57"/>
        <v>0</v>
      </c>
      <c r="AR331" s="21" t="s">
        <v>160</v>
      </c>
      <c r="AT331" s="21" t="s">
        <v>156</v>
      </c>
      <c r="AU331" s="21" t="s">
        <v>81</v>
      </c>
      <c r="AY331" s="21" t="s">
        <v>155</v>
      </c>
      <c r="BE331" s="158">
        <f t="shared" si="58"/>
        <v>0</v>
      </c>
      <c r="BF331" s="158">
        <f t="shared" si="59"/>
        <v>0</v>
      </c>
      <c r="BG331" s="158">
        <f t="shared" si="60"/>
        <v>0</v>
      </c>
      <c r="BH331" s="158">
        <f t="shared" si="61"/>
        <v>0</v>
      </c>
      <c r="BI331" s="158">
        <f t="shared" si="62"/>
        <v>0</v>
      </c>
      <c r="BJ331" s="21" t="s">
        <v>81</v>
      </c>
      <c r="BK331" s="158">
        <f t="shared" si="63"/>
        <v>0</v>
      </c>
      <c r="BL331" s="21" t="s">
        <v>160</v>
      </c>
      <c r="BM331" s="21" t="s">
        <v>1033</v>
      </c>
    </row>
    <row r="332" spans="2:65" s="1" customFormat="1" ht="38.25" customHeight="1">
      <c r="B332" s="37"/>
      <c r="C332" s="186" t="s">
        <v>73</v>
      </c>
      <c r="D332" s="186" t="s">
        <v>300</v>
      </c>
      <c r="E332" s="187" t="s">
        <v>1034</v>
      </c>
      <c r="F332" s="188" t="s">
        <v>1032</v>
      </c>
      <c r="G332" s="189" t="s">
        <v>427</v>
      </c>
      <c r="H332" s="190">
        <v>9</v>
      </c>
      <c r="I332" s="191"/>
      <c r="J332" s="192">
        <f t="shared" si="54"/>
        <v>0</v>
      </c>
      <c r="K332" s="188" t="s">
        <v>21</v>
      </c>
      <c r="L332" s="193"/>
      <c r="M332" s="194" t="s">
        <v>21</v>
      </c>
      <c r="N332" s="195" t="s">
        <v>44</v>
      </c>
      <c r="P332" s="156">
        <f t="shared" si="55"/>
        <v>0</v>
      </c>
      <c r="Q332" s="156">
        <v>0</v>
      </c>
      <c r="R332" s="156">
        <f t="shared" si="56"/>
        <v>0</v>
      </c>
      <c r="S332" s="156">
        <v>0</v>
      </c>
      <c r="T332" s="157">
        <f t="shared" si="57"/>
        <v>0</v>
      </c>
      <c r="AR332" s="21" t="s">
        <v>554</v>
      </c>
      <c r="AT332" s="21" t="s">
        <v>300</v>
      </c>
      <c r="AU332" s="21" t="s">
        <v>81</v>
      </c>
      <c r="AY332" s="21" t="s">
        <v>155</v>
      </c>
      <c r="BE332" s="158">
        <f t="shared" si="58"/>
        <v>0</v>
      </c>
      <c r="BF332" s="158">
        <f t="shared" si="59"/>
        <v>0</v>
      </c>
      <c r="BG332" s="158">
        <f t="shared" si="60"/>
        <v>0</v>
      </c>
      <c r="BH332" s="158">
        <f t="shared" si="61"/>
        <v>0</v>
      </c>
      <c r="BI332" s="158">
        <f t="shared" si="62"/>
        <v>0</v>
      </c>
      <c r="BJ332" s="21" t="s">
        <v>81</v>
      </c>
      <c r="BK332" s="158">
        <f t="shared" si="63"/>
        <v>0</v>
      </c>
      <c r="BL332" s="21" t="s">
        <v>160</v>
      </c>
      <c r="BM332" s="21" t="s">
        <v>1035</v>
      </c>
    </row>
    <row r="333" spans="2:65" s="1" customFormat="1" ht="16.5" customHeight="1">
      <c r="B333" s="37"/>
      <c r="C333" s="147" t="s">
        <v>73</v>
      </c>
      <c r="D333" s="147" t="s">
        <v>156</v>
      </c>
      <c r="E333" s="148" t="s">
        <v>1036</v>
      </c>
      <c r="F333" s="149" t="s">
        <v>1037</v>
      </c>
      <c r="G333" s="150" t="s">
        <v>427</v>
      </c>
      <c r="H333" s="151">
        <v>1</v>
      </c>
      <c r="I333" s="152"/>
      <c r="J333" s="153">
        <f t="shared" si="54"/>
        <v>0</v>
      </c>
      <c r="K333" s="149" t="s">
        <v>21</v>
      </c>
      <c r="L333" s="37"/>
      <c r="M333" s="154" t="s">
        <v>21</v>
      </c>
      <c r="N333" s="155" t="s">
        <v>44</v>
      </c>
      <c r="P333" s="156">
        <f t="shared" si="55"/>
        <v>0</v>
      </c>
      <c r="Q333" s="156">
        <v>0</v>
      </c>
      <c r="R333" s="156">
        <f t="shared" si="56"/>
        <v>0</v>
      </c>
      <c r="S333" s="156">
        <v>0</v>
      </c>
      <c r="T333" s="157">
        <f t="shared" si="57"/>
        <v>0</v>
      </c>
      <c r="AR333" s="21" t="s">
        <v>160</v>
      </c>
      <c r="AT333" s="21" t="s">
        <v>156</v>
      </c>
      <c r="AU333" s="21" t="s">
        <v>81</v>
      </c>
      <c r="AY333" s="21" t="s">
        <v>155</v>
      </c>
      <c r="BE333" s="158">
        <f t="shared" si="58"/>
        <v>0</v>
      </c>
      <c r="BF333" s="158">
        <f t="shared" si="59"/>
        <v>0</v>
      </c>
      <c r="BG333" s="158">
        <f t="shared" si="60"/>
        <v>0</v>
      </c>
      <c r="BH333" s="158">
        <f t="shared" si="61"/>
        <v>0</v>
      </c>
      <c r="BI333" s="158">
        <f t="shared" si="62"/>
        <v>0</v>
      </c>
      <c r="BJ333" s="21" t="s">
        <v>81</v>
      </c>
      <c r="BK333" s="158">
        <f t="shared" si="63"/>
        <v>0</v>
      </c>
      <c r="BL333" s="21" t="s">
        <v>160</v>
      </c>
      <c r="BM333" s="21" t="s">
        <v>1038</v>
      </c>
    </row>
    <row r="334" spans="2:65" s="1" customFormat="1" ht="16.5" customHeight="1">
      <c r="B334" s="37"/>
      <c r="C334" s="186" t="s">
        <v>73</v>
      </c>
      <c r="D334" s="186" t="s">
        <v>300</v>
      </c>
      <c r="E334" s="187" t="s">
        <v>1039</v>
      </c>
      <c r="F334" s="188" t="s">
        <v>1037</v>
      </c>
      <c r="G334" s="189" t="s">
        <v>427</v>
      </c>
      <c r="H334" s="190">
        <v>1</v>
      </c>
      <c r="I334" s="191"/>
      <c r="J334" s="192">
        <f t="shared" si="54"/>
        <v>0</v>
      </c>
      <c r="K334" s="188" t="s">
        <v>21</v>
      </c>
      <c r="L334" s="193"/>
      <c r="M334" s="194" t="s">
        <v>21</v>
      </c>
      <c r="N334" s="195" t="s">
        <v>44</v>
      </c>
      <c r="P334" s="156">
        <f t="shared" si="55"/>
        <v>0</v>
      </c>
      <c r="Q334" s="156">
        <v>0</v>
      </c>
      <c r="R334" s="156">
        <f t="shared" si="56"/>
        <v>0</v>
      </c>
      <c r="S334" s="156">
        <v>0</v>
      </c>
      <c r="T334" s="157">
        <f t="shared" si="57"/>
        <v>0</v>
      </c>
      <c r="AR334" s="21" t="s">
        <v>554</v>
      </c>
      <c r="AT334" s="21" t="s">
        <v>300</v>
      </c>
      <c r="AU334" s="21" t="s">
        <v>81</v>
      </c>
      <c r="AY334" s="21" t="s">
        <v>155</v>
      </c>
      <c r="BE334" s="158">
        <f t="shared" si="58"/>
        <v>0</v>
      </c>
      <c r="BF334" s="158">
        <f t="shared" si="59"/>
        <v>0</v>
      </c>
      <c r="BG334" s="158">
        <f t="shared" si="60"/>
        <v>0</v>
      </c>
      <c r="BH334" s="158">
        <f t="shared" si="61"/>
        <v>0</v>
      </c>
      <c r="BI334" s="158">
        <f t="shared" si="62"/>
        <v>0</v>
      </c>
      <c r="BJ334" s="21" t="s">
        <v>81</v>
      </c>
      <c r="BK334" s="158">
        <f t="shared" si="63"/>
        <v>0</v>
      </c>
      <c r="BL334" s="21" t="s">
        <v>160</v>
      </c>
      <c r="BM334" s="21" t="s">
        <v>1040</v>
      </c>
    </row>
    <row r="335" spans="2:65" s="1" customFormat="1" ht="16.5" customHeight="1">
      <c r="B335" s="37"/>
      <c r="C335" s="147" t="s">
        <v>73</v>
      </c>
      <c r="D335" s="147" t="s">
        <v>156</v>
      </c>
      <c r="E335" s="148" t="s">
        <v>1041</v>
      </c>
      <c r="F335" s="149" t="s">
        <v>1042</v>
      </c>
      <c r="G335" s="150" t="s">
        <v>1043</v>
      </c>
      <c r="H335" s="151">
        <v>1</v>
      </c>
      <c r="I335" s="152"/>
      <c r="J335" s="153">
        <f t="shared" si="54"/>
        <v>0</v>
      </c>
      <c r="K335" s="149" t="s">
        <v>21</v>
      </c>
      <c r="L335" s="37"/>
      <c r="M335" s="154" t="s">
        <v>21</v>
      </c>
      <c r="N335" s="155" t="s">
        <v>44</v>
      </c>
      <c r="P335" s="156">
        <f t="shared" si="55"/>
        <v>0</v>
      </c>
      <c r="Q335" s="156">
        <v>0</v>
      </c>
      <c r="R335" s="156">
        <f t="shared" si="56"/>
        <v>0</v>
      </c>
      <c r="S335" s="156">
        <v>0</v>
      </c>
      <c r="T335" s="157">
        <f t="shared" si="57"/>
        <v>0</v>
      </c>
      <c r="AR335" s="21" t="s">
        <v>160</v>
      </c>
      <c r="AT335" s="21" t="s">
        <v>156</v>
      </c>
      <c r="AU335" s="21" t="s">
        <v>81</v>
      </c>
      <c r="AY335" s="21" t="s">
        <v>155</v>
      </c>
      <c r="BE335" s="158">
        <f t="shared" si="58"/>
        <v>0</v>
      </c>
      <c r="BF335" s="158">
        <f t="shared" si="59"/>
        <v>0</v>
      </c>
      <c r="BG335" s="158">
        <f t="shared" si="60"/>
        <v>0</v>
      </c>
      <c r="BH335" s="158">
        <f t="shared" si="61"/>
        <v>0</v>
      </c>
      <c r="BI335" s="158">
        <f t="shared" si="62"/>
        <v>0</v>
      </c>
      <c r="BJ335" s="21" t="s">
        <v>81</v>
      </c>
      <c r="BK335" s="158">
        <f t="shared" si="63"/>
        <v>0</v>
      </c>
      <c r="BL335" s="21" t="s">
        <v>160</v>
      </c>
      <c r="BM335" s="21" t="s">
        <v>1044</v>
      </c>
    </row>
    <row r="336" spans="2:65" s="1" customFormat="1" ht="16.5" customHeight="1">
      <c r="B336" s="37"/>
      <c r="C336" s="186" t="s">
        <v>73</v>
      </c>
      <c r="D336" s="186" t="s">
        <v>300</v>
      </c>
      <c r="E336" s="187" t="s">
        <v>1045</v>
      </c>
      <c r="F336" s="188" t="s">
        <v>1042</v>
      </c>
      <c r="G336" s="189" t="s">
        <v>1043</v>
      </c>
      <c r="H336" s="190">
        <v>1</v>
      </c>
      <c r="I336" s="191"/>
      <c r="J336" s="192">
        <f t="shared" si="54"/>
        <v>0</v>
      </c>
      <c r="K336" s="188" t="s">
        <v>21</v>
      </c>
      <c r="L336" s="193"/>
      <c r="M336" s="194" t="s">
        <v>21</v>
      </c>
      <c r="N336" s="195" t="s">
        <v>44</v>
      </c>
      <c r="P336" s="156">
        <f t="shared" si="55"/>
        <v>0</v>
      </c>
      <c r="Q336" s="156">
        <v>0</v>
      </c>
      <c r="R336" s="156">
        <f t="shared" si="56"/>
        <v>0</v>
      </c>
      <c r="S336" s="156">
        <v>0</v>
      </c>
      <c r="T336" s="157">
        <f t="shared" si="57"/>
        <v>0</v>
      </c>
      <c r="AR336" s="21" t="s">
        <v>554</v>
      </c>
      <c r="AT336" s="21" t="s">
        <v>300</v>
      </c>
      <c r="AU336" s="21" t="s">
        <v>81</v>
      </c>
      <c r="AY336" s="21" t="s">
        <v>155</v>
      </c>
      <c r="BE336" s="158">
        <f t="shared" si="58"/>
        <v>0</v>
      </c>
      <c r="BF336" s="158">
        <f t="shared" si="59"/>
        <v>0</v>
      </c>
      <c r="BG336" s="158">
        <f t="shared" si="60"/>
        <v>0</v>
      </c>
      <c r="BH336" s="158">
        <f t="shared" si="61"/>
        <v>0</v>
      </c>
      <c r="BI336" s="158">
        <f t="shared" si="62"/>
        <v>0</v>
      </c>
      <c r="BJ336" s="21" t="s">
        <v>81</v>
      </c>
      <c r="BK336" s="158">
        <f t="shared" si="63"/>
        <v>0</v>
      </c>
      <c r="BL336" s="21" t="s">
        <v>160</v>
      </c>
      <c r="BM336" s="21" t="s">
        <v>1046</v>
      </c>
    </row>
    <row r="337" spans="2:65" s="9" customFormat="1" ht="29.85" customHeight="1">
      <c r="B337" s="137"/>
      <c r="D337" s="138" t="s">
        <v>72</v>
      </c>
      <c r="E337" s="169" t="s">
        <v>1047</v>
      </c>
      <c r="F337" s="169" t="s">
        <v>1048</v>
      </c>
      <c r="I337" s="140"/>
      <c r="J337" s="170">
        <f>BK337</f>
        <v>0</v>
      </c>
      <c r="L337" s="137"/>
      <c r="M337" s="142"/>
      <c r="P337" s="143">
        <v>0</v>
      </c>
      <c r="R337" s="143">
        <v>0</v>
      </c>
      <c r="T337" s="144">
        <v>0</v>
      </c>
      <c r="AR337" s="138" t="s">
        <v>154</v>
      </c>
      <c r="AT337" s="145" t="s">
        <v>72</v>
      </c>
      <c r="AU337" s="145" t="s">
        <v>81</v>
      </c>
      <c r="AY337" s="138" t="s">
        <v>155</v>
      </c>
      <c r="BK337" s="146">
        <v>0</v>
      </c>
    </row>
    <row r="338" spans="2:65" s="9" customFormat="1" ht="24.95" customHeight="1">
      <c r="B338" s="137"/>
      <c r="D338" s="138" t="s">
        <v>72</v>
      </c>
      <c r="E338" s="139" t="s">
        <v>1049</v>
      </c>
      <c r="F338" s="139" t="s">
        <v>1050</v>
      </c>
      <c r="I338" s="140"/>
      <c r="J338" s="141">
        <f>BK338</f>
        <v>0</v>
      </c>
      <c r="L338" s="137"/>
      <c r="M338" s="142"/>
      <c r="P338" s="143">
        <f>SUM(P339:P347)</f>
        <v>0</v>
      </c>
      <c r="R338" s="143">
        <f>SUM(R339:R347)</f>
        <v>0</v>
      </c>
      <c r="T338" s="144">
        <f>SUM(T339:T347)</f>
        <v>0</v>
      </c>
      <c r="AR338" s="138" t="s">
        <v>154</v>
      </c>
      <c r="AT338" s="145" t="s">
        <v>72</v>
      </c>
      <c r="AU338" s="145" t="s">
        <v>73</v>
      </c>
      <c r="AY338" s="138" t="s">
        <v>155</v>
      </c>
      <c r="BK338" s="146">
        <f>SUM(BK339:BK347)</f>
        <v>0</v>
      </c>
    </row>
    <row r="339" spans="2:65" s="1" customFormat="1" ht="16.5" customHeight="1">
      <c r="B339" s="37"/>
      <c r="C339" s="147" t="s">
        <v>73</v>
      </c>
      <c r="D339" s="147" t="s">
        <v>156</v>
      </c>
      <c r="E339" s="148" t="s">
        <v>1051</v>
      </c>
      <c r="F339" s="149" t="s">
        <v>1052</v>
      </c>
      <c r="G339" s="150" t="s">
        <v>300</v>
      </c>
      <c r="H339" s="151">
        <v>135</v>
      </c>
      <c r="I339" s="152"/>
      <c r="J339" s="153">
        <f>ROUND(I339*H339,2)</f>
        <v>0</v>
      </c>
      <c r="K339" s="149" t="s">
        <v>21</v>
      </c>
      <c r="L339" s="37"/>
      <c r="M339" s="154" t="s">
        <v>21</v>
      </c>
      <c r="N339" s="155" t="s">
        <v>44</v>
      </c>
      <c r="P339" s="156">
        <f>O339*H339</f>
        <v>0</v>
      </c>
      <c r="Q339" s="156">
        <v>0</v>
      </c>
      <c r="R339" s="156">
        <f>Q339*H339</f>
        <v>0</v>
      </c>
      <c r="S339" s="156">
        <v>0</v>
      </c>
      <c r="T339" s="157">
        <f>S339*H339</f>
        <v>0</v>
      </c>
      <c r="AR339" s="21" t="s">
        <v>160</v>
      </c>
      <c r="AT339" s="21" t="s">
        <v>156</v>
      </c>
      <c r="AU339" s="21" t="s">
        <v>81</v>
      </c>
      <c r="AY339" s="21" t="s">
        <v>155</v>
      </c>
      <c r="BE339" s="158">
        <f>IF(N339="základní",J339,0)</f>
        <v>0</v>
      </c>
      <c r="BF339" s="158">
        <f>IF(N339="snížená",J339,0)</f>
        <v>0</v>
      </c>
      <c r="BG339" s="158">
        <f>IF(N339="zákl. přenesená",J339,0)</f>
        <v>0</v>
      </c>
      <c r="BH339" s="158">
        <f>IF(N339="sníž. přenesená",J339,0)</f>
        <v>0</v>
      </c>
      <c r="BI339" s="158">
        <f>IF(N339="nulová",J339,0)</f>
        <v>0</v>
      </c>
      <c r="BJ339" s="21" t="s">
        <v>81</v>
      </c>
      <c r="BK339" s="158">
        <f>ROUND(I339*H339,2)</f>
        <v>0</v>
      </c>
      <c r="BL339" s="21" t="s">
        <v>160</v>
      </c>
      <c r="BM339" s="21" t="s">
        <v>1053</v>
      </c>
    </row>
    <row r="340" spans="2:65" s="1" customFormat="1" ht="16.5" customHeight="1">
      <c r="B340" s="37"/>
      <c r="C340" s="186" t="s">
        <v>73</v>
      </c>
      <c r="D340" s="186" t="s">
        <v>300</v>
      </c>
      <c r="E340" s="187" t="s">
        <v>1054</v>
      </c>
      <c r="F340" s="188" t="s">
        <v>1052</v>
      </c>
      <c r="G340" s="189" t="s">
        <v>300</v>
      </c>
      <c r="H340" s="190">
        <v>135</v>
      </c>
      <c r="I340" s="191"/>
      <c r="J340" s="192">
        <f>ROUND(I340*H340,2)</f>
        <v>0</v>
      </c>
      <c r="K340" s="188" t="s">
        <v>21</v>
      </c>
      <c r="L340" s="193"/>
      <c r="M340" s="194" t="s">
        <v>21</v>
      </c>
      <c r="N340" s="195" t="s">
        <v>44</v>
      </c>
      <c r="P340" s="156">
        <f>O340*H340</f>
        <v>0</v>
      </c>
      <c r="Q340" s="156">
        <v>0</v>
      </c>
      <c r="R340" s="156">
        <f>Q340*H340</f>
        <v>0</v>
      </c>
      <c r="S340" s="156">
        <v>0</v>
      </c>
      <c r="T340" s="157">
        <f>S340*H340</f>
        <v>0</v>
      </c>
      <c r="AR340" s="21" t="s">
        <v>554</v>
      </c>
      <c r="AT340" s="21" t="s">
        <v>300</v>
      </c>
      <c r="AU340" s="21" t="s">
        <v>81</v>
      </c>
      <c r="AY340" s="21" t="s">
        <v>155</v>
      </c>
      <c r="BE340" s="158">
        <f>IF(N340="základní",J340,0)</f>
        <v>0</v>
      </c>
      <c r="BF340" s="158">
        <f>IF(N340="snížená",J340,0)</f>
        <v>0</v>
      </c>
      <c r="BG340" s="158">
        <f>IF(N340="zákl. přenesená",J340,0)</f>
        <v>0</v>
      </c>
      <c r="BH340" s="158">
        <f>IF(N340="sníž. přenesená",J340,0)</f>
        <v>0</v>
      </c>
      <c r="BI340" s="158">
        <f>IF(N340="nulová",J340,0)</f>
        <v>0</v>
      </c>
      <c r="BJ340" s="21" t="s">
        <v>81</v>
      </c>
      <c r="BK340" s="158">
        <f>ROUND(I340*H340,2)</f>
        <v>0</v>
      </c>
      <c r="BL340" s="21" t="s">
        <v>160</v>
      </c>
      <c r="BM340" s="21" t="s">
        <v>1055</v>
      </c>
    </row>
    <row r="341" spans="2:65" s="1" customFormat="1" ht="67.5">
      <c r="B341" s="37"/>
      <c r="D341" s="172" t="s">
        <v>632</v>
      </c>
      <c r="F341" s="199" t="s">
        <v>1056</v>
      </c>
      <c r="I341" s="96"/>
      <c r="L341" s="37"/>
      <c r="M341" s="200"/>
      <c r="T341" s="62"/>
      <c r="AT341" s="21" t="s">
        <v>632</v>
      </c>
      <c r="AU341" s="21" t="s">
        <v>81</v>
      </c>
    </row>
    <row r="342" spans="2:65" s="1" customFormat="1" ht="16.5" customHeight="1">
      <c r="B342" s="37"/>
      <c r="C342" s="147" t="s">
        <v>73</v>
      </c>
      <c r="D342" s="147" t="s">
        <v>156</v>
      </c>
      <c r="E342" s="148" t="s">
        <v>1057</v>
      </c>
      <c r="F342" s="149" t="s">
        <v>1058</v>
      </c>
      <c r="G342" s="150" t="s">
        <v>300</v>
      </c>
      <c r="H342" s="151">
        <v>51</v>
      </c>
      <c r="I342" s="152"/>
      <c r="J342" s="153">
        <f>ROUND(I342*H342,2)</f>
        <v>0</v>
      </c>
      <c r="K342" s="149" t="s">
        <v>21</v>
      </c>
      <c r="L342" s="37"/>
      <c r="M342" s="154" t="s">
        <v>21</v>
      </c>
      <c r="N342" s="155" t="s">
        <v>44</v>
      </c>
      <c r="P342" s="156">
        <f>O342*H342</f>
        <v>0</v>
      </c>
      <c r="Q342" s="156">
        <v>0</v>
      </c>
      <c r="R342" s="156">
        <f>Q342*H342</f>
        <v>0</v>
      </c>
      <c r="S342" s="156">
        <v>0</v>
      </c>
      <c r="T342" s="157">
        <f>S342*H342</f>
        <v>0</v>
      </c>
      <c r="AR342" s="21" t="s">
        <v>160</v>
      </c>
      <c r="AT342" s="21" t="s">
        <v>156</v>
      </c>
      <c r="AU342" s="21" t="s">
        <v>81</v>
      </c>
      <c r="AY342" s="21" t="s">
        <v>155</v>
      </c>
      <c r="BE342" s="158">
        <f>IF(N342="základní",J342,0)</f>
        <v>0</v>
      </c>
      <c r="BF342" s="158">
        <f>IF(N342="snížená",J342,0)</f>
        <v>0</v>
      </c>
      <c r="BG342" s="158">
        <f>IF(N342="zákl. přenesená",J342,0)</f>
        <v>0</v>
      </c>
      <c r="BH342" s="158">
        <f>IF(N342="sníž. přenesená",J342,0)</f>
        <v>0</v>
      </c>
      <c r="BI342" s="158">
        <f>IF(N342="nulová",J342,0)</f>
        <v>0</v>
      </c>
      <c r="BJ342" s="21" t="s">
        <v>81</v>
      </c>
      <c r="BK342" s="158">
        <f>ROUND(I342*H342,2)</f>
        <v>0</v>
      </c>
      <c r="BL342" s="21" t="s">
        <v>160</v>
      </c>
      <c r="BM342" s="21" t="s">
        <v>1059</v>
      </c>
    </row>
    <row r="343" spans="2:65" s="1" customFormat="1" ht="16.5" customHeight="1">
      <c r="B343" s="37"/>
      <c r="C343" s="186" t="s">
        <v>73</v>
      </c>
      <c r="D343" s="186" t="s">
        <v>300</v>
      </c>
      <c r="E343" s="187" t="s">
        <v>1060</v>
      </c>
      <c r="F343" s="188" t="s">
        <v>1058</v>
      </c>
      <c r="G343" s="189" t="s">
        <v>300</v>
      </c>
      <c r="H343" s="190">
        <v>51</v>
      </c>
      <c r="I343" s="191"/>
      <c r="J343" s="192">
        <f>ROUND(I343*H343,2)</f>
        <v>0</v>
      </c>
      <c r="K343" s="188" t="s">
        <v>21</v>
      </c>
      <c r="L343" s="193"/>
      <c r="M343" s="194" t="s">
        <v>21</v>
      </c>
      <c r="N343" s="195" t="s">
        <v>44</v>
      </c>
      <c r="P343" s="156">
        <f>O343*H343</f>
        <v>0</v>
      </c>
      <c r="Q343" s="156">
        <v>0</v>
      </c>
      <c r="R343" s="156">
        <f>Q343*H343</f>
        <v>0</v>
      </c>
      <c r="S343" s="156">
        <v>0</v>
      </c>
      <c r="T343" s="157">
        <f>S343*H343</f>
        <v>0</v>
      </c>
      <c r="AR343" s="21" t="s">
        <v>554</v>
      </c>
      <c r="AT343" s="21" t="s">
        <v>300</v>
      </c>
      <c r="AU343" s="21" t="s">
        <v>81</v>
      </c>
      <c r="AY343" s="21" t="s">
        <v>155</v>
      </c>
      <c r="BE343" s="158">
        <f>IF(N343="základní",J343,0)</f>
        <v>0</v>
      </c>
      <c r="BF343" s="158">
        <f>IF(N343="snížená",J343,0)</f>
        <v>0</v>
      </c>
      <c r="BG343" s="158">
        <f>IF(N343="zákl. přenesená",J343,0)</f>
        <v>0</v>
      </c>
      <c r="BH343" s="158">
        <f>IF(N343="sníž. přenesená",J343,0)</f>
        <v>0</v>
      </c>
      <c r="BI343" s="158">
        <f>IF(N343="nulová",J343,0)</f>
        <v>0</v>
      </c>
      <c r="BJ343" s="21" t="s">
        <v>81</v>
      </c>
      <c r="BK343" s="158">
        <f>ROUND(I343*H343,2)</f>
        <v>0</v>
      </c>
      <c r="BL343" s="21" t="s">
        <v>160</v>
      </c>
      <c r="BM343" s="21" t="s">
        <v>1061</v>
      </c>
    </row>
    <row r="344" spans="2:65" s="1" customFormat="1" ht="54">
      <c r="B344" s="37"/>
      <c r="D344" s="172" t="s">
        <v>632</v>
      </c>
      <c r="F344" s="199" t="s">
        <v>1062</v>
      </c>
      <c r="I344" s="96"/>
      <c r="L344" s="37"/>
      <c r="M344" s="200"/>
      <c r="T344" s="62"/>
      <c r="AT344" s="21" t="s">
        <v>632</v>
      </c>
      <c r="AU344" s="21" t="s">
        <v>81</v>
      </c>
    </row>
    <row r="345" spans="2:65" s="1" customFormat="1" ht="25.5" customHeight="1">
      <c r="B345" s="37"/>
      <c r="C345" s="147" t="s">
        <v>73</v>
      </c>
      <c r="D345" s="147" t="s">
        <v>156</v>
      </c>
      <c r="E345" s="148" t="s">
        <v>1063</v>
      </c>
      <c r="F345" s="149" t="s">
        <v>1064</v>
      </c>
      <c r="G345" s="150" t="s">
        <v>427</v>
      </c>
      <c r="H345" s="151">
        <v>25</v>
      </c>
      <c r="I345" s="152"/>
      <c r="J345" s="153">
        <f>ROUND(I345*H345,2)</f>
        <v>0</v>
      </c>
      <c r="K345" s="149" t="s">
        <v>21</v>
      </c>
      <c r="L345" s="37"/>
      <c r="M345" s="154" t="s">
        <v>21</v>
      </c>
      <c r="N345" s="155" t="s">
        <v>44</v>
      </c>
      <c r="P345" s="156">
        <f>O345*H345</f>
        <v>0</v>
      </c>
      <c r="Q345" s="156">
        <v>0</v>
      </c>
      <c r="R345" s="156">
        <f>Q345*H345</f>
        <v>0</v>
      </c>
      <c r="S345" s="156">
        <v>0</v>
      </c>
      <c r="T345" s="157">
        <f>S345*H345</f>
        <v>0</v>
      </c>
      <c r="AR345" s="21" t="s">
        <v>160</v>
      </c>
      <c r="AT345" s="21" t="s">
        <v>156</v>
      </c>
      <c r="AU345" s="21" t="s">
        <v>81</v>
      </c>
      <c r="AY345" s="21" t="s">
        <v>155</v>
      </c>
      <c r="BE345" s="158">
        <f>IF(N345="základní",J345,0)</f>
        <v>0</v>
      </c>
      <c r="BF345" s="158">
        <f>IF(N345="snížená",J345,0)</f>
        <v>0</v>
      </c>
      <c r="BG345" s="158">
        <f>IF(N345="zákl. přenesená",J345,0)</f>
        <v>0</v>
      </c>
      <c r="BH345" s="158">
        <f>IF(N345="sníž. přenesená",J345,0)</f>
        <v>0</v>
      </c>
      <c r="BI345" s="158">
        <f>IF(N345="nulová",J345,0)</f>
        <v>0</v>
      </c>
      <c r="BJ345" s="21" t="s">
        <v>81</v>
      </c>
      <c r="BK345" s="158">
        <f>ROUND(I345*H345,2)</f>
        <v>0</v>
      </c>
      <c r="BL345" s="21" t="s">
        <v>160</v>
      </c>
      <c r="BM345" s="21" t="s">
        <v>1065</v>
      </c>
    </row>
    <row r="346" spans="2:65" s="1" customFormat="1" ht="25.5" customHeight="1">
      <c r="B346" s="37"/>
      <c r="C346" s="186" t="s">
        <v>73</v>
      </c>
      <c r="D346" s="186" t="s">
        <v>300</v>
      </c>
      <c r="E346" s="187" t="s">
        <v>1066</v>
      </c>
      <c r="F346" s="188" t="s">
        <v>1064</v>
      </c>
      <c r="G346" s="189" t="s">
        <v>427</v>
      </c>
      <c r="H346" s="190">
        <v>25</v>
      </c>
      <c r="I346" s="191"/>
      <c r="J346" s="192">
        <f>ROUND(I346*H346,2)</f>
        <v>0</v>
      </c>
      <c r="K346" s="188" t="s">
        <v>21</v>
      </c>
      <c r="L346" s="193"/>
      <c r="M346" s="194" t="s">
        <v>21</v>
      </c>
      <c r="N346" s="195" t="s">
        <v>44</v>
      </c>
      <c r="P346" s="156">
        <f>O346*H346</f>
        <v>0</v>
      </c>
      <c r="Q346" s="156">
        <v>0</v>
      </c>
      <c r="R346" s="156">
        <f>Q346*H346</f>
        <v>0</v>
      </c>
      <c r="S346" s="156">
        <v>0</v>
      </c>
      <c r="T346" s="157">
        <f>S346*H346</f>
        <v>0</v>
      </c>
      <c r="AR346" s="21" t="s">
        <v>554</v>
      </c>
      <c r="AT346" s="21" t="s">
        <v>300</v>
      </c>
      <c r="AU346" s="21" t="s">
        <v>81</v>
      </c>
      <c r="AY346" s="21" t="s">
        <v>155</v>
      </c>
      <c r="BE346" s="158">
        <f>IF(N346="základní",J346,0)</f>
        <v>0</v>
      </c>
      <c r="BF346" s="158">
        <f>IF(N346="snížená",J346,0)</f>
        <v>0</v>
      </c>
      <c r="BG346" s="158">
        <f>IF(N346="zákl. přenesená",J346,0)</f>
        <v>0</v>
      </c>
      <c r="BH346" s="158">
        <f>IF(N346="sníž. přenesená",J346,0)</f>
        <v>0</v>
      </c>
      <c r="BI346" s="158">
        <f>IF(N346="nulová",J346,0)</f>
        <v>0</v>
      </c>
      <c r="BJ346" s="21" t="s">
        <v>81</v>
      </c>
      <c r="BK346" s="158">
        <f>ROUND(I346*H346,2)</f>
        <v>0</v>
      </c>
      <c r="BL346" s="21" t="s">
        <v>160</v>
      </c>
      <c r="BM346" s="21" t="s">
        <v>1067</v>
      </c>
    </row>
    <row r="347" spans="2:65" s="9" customFormat="1" ht="29.85" customHeight="1">
      <c r="B347" s="137"/>
      <c r="D347" s="138" t="s">
        <v>72</v>
      </c>
      <c r="E347" s="169" t="s">
        <v>1068</v>
      </c>
      <c r="F347" s="169" t="s">
        <v>1069</v>
      </c>
      <c r="I347" s="140"/>
      <c r="J347" s="170">
        <f>BK347</f>
        <v>0</v>
      </c>
      <c r="L347" s="137"/>
      <c r="M347" s="142"/>
      <c r="P347" s="143">
        <v>0</v>
      </c>
      <c r="R347" s="143">
        <v>0</v>
      </c>
      <c r="T347" s="144">
        <v>0</v>
      </c>
      <c r="AR347" s="138" t="s">
        <v>154</v>
      </c>
      <c r="AT347" s="145" t="s">
        <v>72</v>
      </c>
      <c r="AU347" s="145" t="s">
        <v>81</v>
      </c>
      <c r="AY347" s="138" t="s">
        <v>155</v>
      </c>
      <c r="BK347" s="146">
        <v>0</v>
      </c>
    </row>
    <row r="348" spans="2:65" s="9" customFormat="1" ht="24.95" customHeight="1">
      <c r="B348" s="137"/>
      <c r="D348" s="138" t="s">
        <v>72</v>
      </c>
      <c r="E348" s="139" t="s">
        <v>1070</v>
      </c>
      <c r="F348" s="139" t="s">
        <v>1071</v>
      </c>
      <c r="I348" s="140"/>
      <c r="J348" s="141">
        <f>BK348</f>
        <v>0</v>
      </c>
      <c r="L348" s="137"/>
      <c r="M348" s="142"/>
      <c r="P348" s="143">
        <v>0</v>
      </c>
      <c r="R348" s="143">
        <v>0</v>
      </c>
      <c r="T348" s="144">
        <v>0</v>
      </c>
      <c r="AR348" s="138" t="s">
        <v>154</v>
      </c>
      <c r="AT348" s="145" t="s">
        <v>72</v>
      </c>
      <c r="AU348" s="145" t="s">
        <v>73</v>
      </c>
      <c r="AY348" s="138" t="s">
        <v>155</v>
      </c>
      <c r="BK348" s="146">
        <v>0</v>
      </c>
    </row>
    <row r="349" spans="2:65" s="9" customFormat="1" ht="24.95" customHeight="1">
      <c r="B349" s="137"/>
      <c r="D349" s="138" t="s">
        <v>72</v>
      </c>
      <c r="E349" s="139" t="s">
        <v>1072</v>
      </c>
      <c r="F349" s="139" t="s">
        <v>1073</v>
      </c>
      <c r="I349" s="140"/>
      <c r="J349" s="141">
        <f>BK349</f>
        <v>0</v>
      </c>
      <c r="L349" s="137"/>
      <c r="M349" s="142"/>
      <c r="P349" s="143">
        <f>SUM(P350:P392)</f>
        <v>0</v>
      </c>
      <c r="R349" s="143">
        <f>SUM(R350:R392)</f>
        <v>0</v>
      </c>
      <c r="T349" s="144">
        <f>SUM(T350:T392)</f>
        <v>0</v>
      </c>
      <c r="AR349" s="138" t="s">
        <v>154</v>
      </c>
      <c r="AT349" s="145" t="s">
        <v>72</v>
      </c>
      <c r="AU349" s="145" t="s">
        <v>73</v>
      </c>
      <c r="AY349" s="138" t="s">
        <v>155</v>
      </c>
      <c r="BK349" s="146">
        <f>SUM(BK350:BK392)</f>
        <v>0</v>
      </c>
    </row>
    <row r="350" spans="2:65" s="1" customFormat="1" ht="25.5" customHeight="1">
      <c r="B350" s="37"/>
      <c r="C350" s="147" t="s">
        <v>73</v>
      </c>
      <c r="D350" s="147" t="s">
        <v>156</v>
      </c>
      <c r="E350" s="148" t="s">
        <v>1074</v>
      </c>
      <c r="F350" s="149" t="s">
        <v>1075</v>
      </c>
      <c r="G350" s="150" t="s">
        <v>427</v>
      </c>
      <c r="H350" s="151">
        <v>3</v>
      </c>
      <c r="I350" s="152"/>
      <c r="J350" s="153">
        <f t="shared" ref="J350:J391" si="64">ROUND(I350*H350,2)</f>
        <v>0</v>
      </c>
      <c r="K350" s="149" t="s">
        <v>21</v>
      </c>
      <c r="L350" s="37"/>
      <c r="M350" s="154" t="s">
        <v>21</v>
      </c>
      <c r="N350" s="155" t="s">
        <v>44</v>
      </c>
      <c r="P350" s="156">
        <f t="shared" ref="P350:P391" si="65">O350*H350</f>
        <v>0</v>
      </c>
      <c r="Q350" s="156">
        <v>0</v>
      </c>
      <c r="R350" s="156">
        <f t="shared" ref="R350:R391" si="66">Q350*H350</f>
        <v>0</v>
      </c>
      <c r="S350" s="156">
        <v>0</v>
      </c>
      <c r="T350" s="157">
        <f t="shared" ref="T350:T391" si="67">S350*H350</f>
        <v>0</v>
      </c>
      <c r="AR350" s="21" t="s">
        <v>160</v>
      </c>
      <c r="AT350" s="21" t="s">
        <v>156</v>
      </c>
      <c r="AU350" s="21" t="s">
        <v>81</v>
      </c>
      <c r="AY350" s="21" t="s">
        <v>155</v>
      </c>
      <c r="BE350" s="158">
        <f t="shared" ref="BE350:BE391" si="68">IF(N350="základní",J350,0)</f>
        <v>0</v>
      </c>
      <c r="BF350" s="158">
        <f t="shared" ref="BF350:BF391" si="69">IF(N350="snížená",J350,0)</f>
        <v>0</v>
      </c>
      <c r="BG350" s="158">
        <f t="shared" ref="BG350:BG391" si="70">IF(N350="zákl. přenesená",J350,0)</f>
        <v>0</v>
      </c>
      <c r="BH350" s="158">
        <f t="shared" ref="BH350:BH391" si="71">IF(N350="sníž. přenesená",J350,0)</f>
        <v>0</v>
      </c>
      <c r="BI350" s="158">
        <f t="shared" ref="BI350:BI391" si="72">IF(N350="nulová",J350,0)</f>
        <v>0</v>
      </c>
      <c r="BJ350" s="21" t="s">
        <v>81</v>
      </c>
      <c r="BK350" s="158">
        <f t="shared" ref="BK350:BK391" si="73">ROUND(I350*H350,2)</f>
        <v>0</v>
      </c>
      <c r="BL350" s="21" t="s">
        <v>160</v>
      </c>
      <c r="BM350" s="21" t="s">
        <v>1076</v>
      </c>
    </row>
    <row r="351" spans="2:65" s="1" customFormat="1" ht="25.5" customHeight="1">
      <c r="B351" s="37"/>
      <c r="C351" s="186" t="s">
        <v>73</v>
      </c>
      <c r="D351" s="186" t="s">
        <v>300</v>
      </c>
      <c r="E351" s="187" t="s">
        <v>1077</v>
      </c>
      <c r="F351" s="188" t="s">
        <v>1075</v>
      </c>
      <c r="G351" s="189" t="s">
        <v>427</v>
      </c>
      <c r="H351" s="190">
        <v>3</v>
      </c>
      <c r="I351" s="191"/>
      <c r="J351" s="192">
        <f t="shared" si="64"/>
        <v>0</v>
      </c>
      <c r="K351" s="188" t="s">
        <v>21</v>
      </c>
      <c r="L351" s="193"/>
      <c r="M351" s="194" t="s">
        <v>21</v>
      </c>
      <c r="N351" s="195" t="s">
        <v>44</v>
      </c>
      <c r="P351" s="156">
        <f t="shared" si="65"/>
        <v>0</v>
      </c>
      <c r="Q351" s="156">
        <v>0</v>
      </c>
      <c r="R351" s="156">
        <f t="shared" si="66"/>
        <v>0</v>
      </c>
      <c r="S351" s="156">
        <v>0</v>
      </c>
      <c r="T351" s="157">
        <f t="shared" si="67"/>
        <v>0</v>
      </c>
      <c r="AR351" s="21" t="s">
        <v>554</v>
      </c>
      <c r="AT351" s="21" t="s">
        <v>300</v>
      </c>
      <c r="AU351" s="21" t="s">
        <v>81</v>
      </c>
      <c r="AY351" s="21" t="s">
        <v>155</v>
      </c>
      <c r="BE351" s="158">
        <f t="shared" si="68"/>
        <v>0</v>
      </c>
      <c r="BF351" s="158">
        <f t="shared" si="69"/>
        <v>0</v>
      </c>
      <c r="BG351" s="158">
        <f t="shared" si="70"/>
        <v>0</v>
      </c>
      <c r="BH351" s="158">
        <f t="shared" si="71"/>
        <v>0</v>
      </c>
      <c r="BI351" s="158">
        <f t="shared" si="72"/>
        <v>0</v>
      </c>
      <c r="BJ351" s="21" t="s">
        <v>81</v>
      </c>
      <c r="BK351" s="158">
        <f t="shared" si="73"/>
        <v>0</v>
      </c>
      <c r="BL351" s="21" t="s">
        <v>160</v>
      </c>
      <c r="BM351" s="21" t="s">
        <v>1078</v>
      </c>
    </row>
    <row r="352" spans="2:65" s="1" customFormat="1" ht="25.5" customHeight="1">
      <c r="B352" s="37"/>
      <c r="C352" s="147" t="s">
        <v>73</v>
      </c>
      <c r="D352" s="147" t="s">
        <v>156</v>
      </c>
      <c r="E352" s="148" t="s">
        <v>1079</v>
      </c>
      <c r="F352" s="149" t="s">
        <v>1080</v>
      </c>
      <c r="G352" s="150" t="s">
        <v>427</v>
      </c>
      <c r="H352" s="151">
        <v>5</v>
      </c>
      <c r="I352" s="152"/>
      <c r="J352" s="153">
        <f t="shared" si="64"/>
        <v>0</v>
      </c>
      <c r="K352" s="149" t="s">
        <v>21</v>
      </c>
      <c r="L352" s="37"/>
      <c r="M352" s="154" t="s">
        <v>21</v>
      </c>
      <c r="N352" s="155" t="s">
        <v>44</v>
      </c>
      <c r="P352" s="156">
        <f t="shared" si="65"/>
        <v>0</v>
      </c>
      <c r="Q352" s="156">
        <v>0</v>
      </c>
      <c r="R352" s="156">
        <f t="shared" si="66"/>
        <v>0</v>
      </c>
      <c r="S352" s="156">
        <v>0</v>
      </c>
      <c r="T352" s="157">
        <f t="shared" si="67"/>
        <v>0</v>
      </c>
      <c r="AR352" s="21" t="s">
        <v>160</v>
      </c>
      <c r="AT352" s="21" t="s">
        <v>156</v>
      </c>
      <c r="AU352" s="21" t="s">
        <v>81</v>
      </c>
      <c r="AY352" s="21" t="s">
        <v>155</v>
      </c>
      <c r="BE352" s="158">
        <f t="shared" si="68"/>
        <v>0</v>
      </c>
      <c r="BF352" s="158">
        <f t="shared" si="69"/>
        <v>0</v>
      </c>
      <c r="BG352" s="158">
        <f t="shared" si="70"/>
        <v>0</v>
      </c>
      <c r="BH352" s="158">
        <f t="shared" si="71"/>
        <v>0</v>
      </c>
      <c r="BI352" s="158">
        <f t="shared" si="72"/>
        <v>0</v>
      </c>
      <c r="BJ352" s="21" t="s">
        <v>81</v>
      </c>
      <c r="BK352" s="158">
        <f t="shared" si="73"/>
        <v>0</v>
      </c>
      <c r="BL352" s="21" t="s">
        <v>160</v>
      </c>
      <c r="BM352" s="21" t="s">
        <v>1081</v>
      </c>
    </row>
    <row r="353" spans="2:65" s="1" customFormat="1" ht="25.5" customHeight="1">
      <c r="B353" s="37"/>
      <c r="C353" s="186" t="s">
        <v>73</v>
      </c>
      <c r="D353" s="186" t="s">
        <v>300</v>
      </c>
      <c r="E353" s="187" t="s">
        <v>1082</v>
      </c>
      <c r="F353" s="188" t="s">
        <v>1080</v>
      </c>
      <c r="G353" s="189" t="s">
        <v>427</v>
      </c>
      <c r="H353" s="190">
        <v>5</v>
      </c>
      <c r="I353" s="191"/>
      <c r="J353" s="192">
        <f t="shared" si="64"/>
        <v>0</v>
      </c>
      <c r="K353" s="188" t="s">
        <v>21</v>
      </c>
      <c r="L353" s="193"/>
      <c r="M353" s="194" t="s">
        <v>21</v>
      </c>
      <c r="N353" s="195" t="s">
        <v>44</v>
      </c>
      <c r="P353" s="156">
        <f t="shared" si="65"/>
        <v>0</v>
      </c>
      <c r="Q353" s="156">
        <v>0</v>
      </c>
      <c r="R353" s="156">
        <f t="shared" si="66"/>
        <v>0</v>
      </c>
      <c r="S353" s="156">
        <v>0</v>
      </c>
      <c r="T353" s="157">
        <f t="shared" si="67"/>
        <v>0</v>
      </c>
      <c r="AR353" s="21" t="s">
        <v>554</v>
      </c>
      <c r="AT353" s="21" t="s">
        <v>300</v>
      </c>
      <c r="AU353" s="21" t="s">
        <v>81</v>
      </c>
      <c r="AY353" s="21" t="s">
        <v>155</v>
      </c>
      <c r="BE353" s="158">
        <f t="shared" si="68"/>
        <v>0</v>
      </c>
      <c r="BF353" s="158">
        <f t="shared" si="69"/>
        <v>0</v>
      </c>
      <c r="BG353" s="158">
        <f t="shared" si="70"/>
        <v>0</v>
      </c>
      <c r="BH353" s="158">
        <f t="shared" si="71"/>
        <v>0</v>
      </c>
      <c r="BI353" s="158">
        <f t="shared" si="72"/>
        <v>0</v>
      </c>
      <c r="BJ353" s="21" t="s">
        <v>81</v>
      </c>
      <c r="BK353" s="158">
        <f t="shared" si="73"/>
        <v>0</v>
      </c>
      <c r="BL353" s="21" t="s">
        <v>160</v>
      </c>
      <c r="BM353" s="21" t="s">
        <v>1083</v>
      </c>
    </row>
    <row r="354" spans="2:65" s="1" customFormat="1" ht="16.5" customHeight="1">
      <c r="B354" s="37"/>
      <c r="C354" s="147" t="s">
        <v>73</v>
      </c>
      <c r="D354" s="147" t="s">
        <v>156</v>
      </c>
      <c r="E354" s="148" t="s">
        <v>1084</v>
      </c>
      <c r="F354" s="149" t="s">
        <v>1085</v>
      </c>
      <c r="G354" s="150" t="s">
        <v>427</v>
      </c>
      <c r="H354" s="151">
        <v>1</v>
      </c>
      <c r="I354" s="152"/>
      <c r="J354" s="153">
        <f t="shared" si="64"/>
        <v>0</v>
      </c>
      <c r="K354" s="149" t="s">
        <v>21</v>
      </c>
      <c r="L354" s="37"/>
      <c r="M354" s="154" t="s">
        <v>21</v>
      </c>
      <c r="N354" s="155" t="s">
        <v>44</v>
      </c>
      <c r="P354" s="156">
        <f t="shared" si="65"/>
        <v>0</v>
      </c>
      <c r="Q354" s="156">
        <v>0</v>
      </c>
      <c r="R354" s="156">
        <f t="shared" si="66"/>
        <v>0</v>
      </c>
      <c r="S354" s="156">
        <v>0</v>
      </c>
      <c r="T354" s="157">
        <f t="shared" si="67"/>
        <v>0</v>
      </c>
      <c r="AR354" s="21" t="s">
        <v>160</v>
      </c>
      <c r="AT354" s="21" t="s">
        <v>156</v>
      </c>
      <c r="AU354" s="21" t="s">
        <v>81</v>
      </c>
      <c r="AY354" s="21" t="s">
        <v>155</v>
      </c>
      <c r="BE354" s="158">
        <f t="shared" si="68"/>
        <v>0</v>
      </c>
      <c r="BF354" s="158">
        <f t="shared" si="69"/>
        <v>0</v>
      </c>
      <c r="BG354" s="158">
        <f t="shared" si="70"/>
        <v>0</v>
      </c>
      <c r="BH354" s="158">
        <f t="shared" si="71"/>
        <v>0</v>
      </c>
      <c r="BI354" s="158">
        <f t="shared" si="72"/>
        <v>0</v>
      </c>
      <c r="BJ354" s="21" t="s">
        <v>81</v>
      </c>
      <c r="BK354" s="158">
        <f t="shared" si="73"/>
        <v>0</v>
      </c>
      <c r="BL354" s="21" t="s">
        <v>160</v>
      </c>
      <c r="BM354" s="21" t="s">
        <v>1086</v>
      </c>
    </row>
    <row r="355" spans="2:65" s="1" customFormat="1" ht="16.5" customHeight="1">
      <c r="B355" s="37"/>
      <c r="C355" s="186" t="s">
        <v>73</v>
      </c>
      <c r="D355" s="186" t="s">
        <v>300</v>
      </c>
      <c r="E355" s="187" t="s">
        <v>1087</v>
      </c>
      <c r="F355" s="188" t="s">
        <v>1085</v>
      </c>
      <c r="G355" s="189" t="s">
        <v>427</v>
      </c>
      <c r="H355" s="190">
        <v>1</v>
      </c>
      <c r="I355" s="191"/>
      <c r="J355" s="192">
        <f t="shared" si="64"/>
        <v>0</v>
      </c>
      <c r="K355" s="188" t="s">
        <v>21</v>
      </c>
      <c r="L355" s="193"/>
      <c r="M355" s="194" t="s">
        <v>21</v>
      </c>
      <c r="N355" s="195" t="s">
        <v>44</v>
      </c>
      <c r="P355" s="156">
        <f t="shared" si="65"/>
        <v>0</v>
      </c>
      <c r="Q355" s="156">
        <v>0</v>
      </c>
      <c r="R355" s="156">
        <f t="shared" si="66"/>
        <v>0</v>
      </c>
      <c r="S355" s="156">
        <v>0</v>
      </c>
      <c r="T355" s="157">
        <f t="shared" si="67"/>
        <v>0</v>
      </c>
      <c r="AR355" s="21" t="s">
        <v>554</v>
      </c>
      <c r="AT355" s="21" t="s">
        <v>300</v>
      </c>
      <c r="AU355" s="21" t="s">
        <v>81</v>
      </c>
      <c r="AY355" s="21" t="s">
        <v>155</v>
      </c>
      <c r="BE355" s="158">
        <f t="shared" si="68"/>
        <v>0</v>
      </c>
      <c r="BF355" s="158">
        <f t="shared" si="69"/>
        <v>0</v>
      </c>
      <c r="BG355" s="158">
        <f t="shared" si="70"/>
        <v>0</v>
      </c>
      <c r="BH355" s="158">
        <f t="shared" si="71"/>
        <v>0</v>
      </c>
      <c r="BI355" s="158">
        <f t="shared" si="72"/>
        <v>0</v>
      </c>
      <c r="BJ355" s="21" t="s">
        <v>81</v>
      </c>
      <c r="BK355" s="158">
        <f t="shared" si="73"/>
        <v>0</v>
      </c>
      <c r="BL355" s="21" t="s">
        <v>160</v>
      </c>
      <c r="BM355" s="21" t="s">
        <v>1088</v>
      </c>
    </row>
    <row r="356" spans="2:65" s="1" customFormat="1" ht="16.5" customHeight="1">
      <c r="B356" s="37"/>
      <c r="C356" s="147" t="s">
        <v>73</v>
      </c>
      <c r="D356" s="147" t="s">
        <v>156</v>
      </c>
      <c r="E356" s="148" t="s">
        <v>1089</v>
      </c>
      <c r="F356" s="149" t="s">
        <v>1090</v>
      </c>
      <c r="G356" s="150" t="s">
        <v>427</v>
      </c>
      <c r="H356" s="151">
        <v>1</v>
      </c>
      <c r="I356" s="152"/>
      <c r="J356" s="153">
        <f t="shared" si="64"/>
        <v>0</v>
      </c>
      <c r="K356" s="149" t="s">
        <v>21</v>
      </c>
      <c r="L356" s="37"/>
      <c r="M356" s="154" t="s">
        <v>21</v>
      </c>
      <c r="N356" s="155" t="s">
        <v>44</v>
      </c>
      <c r="P356" s="156">
        <f t="shared" si="65"/>
        <v>0</v>
      </c>
      <c r="Q356" s="156">
        <v>0</v>
      </c>
      <c r="R356" s="156">
        <f t="shared" si="66"/>
        <v>0</v>
      </c>
      <c r="S356" s="156">
        <v>0</v>
      </c>
      <c r="T356" s="157">
        <f t="shared" si="67"/>
        <v>0</v>
      </c>
      <c r="AR356" s="21" t="s">
        <v>160</v>
      </c>
      <c r="AT356" s="21" t="s">
        <v>156</v>
      </c>
      <c r="AU356" s="21" t="s">
        <v>81</v>
      </c>
      <c r="AY356" s="21" t="s">
        <v>155</v>
      </c>
      <c r="BE356" s="158">
        <f t="shared" si="68"/>
        <v>0</v>
      </c>
      <c r="BF356" s="158">
        <f t="shared" si="69"/>
        <v>0</v>
      </c>
      <c r="BG356" s="158">
        <f t="shared" si="70"/>
        <v>0</v>
      </c>
      <c r="BH356" s="158">
        <f t="shared" si="71"/>
        <v>0</v>
      </c>
      <c r="BI356" s="158">
        <f t="shared" si="72"/>
        <v>0</v>
      </c>
      <c r="BJ356" s="21" t="s">
        <v>81</v>
      </c>
      <c r="BK356" s="158">
        <f t="shared" si="73"/>
        <v>0</v>
      </c>
      <c r="BL356" s="21" t="s">
        <v>160</v>
      </c>
      <c r="BM356" s="21" t="s">
        <v>1091</v>
      </c>
    </row>
    <row r="357" spans="2:65" s="1" customFormat="1" ht="16.5" customHeight="1">
      <c r="B357" s="37"/>
      <c r="C357" s="186" t="s">
        <v>73</v>
      </c>
      <c r="D357" s="186" t="s">
        <v>300</v>
      </c>
      <c r="E357" s="187" t="s">
        <v>1092</v>
      </c>
      <c r="F357" s="188" t="s">
        <v>1090</v>
      </c>
      <c r="G357" s="189" t="s">
        <v>427</v>
      </c>
      <c r="H357" s="190">
        <v>1</v>
      </c>
      <c r="I357" s="191"/>
      <c r="J357" s="192">
        <f t="shared" si="64"/>
        <v>0</v>
      </c>
      <c r="K357" s="188" t="s">
        <v>21</v>
      </c>
      <c r="L357" s="193"/>
      <c r="M357" s="194" t="s">
        <v>21</v>
      </c>
      <c r="N357" s="195" t="s">
        <v>44</v>
      </c>
      <c r="P357" s="156">
        <f t="shared" si="65"/>
        <v>0</v>
      </c>
      <c r="Q357" s="156">
        <v>0</v>
      </c>
      <c r="R357" s="156">
        <f t="shared" si="66"/>
        <v>0</v>
      </c>
      <c r="S357" s="156">
        <v>0</v>
      </c>
      <c r="T357" s="157">
        <f t="shared" si="67"/>
        <v>0</v>
      </c>
      <c r="AR357" s="21" t="s">
        <v>554</v>
      </c>
      <c r="AT357" s="21" t="s">
        <v>300</v>
      </c>
      <c r="AU357" s="21" t="s">
        <v>81</v>
      </c>
      <c r="AY357" s="21" t="s">
        <v>155</v>
      </c>
      <c r="BE357" s="158">
        <f t="shared" si="68"/>
        <v>0</v>
      </c>
      <c r="BF357" s="158">
        <f t="shared" si="69"/>
        <v>0</v>
      </c>
      <c r="BG357" s="158">
        <f t="shared" si="70"/>
        <v>0</v>
      </c>
      <c r="BH357" s="158">
        <f t="shared" si="71"/>
        <v>0</v>
      </c>
      <c r="BI357" s="158">
        <f t="shared" si="72"/>
        <v>0</v>
      </c>
      <c r="BJ357" s="21" t="s">
        <v>81</v>
      </c>
      <c r="BK357" s="158">
        <f t="shared" si="73"/>
        <v>0</v>
      </c>
      <c r="BL357" s="21" t="s">
        <v>160</v>
      </c>
      <c r="BM357" s="21" t="s">
        <v>1093</v>
      </c>
    </row>
    <row r="358" spans="2:65" s="1" customFormat="1" ht="16.5" customHeight="1">
      <c r="B358" s="37"/>
      <c r="C358" s="147" t="s">
        <v>73</v>
      </c>
      <c r="D358" s="147" t="s">
        <v>156</v>
      </c>
      <c r="E358" s="148" t="s">
        <v>1094</v>
      </c>
      <c r="F358" s="149" t="s">
        <v>1095</v>
      </c>
      <c r="G358" s="150" t="s">
        <v>427</v>
      </c>
      <c r="H358" s="151">
        <v>1</v>
      </c>
      <c r="I358" s="152"/>
      <c r="J358" s="153">
        <f t="shared" si="64"/>
        <v>0</v>
      </c>
      <c r="K358" s="149" t="s">
        <v>21</v>
      </c>
      <c r="L358" s="37"/>
      <c r="M358" s="154" t="s">
        <v>21</v>
      </c>
      <c r="N358" s="155" t="s">
        <v>44</v>
      </c>
      <c r="P358" s="156">
        <f t="shared" si="65"/>
        <v>0</v>
      </c>
      <c r="Q358" s="156">
        <v>0</v>
      </c>
      <c r="R358" s="156">
        <f t="shared" si="66"/>
        <v>0</v>
      </c>
      <c r="S358" s="156">
        <v>0</v>
      </c>
      <c r="T358" s="157">
        <f t="shared" si="67"/>
        <v>0</v>
      </c>
      <c r="AR358" s="21" t="s">
        <v>160</v>
      </c>
      <c r="AT358" s="21" t="s">
        <v>156</v>
      </c>
      <c r="AU358" s="21" t="s">
        <v>81</v>
      </c>
      <c r="AY358" s="21" t="s">
        <v>155</v>
      </c>
      <c r="BE358" s="158">
        <f t="shared" si="68"/>
        <v>0</v>
      </c>
      <c r="BF358" s="158">
        <f t="shared" si="69"/>
        <v>0</v>
      </c>
      <c r="BG358" s="158">
        <f t="shared" si="70"/>
        <v>0</v>
      </c>
      <c r="BH358" s="158">
        <f t="shared" si="71"/>
        <v>0</v>
      </c>
      <c r="BI358" s="158">
        <f t="shared" si="72"/>
        <v>0</v>
      </c>
      <c r="BJ358" s="21" t="s">
        <v>81</v>
      </c>
      <c r="BK358" s="158">
        <f t="shared" si="73"/>
        <v>0</v>
      </c>
      <c r="BL358" s="21" t="s">
        <v>160</v>
      </c>
      <c r="BM358" s="21" t="s">
        <v>1096</v>
      </c>
    </row>
    <row r="359" spans="2:65" s="1" customFormat="1" ht="16.5" customHeight="1">
      <c r="B359" s="37"/>
      <c r="C359" s="186" t="s">
        <v>73</v>
      </c>
      <c r="D359" s="186" t="s">
        <v>300</v>
      </c>
      <c r="E359" s="187" t="s">
        <v>1097</v>
      </c>
      <c r="F359" s="188" t="s">
        <v>1095</v>
      </c>
      <c r="G359" s="189" t="s">
        <v>427</v>
      </c>
      <c r="H359" s="190">
        <v>1</v>
      </c>
      <c r="I359" s="191"/>
      <c r="J359" s="192">
        <f t="shared" si="64"/>
        <v>0</v>
      </c>
      <c r="K359" s="188" t="s">
        <v>21</v>
      </c>
      <c r="L359" s="193"/>
      <c r="M359" s="194" t="s">
        <v>21</v>
      </c>
      <c r="N359" s="195" t="s">
        <v>44</v>
      </c>
      <c r="P359" s="156">
        <f t="shared" si="65"/>
        <v>0</v>
      </c>
      <c r="Q359" s="156">
        <v>0</v>
      </c>
      <c r="R359" s="156">
        <f t="shared" si="66"/>
        <v>0</v>
      </c>
      <c r="S359" s="156">
        <v>0</v>
      </c>
      <c r="T359" s="157">
        <f t="shared" si="67"/>
        <v>0</v>
      </c>
      <c r="AR359" s="21" t="s">
        <v>554</v>
      </c>
      <c r="AT359" s="21" t="s">
        <v>300</v>
      </c>
      <c r="AU359" s="21" t="s">
        <v>81</v>
      </c>
      <c r="AY359" s="21" t="s">
        <v>155</v>
      </c>
      <c r="BE359" s="158">
        <f t="shared" si="68"/>
        <v>0</v>
      </c>
      <c r="BF359" s="158">
        <f t="shared" si="69"/>
        <v>0</v>
      </c>
      <c r="BG359" s="158">
        <f t="shared" si="70"/>
        <v>0</v>
      </c>
      <c r="BH359" s="158">
        <f t="shared" si="71"/>
        <v>0</v>
      </c>
      <c r="BI359" s="158">
        <f t="shared" si="72"/>
        <v>0</v>
      </c>
      <c r="BJ359" s="21" t="s">
        <v>81</v>
      </c>
      <c r="BK359" s="158">
        <f t="shared" si="73"/>
        <v>0</v>
      </c>
      <c r="BL359" s="21" t="s">
        <v>160</v>
      </c>
      <c r="BM359" s="21" t="s">
        <v>1098</v>
      </c>
    </row>
    <row r="360" spans="2:65" s="1" customFormat="1" ht="16.5" customHeight="1">
      <c r="B360" s="37"/>
      <c r="C360" s="147" t="s">
        <v>73</v>
      </c>
      <c r="D360" s="147" t="s">
        <v>156</v>
      </c>
      <c r="E360" s="148" t="s">
        <v>1099</v>
      </c>
      <c r="F360" s="149" t="s">
        <v>1100</v>
      </c>
      <c r="G360" s="150" t="s">
        <v>427</v>
      </c>
      <c r="H360" s="151">
        <v>1</v>
      </c>
      <c r="I360" s="152"/>
      <c r="J360" s="153">
        <f t="shared" si="64"/>
        <v>0</v>
      </c>
      <c r="K360" s="149" t="s">
        <v>21</v>
      </c>
      <c r="L360" s="37"/>
      <c r="M360" s="154" t="s">
        <v>21</v>
      </c>
      <c r="N360" s="155" t="s">
        <v>44</v>
      </c>
      <c r="P360" s="156">
        <f t="shared" si="65"/>
        <v>0</v>
      </c>
      <c r="Q360" s="156">
        <v>0</v>
      </c>
      <c r="R360" s="156">
        <f t="shared" si="66"/>
        <v>0</v>
      </c>
      <c r="S360" s="156">
        <v>0</v>
      </c>
      <c r="T360" s="157">
        <f t="shared" si="67"/>
        <v>0</v>
      </c>
      <c r="AR360" s="21" t="s">
        <v>160</v>
      </c>
      <c r="AT360" s="21" t="s">
        <v>156</v>
      </c>
      <c r="AU360" s="21" t="s">
        <v>81</v>
      </c>
      <c r="AY360" s="21" t="s">
        <v>155</v>
      </c>
      <c r="BE360" s="158">
        <f t="shared" si="68"/>
        <v>0</v>
      </c>
      <c r="BF360" s="158">
        <f t="shared" si="69"/>
        <v>0</v>
      </c>
      <c r="BG360" s="158">
        <f t="shared" si="70"/>
        <v>0</v>
      </c>
      <c r="BH360" s="158">
        <f t="shared" si="71"/>
        <v>0</v>
      </c>
      <c r="BI360" s="158">
        <f t="shared" si="72"/>
        <v>0</v>
      </c>
      <c r="BJ360" s="21" t="s">
        <v>81</v>
      </c>
      <c r="BK360" s="158">
        <f t="shared" si="73"/>
        <v>0</v>
      </c>
      <c r="BL360" s="21" t="s">
        <v>160</v>
      </c>
      <c r="BM360" s="21" t="s">
        <v>1101</v>
      </c>
    </row>
    <row r="361" spans="2:65" s="1" customFormat="1" ht="16.5" customHeight="1">
      <c r="B361" s="37"/>
      <c r="C361" s="186" t="s">
        <v>73</v>
      </c>
      <c r="D361" s="186" t="s">
        <v>300</v>
      </c>
      <c r="E361" s="187" t="s">
        <v>1102</v>
      </c>
      <c r="F361" s="188" t="s">
        <v>1100</v>
      </c>
      <c r="G361" s="189" t="s">
        <v>427</v>
      </c>
      <c r="H361" s="190">
        <v>1</v>
      </c>
      <c r="I361" s="191"/>
      <c r="J361" s="192">
        <f t="shared" si="64"/>
        <v>0</v>
      </c>
      <c r="K361" s="188" t="s">
        <v>21</v>
      </c>
      <c r="L361" s="193"/>
      <c r="M361" s="194" t="s">
        <v>21</v>
      </c>
      <c r="N361" s="195" t="s">
        <v>44</v>
      </c>
      <c r="P361" s="156">
        <f t="shared" si="65"/>
        <v>0</v>
      </c>
      <c r="Q361" s="156">
        <v>0</v>
      </c>
      <c r="R361" s="156">
        <f t="shared" si="66"/>
        <v>0</v>
      </c>
      <c r="S361" s="156">
        <v>0</v>
      </c>
      <c r="T361" s="157">
        <f t="shared" si="67"/>
        <v>0</v>
      </c>
      <c r="AR361" s="21" t="s">
        <v>554</v>
      </c>
      <c r="AT361" s="21" t="s">
        <v>300</v>
      </c>
      <c r="AU361" s="21" t="s">
        <v>81</v>
      </c>
      <c r="AY361" s="21" t="s">
        <v>155</v>
      </c>
      <c r="BE361" s="158">
        <f t="shared" si="68"/>
        <v>0</v>
      </c>
      <c r="BF361" s="158">
        <f t="shared" si="69"/>
        <v>0</v>
      </c>
      <c r="BG361" s="158">
        <f t="shared" si="70"/>
        <v>0</v>
      </c>
      <c r="BH361" s="158">
        <f t="shared" si="71"/>
        <v>0</v>
      </c>
      <c r="BI361" s="158">
        <f t="shared" si="72"/>
        <v>0</v>
      </c>
      <c r="BJ361" s="21" t="s">
        <v>81</v>
      </c>
      <c r="BK361" s="158">
        <f t="shared" si="73"/>
        <v>0</v>
      </c>
      <c r="BL361" s="21" t="s">
        <v>160</v>
      </c>
      <c r="BM361" s="21" t="s">
        <v>1103</v>
      </c>
    </row>
    <row r="362" spans="2:65" s="1" customFormat="1" ht="16.5" customHeight="1">
      <c r="B362" s="37"/>
      <c r="C362" s="147" t="s">
        <v>73</v>
      </c>
      <c r="D362" s="147" t="s">
        <v>156</v>
      </c>
      <c r="E362" s="148" t="s">
        <v>1104</v>
      </c>
      <c r="F362" s="149" t="s">
        <v>1105</v>
      </c>
      <c r="G362" s="150" t="s">
        <v>427</v>
      </c>
      <c r="H362" s="151">
        <v>1</v>
      </c>
      <c r="I362" s="152"/>
      <c r="J362" s="153">
        <f t="shared" si="64"/>
        <v>0</v>
      </c>
      <c r="K362" s="149" t="s">
        <v>21</v>
      </c>
      <c r="L362" s="37"/>
      <c r="M362" s="154" t="s">
        <v>21</v>
      </c>
      <c r="N362" s="155" t="s">
        <v>44</v>
      </c>
      <c r="P362" s="156">
        <f t="shared" si="65"/>
        <v>0</v>
      </c>
      <c r="Q362" s="156">
        <v>0</v>
      </c>
      <c r="R362" s="156">
        <f t="shared" si="66"/>
        <v>0</v>
      </c>
      <c r="S362" s="156">
        <v>0</v>
      </c>
      <c r="T362" s="157">
        <f t="shared" si="67"/>
        <v>0</v>
      </c>
      <c r="AR362" s="21" t="s">
        <v>160</v>
      </c>
      <c r="AT362" s="21" t="s">
        <v>156</v>
      </c>
      <c r="AU362" s="21" t="s">
        <v>81</v>
      </c>
      <c r="AY362" s="21" t="s">
        <v>155</v>
      </c>
      <c r="BE362" s="158">
        <f t="shared" si="68"/>
        <v>0</v>
      </c>
      <c r="BF362" s="158">
        <f t="shared" si="69"/>
        <v>0</v>
      </c>
      <c r="BG362" s="158">
        <f t="shared" si="70"/>
        <v>0</v>
      </c>
      <c r="BH362" s="158">
        <f t="shared" si="71"/>
        <v>0</v>
      </c>
      <c r="BI362" s="158">
        <f t="shared" si="72"/>
        <v>0</v>
      </c>
      <c r="BJ362" s="21" t="s">
        <v>81</v>
      </c>
      <c r="BK362" s="158">
        <f t="shared" si="73"/>
        <v>0</v>
      </c>
      <c r="BL362" s="21" t="s">
        <v>160</v>
      </c>
      <c r="BM362" s="21" t="s">
        <v>1106</v>
      </c>
    </row>
    <row r="363" spans="2:65" s="1" customFormat="1" ht="16.5" customHeight="1">
      <c r="B363" s="37"/>
      <c r="C363" s="186" t="s">
        <v>73</v>
      </c>
      <c r="D363" s="186" t="s">
        <v>300</v>
      </c>
      <c r="E363" s="187" t="s">
        <v>1107</v>
      </c>
      <c r="F363" s="188" t="s">
        <v>1105</v>
      </c>
      <c r="G363" s="189" t="s">
        <v>427</v>
      </c>
      <c r="H363" s="190">
        <v>1</v>
      </c>
      <c r="I363" s="191"/>
      <c r="J363" s="192">
        <f t="shared" si="64"/>
        <v>0</v>
      </c>
      <c r="K363" s="188" t="s">
        <v>21</v>
      </c>
      <c r="L363" s="193"/>
      <c r="M363" s="194" t="s">
        <v>21</v>
      </c>
      <c r="N363" s="195" t="s">
        <v>44</v>
      </c>
      <c r="P363" s="156">
        <f t="shared" si="65"/>
        <v>0</v>
      </c>
      <c r="Q363" s="156">
        <v>0</v>
      </c>
      <c r="R363" s="156">
        <f t="shared" si="66"/>
        <v>0</v>
      </c>
      <c r="S363" s="156">
        <v>0</v>
      </c>
      <c r="T363" s="157">
        <f t="shared" si="67"/>
        <v>0</v>
      </c>
      <c r="AR363" s="21" t="s">
        <v>554</v>
      </c>
      <c r="AT363" s="21" t="s">
        <v>300</v>
      </c>
      <c r="AU363" s="21" t="s">
        <v>81</v>
      </c>
      <c r="AY363" s="21" t="s">
        <v>155</v>
      </c>
      <c r="BE363" s="158">
        <f t="shared" si="68"/>
        <v>0</v>
      </c>
      <c r="BF363" s="158">
        <f t="shared" si="69"/>
        <v>0</v>
      </c>
      <c r="BG363" s="158">
        <f t="shared" si="70"/>
        <v>0</v>
      </c>
      <c r="BH363" s="158">
        <f t="shared" si="71"/>
        <v>0</v>
      </c>
      <c r="BI363" s="158">
        <f t="shared" si="72"/>
        <v>0</v>
      </c>
      <c r="BJ363" s="21" t="s">
        <v>81</v>
      </c>
      <c r="BK363" s="158">
        <f t="shared" si="73"/>
        <v>0</v>
      </c>
      <c r="BL363" s="21" t="s">
        <v>160</v>
      </c>
      <c r="BM363" s="21" t="s">
        <v>1108</v>
      </c>
    </row>
    <row r="364" spans="2:65" s="1" customFormat="1" ht="16.5" customHeight="1">
      <c r="B364" s="37"/>
      <c r="C364" s="147" t="s">
        <v>73</v>
      </c>
      <c r="D364" s="147" t="s">
        <v>156</v>
      </c>
      <c r="E364" s="148" t="s">
        <v>1109</v>
      </c>
      <c r="F364" s="149" t="s">
        <v>1110</v>
      </c>
      <c r="G364" s="150" t="s">
        <v>427</v>
      </c>
      <c r="H364" s="151">
        <v>1</v>
      </c>
      <c r="I364" s="152"/>
      <c r="J364" s="153">
        <f t="shared" si="64"/>
        <v>0</v>
      </c>
      <c r="K364" s="149" t="s">
        <v>21</v>
      </c>
      <c r="L364" s="37"/>
      <c r="M364" s="154" t="s">
        <v>21</v>
      </c>
      <c r="N364" s="155" t="s">
        <v>44</v>
      </c>
      <c r="P364" s="156">
        <f t="shared" si="65"/>
        <v>0</v>
      </c>
      <c r="Q364" s="156">
        <v>0</v>
      </c>
      <c r="R364" s="156">
        <f t="shared" si="66"/>
        <v>0</v>
      </c>
      <c r="S364" s="156">
        <v>0</v>
      </c>
      <c r="T364" s="157">
        <f t="shared" si="67"/>
        <v>0</v>
      </c>
      <c r="AR364" s="21" t="s">
        <v>160</v>
      </c>
      <c r="AT364" s="21" t="s">
        <v>156</v>
      </c>
      <c r="AU364" s="21" t="s">
        <v>81</v>
      </c>
      <c r="AY364" s="21" t="s">
        <v>155</v>
      </c>
      <c r="BE364" s="158">
        <f t="shared" si="68"/>
        <v>0</v>
      </c>
      <c r="BF364" s="158">
        <f t="shared" si="69"/>
        <v>0</v>
      </c>
      <c r="BG364" s="158">
        <f t="shared" si="70"/>
        <v>0</v>
      </c>
      <c r="BH364" s="158">
        <f t="shared" si="71"/>
        <v>0</v>
      </c>
      <c r="BI364" s="158">
        <f t="shared" si="72"/>
        <v>0</v>
      </c>
      <c r="BJ364" s="21" t="s">
        <v>81</v>
      </c>
      <c r="BK364" s="158">
        <f t="shared" si="73"/>
        <v>0</v>
      </c>
      <c r="BL364" s="21" t="s">
        <v>160</v>
      </c>
      <c r="BM364" s="21" t="s">
        <v>1111</v>
      </c>
    </row>
    <row r="365" spans="2:65" s="1" customFormat="1" ht="16.5" customHeight="1">
      <c r="B365" s="37"/>
      <c r="C365" s="186" t="s">
        <v>73</v>
      </c>
      <c r="D365" s="186" t="s">
        <v>300</v>
      </c>
      <c r="E365" s="187" t="s">
        <v>1112</v>
      </c>
      <c r="F365" s="188" t="s">
        <v>1110</v>
      </c>
      <c r="G365" s="189" t="s">
        <v>427</v>
      </c>
      <c r="H365" s="190">
        <v>1</v>
      </c>
      <c r="I365" s="191"/>
      <c r="J365" s="192">
        <f t="shared" si="64"/>
        <v>0</v>
      </c>
      <c r="K365" s="188" t="s">
        <v>21</v>
      </c>
      <c r="L365" s="193"/>
      <c r="M365" s="194" t="s">
        <v>21</v>
      </c>
      <c r="N365" s="195" t="s">
        <v>44</v>
      </c>
      <c r="P365" s="156">
        <f t="shared" si="65"/>
        <v>0</v>
      </c>
      <c r="Q365" s="156">
        <v>0</v>
      </c>
      <c r="R365" s="156">
        <f t="shared" si="66"/>
        <v>0</v>
      </c>
      <c r="S365" s="156">
        <v>0</v>
      </c>
      <c r="T365" s="157">
        <f t="shared" si="67"/>
        <v>0</v>
      </c>
      <c r="AR365" s="21" t="s">
        <v>554</v>
      </c>
      <c r="AT365" s="21" t="s">
        <v>300</v>
      </c>
      <c r="AU365" s="21" t="s">
        <v>81</v>
      </c>
      <c r="AY365" s="21" t="s">
        <v>155</v>
      </c>
      <c r="BE365" s="158">
        <f t="shared" si="68"/>
        <v>0</v>
      </c>
      <c r="BF365" s="158">
        <f t="shared" si="69"/>
        <v>0</v>
      </c>
      <c r="BG365" s="158">
        <f t="shared" si="70"/>
        <v>0</v>
      </c>
      <c r="BH365" s="158">
        <f t="shared" si="71"/>
        <v>0</v>
      </c>
      <c r="BI365" s="158">
        <f t="shared" si="72"/>
        <v>0</v>
      </c>
      <c r="BJ365" s="21" t="s">
        <v>81</v>
      </c>
      <c r="BK365" s="158">
        <f t="shared" si="73"/>
        <v>0</v>
      </c>
      <c r="BL365" s="21" t="s">
        <v>160</v>
      </c>
      <c r="BM365" s="21" t="s">
        <v>1113</v>
      </c>
    </row>
    <row r="366" spans="2:65" s="1" customFormat="1" ht="16.5" customHeight="1">
      <c r="B366" s="37"/>
      <c r="C366" s="147" t="s">
        <v>73</v>
      </c>
      <c r="D366" s="147" t="s">
        <v>156</v>
      </c>
      <c r="E366" s="148" t="s">
        <v>1114</v>
      </c>
      <c r="F366" s="149" t="s">
        <v>1115</v>
      </c>
      <c r="G366" s="150" t="s">
        <v>427</v>
      </c>
      <c r="H366" s="151">
        <v>1</v>
      </c>
      <c r="I366" s="152"/>
      <c r="J366" s="153">
        <f t="shared" si="64"/>
        <v>0</v>
      </c>
      <c r="K366" s="149" t="s">
        <v>21</v>
      </c>
      <c r="L366" s="37"/>
      <c r="M366" s="154" t="s">
        <v>21</v>
      </c>
      <c r="N366" s="155" t="s">
        <v>44</v>
      </c>
      <c r="P366" s="156">
        <f t="shared" si="65"/>
        <v>0</v>
      </c>
      <c r="Q366" s="156">
        <v>0</v>
      </c>
      <c r="R366" s="156">
        <f t="shared" si="66"/>
        <v>0</v>
      </c>
      <c r="S366" s="156">
        <v>0</v>
      </c>
      <c r="T366" s="157">
        <f t="shared" si="67"/>
        <v>0</v>
      </c>
      <c r="AR366" s="21" t="s">
        <v>160</v>
      </c>
      <c r="AT366" s="21" t="s">
        <v>156</v>
      </c>
      <c r="AU366" s="21" t="s">
        <v>81</v>
      </c>
      <c r="AY366" s="21" t="s">
        <v>155</v>
      </c>
      <c r="BE366" s="158">
        <f t="shared" si="68"/>
        <v>0</v>
      </c>
      <c r="BF366" s="158">
        <f t="shared" si="69"/>
        <v>0</v>
      </c>
      <c r="BG366" s="158">
        <f t="shared" si="70"/>
        <v>0</v>
      </c>
      <c r="BH366" s="158">
        <f t="shared" si="71"/>
        <v>0</v>
      </c>
      <c r="BI366" s="158">
        <f t="shared" si="72"/>
        <v>0</v>
      </c>
      <c r="BJ366" s="21" t="s">
        <v>81</v>
      </c>
      <c r="BK366" s="158">
        <f t="shared" si="73"/>
        <v>0</v>
      </c>
      <c r="BL366" s="21" t="s">
        <v>160</v>
      </c>
      <c r="BM366" s="21" t="s">
        <v>1116</v>
      </c>
    </row>
    <row r="367" spans="2:65" s="1" customFormat="1" ht="16.5" customHeight="1">
      <c r="B367" s="37"/>
      <c r="C367" s="186" t="s">
        <v>73</v>
      </c>
      <c r="D367" s="186" t="s">
        <v>300</v>
      </c>
      <c r="E367" s="187" t="s">
        <v>1117</v>
      </c>
      <c r="F367" s="188" t="s">
        <v>1115</v>
      </c>
      <c r="G367" s="189" t="s">
        <v>427</v>
      </c>
      <c r="H367" s="190">
        <v>1</v>
      </c>
      <c r="I367" s="191"/>
      <c r="J367" s="192">
        <f t="shared" si="64"/>
        <v>0</v>
      </c>
      <c r="K367" s="188" t="s">
        <v>21</v>
      </c>
      <c r="L367" s="193"/>
      <c r="M367" s="194" t="s">
        <v>21</v>
      </c>
      <c r="N367" s="195" t="s">
        <v>44</v>
      </c>
      <c r="P367" s="156">
        <f t="shared" si="65"/>
        <v>0</v>
      </c>
      <c r="Q367" s="156">
        <v>0</v>
      </c>
      <c r="R367" s="156">
        <f t="shared" si="66"/>
        <v>0</v>
      </c>
      <c r="S367" s="156">
        <v>0</v>
      </c>
      <c r="T367" s="157">
        <f t="shared" si="67"/>
        <v>0</v>
      </c>
      <c r="AR367" s="21" t="s">
        <v>554</v>
      </c>
      <c r="AT367" s="21" t="s">
        <v>300</v>
      </c>
      <c r="AU367" s="21" t="s">
        <v>81</v>
      </c>
      <c r="AY367" s="21" t="s">
        <v>155</v>
      </c>
      <c r="BE367" s="158">
        <f t="shared" si="68"/>
        <v>0</v>
      </c>
      <c r="BF367" s="158">
        <f t="shared" si="69"/>
        <v>0</v>
      </c>
      <c r="BG367" s="158">
        <f t="shared" si="70"/>
        <v>0</v>
      </c>
      <c r="BH367" s="158">
        <f t="shared" si="71"/>
        <v>0</v>
      </c>
      <c r="BI367" s="158">
        <f t="shared" si="72"/>
        <v>0</v>
      </c>
      <c r="BJ367" s="21" t="s">
        <v>81</v>
      </c>
      <c r="BK367" s="158">
        <f t="shared" si="73"/>
        <v>0</v>
      </c>
      <c r="BL367" s="21" t="s">
        <v>160</v>
      </c>
      <c r="BM367" s="21" t="s">
        <v>1118</v>
      </c>
    </row>
    <row r="368" spans="2:65" s="1" customFormat="1" ht="16.5" customHeight="1">
      <c r="B368" s="37"/>
      <c r="C368" s="147" t="s">
        <v>73</v>
      </c>
      <c r="D368" s="147" t="s">
        <v>156</v>
      </c>
      <c r="E368" s="148" t="s">
        <v>1119</v>
      </c>
      <c r="F368" s="149" t="s">
        <v>1120</v>
      </c>
      <c r="G368" s="150" t="s">
        <v>427</v>
      </c>
      <c r="H368" s="151">
        <v>8</v>
      </c>
      <c r="I368" s="152"/>
      <c r="J368" s="153">
        <f t="shared" si="64"/>
        <v>0</v>
      </c>
      <c r="K368" s="149" t="s">
        <v>21</v>
      </c>
      <c r="L368" s="37"/>
      <c r="M368" s="154" t="s">
        <v>21</v>
      </c>
      <c r="N368" s="155" t="s">
        <v>44</v>
      </c>
      <c r="P368" s="156">
        <f t="shared" si="65"/>
        <v>0</v>
      </c>
      <c r="Q368" s="156">
        <v>0</v>
      </c>
      <c r="R368" s="156">
        <f t="shared" si="66"/>
        <v>0</v>
      </c>
      <c r="S368" s="156">
        <v>0</v>
      </c>
      <c r="T368" s="157">
        <f t="shared" si="67"/>
        <v>0</v>
      </c>
      <c r="AR368" s="21" t="s">
        <v>160</v>
      </c>
      <c r="AT368" s="21" t="s">
        <v>156</v>
      </c>
      <c r="AU368" s="21" t="s">
        <v>81</v>
      </c>
      <c r="AY368" s="21" t="s">
        <v>155</v>
      </c>
      <c r="BE368" s="158">
        <f t="shared" si="68"/>
        <v>0</v>
      </c>
      <c r="BF368" s="158">
        <f t="shared" si="69"/>
        <v>0</v>
      </c>
      <c r="BG368" s="158">
        <f t="shared" si="70"/>
        <v>0</v>
      </c>
      <c r="BH368" s="158">
        <f t="shared" si="71"/>
        <v>0</v>
      </c>
      <c r="BI368" s="158">
        <f t="shared" si="72"/>
        <v>0</v>
      </c>
      <c r="BJ368" s="21" t="s">
        <v>81</v>
      </c>
      <c r="BK368" s="158">
        <f t="shared" si="73"/>
        <v>0</v>
      </c>
      <c r="BL368" s="21" t="s">
        <v>160</v>
      </c>
      <c r="BM368" s="21" t="s">
        <v>1121</v>
      </c>
    </row>
    <row r="369" spans="2:65" s="1" customFormat="1" ht="16.5" customHeight="1">
      <c r="B369" s="37"/>
      <c r="C369" s="186" t="s">
        <v>73</v>
      </c>
      <c r="D369" s="186" t="s">
        <v>300</v>
      </c>
      <c r="E369" s="187" t="s">
        <v>1122</v>
      </c>
      <c r="F369" s="188" t="s">
        <v>1120</v>
      </c>
      <c r="G369" s="189" t="s">
        <v>427</v>
      </c>
      <c r="H369" s="190">
        <v>8</v>
      </c>
      <c r="I369" s="191"/>
      <c r="J369" s="192">
        <f t="shared" si="64"/>
        <v>0</v>
      </c>
      <c r="K369" s="188" t="s">
        <v>21</v>
      </c>
      <c r="L369" s="193"/>
      <c r="M369" s="194" t="s">
        <v>21</v>
      </c>
      <c r="N369" s="195" t="s">
        <v>44</v>
      </c>
      <c r="P369" s="156">
        <f t="shared" si="65"/>
        <v>0</v>
      </c>
      <c r="Q369" s="156">
        <v>0</v>
      </c>
      <c r="R369" s="156">
        <f t="shared" si="66"/>
        <v>0</v>
      </c>
      <c r="S369" s="156">
        <v>0</v>
      </c>
      <c r="T369" s="157">
        <f t="shared" si="67"/>
        <v>0</v>
      </c>
      <c r="AR369" s="21" t="s">
        <v>554</v>
      </c>
      <c r="AT369" s="21" t="s">
        <v>300</v>
      </c>
      <c r="AU369" s="21" t="s">
        <v>81</v>
      </c>
      <c r="AY369" s="21" t="s">
        <v>155</v>
      </c>
      <c r="BE369" s="158">
        <f t="shared" si="68"/>
        <v>0</v>
      </c>
      <c r="BF369" s="158">
        <f t="shared" si="69"/>
        <v>0</v>
      </c>
      <c r="BG369" s="158">
        <f t="shared" si="70"/>
        <v>0</v>
      </c>
      <c r="BH369" s="158">
        <f t="shared" si="71"/>
        <v>0</v>
      </c>
      <c r="BI369" s="158">
        <f t="shared" si="72"/>
        <v>0</v>
      </c>
      <c r="BJ369" s="21" t="s">
        <v>81</v>
      </c>
      <c r="BK369" s="158">
        <f t="shared" si="73"/>
        <v>0</v>
      </c>
      <c r="BL369" s="21" t="s">
        <v>160</v>
      </c>
      <c r="BM369" s="21" t="s">
        <v>1123</v>
      </c>
    </row>
    <row r="370" spans="2:65" s="1" customFormat="1" ht="16.5" customHeight="1">
      <c r="B370" s="37"/>
      <c r="C370" s="147" t="s">
        <v>73</v>
      </c>
      <c r="D370" s="147" t="s">
        <v>156</v>
      </c>
      <c r="E370" s="148" t="s">
        <v>1124</v>
      </c>
      <c r="F370" s="149" t="s">
        <v>1125</v>
      </c>
      <c r="G370" s="150" t="s">
        <v>427</v>
      </c>
      <c r="H370" s="151">
        <v>1</v>
      </c>
      <c r="I370" s="152"/>
      <c r="J370" s="153">
        <f t="shared" si="64"/>
        <v>0</v>
      </c>
      <c r="K370" s="149" t="s">
        <v>21</v>
      </c>
      <c r="L370" s="37"/>
      <c r="M370" s="154" t="s">
        <v>21</v>
      </c>
      <c r="N370" s="155" t="s">
        <v>44</v>
      </c>
      <c r="P370" s="156">
        <f t="shared" si="65"/>
        <v>0</v>
      </c>
      <c r="Q370" s="156">
        <v>0</v>
      </c>
      <c r="R370" s="156">
        <f t="shared" si="66"/>
        <v>0</v>
      </c>
      <c r="S370" s="156">
        <v>0</v>
      </c>
      <c r="T370" s="157">
        <f t="shared" si="67"/>
        <v>0</v>
      </c>
      <c r="AR370" s="21" t="s">
        <v>160</v>
      </c>
      <c r="AT370" s="21" t="s">
        <v>156</v>
      </c>
      <c r="AU370" s="21" t="s">
        <v>81</v>
      </c>
      <c r="AY370" s="21" t="s">
        <v>155</v>
      </c>
      <c r="BE370" s="158">
        <f t="shared" si="68"/>
        <v>0</v>
      </c>
      <c r="BF370" s="158">
        <f t="shared" si="69"/>
        <v>0</v>
      </c>
      <c r="BG370" s="158">
        <f t="shared" si="70"/>
        <v>0</v>
      </c>
      <c r="BH370" s="158">
        <f t="shared" si="71"/>
        <v>0</v>
      </c>
      <c r="BI370" s="158">
        <f t="shared" si="72"/>
        <v>0</v>
      </c>
      <c r="BJ370" s="21" t="s">
        <v>81</v>
      </c>
      <c r="BK370" s="158">
        <f t="shared" si="73"/>
        <v>0</v>
      </c>
      <c r="BL370" s="21" t="s">
        <v>160</v>
      </c>
      <c r="BM370" s="21" t="s">
        <v>1126</v>
      </c>
    </row>
    <row r="371" spans="2:65" s="1" customFormat="1" ht="16.5" customHeight="1">
      <c r="B371" s="37"/>
      <c r="C371" s="186" t="s">
        <v>73</v>
      </c>
      <c r="D371" s="186" t="s">
        <v>300</v>
      </c>
      <c r="E371" s="187" t="s">
        <v>1127</v>
      </c>
      <c r="F371" s="188" t="s">
        <v>1125</v>
      </c>
      <c r="G371" s="189" t="s">
        <v>427</v>
      </c>
      <c r="H371" s="190">
        <v>1</v>
      </c>
      <c r="I371" s="191"/>
      <c r="J371" s="192">
        <f t="shared" si="64"/>
        <v>0</v>
      </c>
      <c r="K371" s="188" t="s">
        <v>21</v>
      </c>
      <c r="L371" s="193"/>
      <c r="M371" s="194" t="s">
        <v>21</v>
      </c>
      <c r="N371" s="195" t="s">
        <v>44</v>
      </c>
      <c r="P371" s="156">
        <f t="shared" si="65"/>
        <v>0</v>
      </c>
      <c r="Q371" s="156">
        <v>0</v>
      </c>
      <c r="R371" s="156">
        <f t="shared" si="66"/>
        <v>0</v>
      </c>
      <c r="S371" s="156">
        <v>0</v>
      </c>
      <c r="T371" s="157">
        <f t="shared" si="67"/>
        <v>0</v>
      </c>
      <c r="AR371" s="21" t="s">
        <v>554</v>
      </c>
      <c r="AT371" s="21" t="s">
        <v>300</v>
      </c>
      <c r="AU371" s="21" t="s">
        <v>81</v>
      </c>
      <c r="AY371" s="21" t="s">
        <v>155</v>
      </c>
      <c r="BE371" s="158">
        <f t="shared" si="68"/>
        <v>0</v>
      </c>
      <c r="BF371" s="158">
        <f t="shared" si="69"/>
        <v>0</v>
      </c>
      <c r="BG371" s="158">
        <f t="shared" si="70"/>
        <v>0</v>
      </c>
      <c r="BH371" s="158">
        <f t="shared" si="71"/>
        <v>0</v>
      </c>
      <c r="BI371" s="158">
        <f t="shared" si="72"/>
        <v>0</v>
      </c>
      <c r="BJ371" s="21" t="s">
        <v>81</v>
      </c>
      <c r="BK371" s="158">
        <f t="shared" si="73"/>
        <v>0</v>
      </c>
      <c r="BL371" s="21" t="s">
        <v>160</v>
      </c>
      <c r="BM371" s="21" t="s">
        <v>1128</v>
      </c>
    </row>
    <row r="372" spans="2:65" s="1" customFormat="1" ht="16.5" customHeight="1">
      <c r="B372" s="37"/>
      <c r="C372" s="147" t="s">
        <v>73</v>
      </c>
      <c r="D372" s="147" t="s">
        <v>156</v>
      </c>
      <c r="E372" s="148" t="s">
        <v>1129</v>
      </c>
      <c r="F372" s="149" t="s">
        <v>1130</v>
      </c>
      <c r="G372" s="150" t="s">
        <v>300</v>
      </c>
      <c r="H372" s="151">
        <v>900</v>
      </c>
      <c r="I372" s="152"/>
      <c r="J372" s="153">
        <f t="shared" si="64"/>
        <v>0</v>
      </c>
      <c r="K372" s="149" t="s">
        <v>21</v>
      </c>
      <c r="L372" s="37"/>
      <c r="M372" s="154" t="s">
        <v>21</v>
      </c>
      <c r="N372" s="155" t="s">
        <v>44</v>
      </c>
      <c r="P372" s="156">
        <f t="shared" si="65"/>
        <v>0</v>
      </c>
      <c r="Q372" s="156">
        <v>0</v>
      </c>
      <c r="R372" s="156">
        <f t="shared" si="66"/>
        <v>0</v>
      </c>
      <c r="S372" s="156">
        <v>0</v>
      </c>
      <c r="T372" s="157">
        <f t="shared" si="67"/>
        <v>0</v>
      </c>
      <c r="AR372" s="21" t="s">
        <v>160</v>
      </c>
      <c r="AT372" s="21" t="s">
        <v>156</v>
      </c>
      <c r="AU372" s="21" t="s">
        <v>81</v>
      </c>
      <c r="AY372" s="21" t="s">
        <v>155</v>
      </c>
      <c r="BE372" s="158">
        <f t="shared" si="68"/>
        <v>0</v>
      </c>
      <c r="BF372" s="158">
        <f t="shared" si="69"/>
        <v>0</v>
      </c>
      <c r="BG372" s="158">
        <f t="shared" si="70"/>
        <v>0</v>
      </c>
      <c r="BH372" s="158">
        <f t="shared" si="71"/>
        <v>0</v>
      </c>
      <c r="BI372" s="158">
        <f t="shared" si="72"/>
        <v>0</v>
      </c>
      <c r="BJ372" s="21" t="s">
        <v>81</v>
      </c>
      <c r="BK372" s="158">
        <f t="shared" si="73"/>
        <v>0</v>
      </c>
      <c r="BL372" s="21" t="s">
        <v>160</v>
      </c>
      <c r="BM372" s="21" t="s">
        <v>1131</v>
      </c>
    </row>
    <row r="373" spans="2:65" s="1" customFormat="1" ht="16.5" customHeight="1">
      <c r="B373" s="37"/>
      <c r="C373" s="186" t="s">
        <v>73</v>
      </c>
      <c r="D373" s="186" t="s">
        <v>300</v>
      </c>
      <c r="E373" s="187" t="s">
        <v>1132</v>
      </c>
      <c r="F373" s="188" t="s">
        <v>1130</v>
      </c>
      <c r="G373" s="189" t="s">
        <v>300</v>
      </c>
      <c r="H373" s="190">
        <v>900</v>
      </c>
      <c r="I373" s="191"/>
      <c r="J373" s="192">
        <f t="shared" si="64"/>
        <v>0</v>
      </c>
      <c r="K373" s="188" t="s">
        <v>21</v>
      </c>
      <c r="L373" s="193"/>
      <c r="M373" s="194" t="s">
        <v>21</v>
      </c>
      <c r="N373" s="195" t="s">
        <v>44</v>
      </c>
      <c r="P373" s="156">
        <f t="shared" si="65"/>
        <v>0</v>
      </c>
      <c r="Q373" s="156">
        <v>0</v>
      </c>
      <c r="R373" s="156">
        <f t="shared" si="66"/>
        <v>0</v>
      </c>
      <c r="S373" s="156">
        <v>0</v>
      </c>
      <c r="T373" s="157">
        <f t="shared" si="67"/>
        <v>0</v>
      </c>
      <c r="AR373" s="21" t="s">
        <v>554</v>
      </c>
      <c r="AT373" s="21" t="s">
        <v>300</v>
      </c>
      <c r="AU373" s="21" t="s">
        <v>81</v>
      </c>
      <c r="AY373" s="21" t="s">
        <v>155</v>
      </c>
      <c r="BE373" s="158">
        <f t="shared" si="68"/>
        <v>0</v>
      </c>
      <c r="BF373" s="158">
        <f t="shared" si="69"/>
        <v>0</v>
      </c>
      <c r="BG373" s="158">
        <f t="shared" si="70"/>
        <v>0</v>
      </c>
      <c r="BH373" s="158">
        <f t="shared" si="71"/>
        <v>0</v>
      </c>
      <c r="BI373" s="158">
        <f t="shared" si="72"/>
        <v>0</v>
      </c>
      <c r="BJ373" s="21" t="s">
        <v>81</v>
      </c>
      <c r="BK373" s="158">
        <f t="shared" si="73"/>
        <v>0</v>
      </c>
      <c r="BL373" s="21" t="s">
        <v>160</v>
      </c>
      <c r="BM373" s="21" t="s">
        <v>1133</v>
      </c>
    </row>
    <row r="374" spans="2:65" s="1" customFormat="1" ht="16.5" customHeight="1">
      <c r="B374" s="37"/>
      <c r="C374" s="147" t="s">
        <v>73</v>
      </c>
      <c r="D374" s="147" t="s">
        <v>156</v>
      </c>
      <c r="E374" s="148" t="s">
        <v>1134</v>
      </c>
      <c r="F374" s="149" t="s">
        <v>1135</v>
      </c>
      <c r="G374" s="150" t="s">
        <v>300</v>
      </c>
      <c r="H374" s="151">
        <v>80</v>
      </c>
      <c r="I374" s="152"/>
      <c r="J374" s="153">
        <f t="shared" si="64"/>
        <v>0</v>
      </c>
      <c r="K374" s="149" t="s">
        <v>21</v>
      </c>
      <c r="L374" s="37"/>
      <c r="M374" s="154" t="s">
        <v>21</v>
      </c>
      <c r="N374" s="155" t="s">
        <v>44</v>
      </c>
      <c r="P374" s="156">
        <f t="shared" si="65"/>
        <v>0</v>
      </c>
      <c r="Q374" s="156">
        <v>0</v>
      </c>
      <c r="R374" s="156">
        <f t="shared" si="66"/>
        <v>0</v>
      </c>
      <c r="S374" s="156">
        <v>0</v>
      </c>
      <c r="T374" s="157">
        <f t="shared" si="67"/>
        <v>0</v>
      </c>
      <c r="AR374" s="21" t="s">
        <v>160</v>
      </c>
      <c r="AT374" s="21" t="s">
        <v>156</v>
      </c>
      <c r="AU374" s="21" t="s">
        <v>81</v>
      </c>
      <c r="AY374" s="21" t="s">
        <v>155</v>
      </c>
      <c r="BE374" s="158">
        <f t="shared" si="68"/>
        <v>0</v>
      </c>
      <c r="BF374" s="158">
        <f t="shared" si="69"/>
        <v>0</v>
      </c>
      <c r="BG374" s="158">
        <f t="shared" si="70"/>
        <v>0</v>
      </c>
      <c r="BH374" s="158">
        <f t="shared" si="71"/>
        <v>0</v>
      </c>
      <c r="BI374" s="158">
        <f t="shared" si="72"/>
        <v>0</v>
      </c>
      <c r="BJ374" s="21" t="s">
        <v>81</v>
      </c>
      <c r="BK374" s="158">
        <f t="shared" si="73"/>
        <v>0</v>
      </c>
      <c r="BL374" s="21" t="s">
        <v>160</v>
      </c>
      <c r="BM374" s="21" t="s">
        <v>1136</v>
      </c>
    </row>
    <row r="375" spans="2:65" s="1" customFormat="1" ht="16.5" customHeight="1">
      <c r="B375" s="37"/>
      <c r="C375" s="186" t="s">
        <v>73</v>
      </c>
      <c r="D375" s="186" t="s">
        <v>300</v>
      </c>
      <c r="E375" s="187" t="s">
        <v>1137</v>
      </c>
      <c r="F375" s="188" t="s">
        <v>1135</v>
      </c>
      <c r="G375" s="189" t="s">
        <v>300</v>
      </c>
      <c r="H375" s="190">
        <v>80</v>
      </c>
      <c r="I375" s="191"/>
      <c r="J375" s="192">
        <f t="shared" si="64"/>
        <v>0</v>
      </c>
      <c r="K375" s="188" t="s">
        <v>21</v>
      </c>
      <c r="L375" s="193"/>
      <c r="M375" s="194" t="s">
        <v>21</v>
      </c>
      <c r="N375" s="195" t="s">
        <v>44</v>
      </c>
      <c r="P375" s="156">
        <f t="shared" si="65"/>
        <v>0</v>
      </c>
      <c r="Q375" s="156">
        <v>0</v>
      </c>
      <c r="R375" s="156">
        <f t="shared" si="66"/>
        <v>0</v>
      </c>
      <c r="S375" s="156">
        <v>0</v>
      </c>
      <c r="T375" s="157">
        <f t="shared" si="67"/>
        <v>0</v>
      </c>
      <c r="AR375" s="21" t="s">
        <v>554</v>
      </c>
      <c r="AT375" s="21" t="s">
        <v>300</v>
      </c>
      <c r="AU375" s="21" t="s">
        <v>81</v>
      </c>
      <c r="AY375" s="21" t="s">
        <v>155</v>
      </c>
      <c r="BE375" s="158">
        <f t="shared" si="68"/>
        <v>0</v>
      </c>
      <c r="BF375" s="158">
        <f t="shared" si="69"/>
        <v>0</v>
      </c>
      <c r="BG375" s="158">
        <f t="shared" si="70"/>
        <v>0</v>
      </c>
      <c r="BH375" s="158">
        <f t="shared" si="71"/>
        <v>0</v>
      </c>
      <c r="BI375" s="158">
        <f t="shared" si="72"/>
        <v>0</v>
      </c>
      <c r="BJ375" s="21" t="s">
        <v>81</v>
      </c>
      <c r="BK375" s="158">
        <f t="shared" si="73"/>
        <v>0</v>
      </c>
      <c r="BL375" s="21" t="s">
        <v>160</v>
      </c>
      <c r="BM375" s="21" t="s">
        <v>1138</v>
      </c>
    </row>
    <row r="376" spans="2:65" s="1" customFormat="1" ht="16.5" customHeight="1">
      <c r="B376" s="37"/>
      <c r="C376" s="147" t="s">
        <v>73</v>
      </c>
      <c r="D376" s="147" t="s">
        <v>156</v>
      </c>
      <c r="E376" s="148" t="s">
        <v>1139</v>
      </c>
      <c r="F376" s="149" t="s">
        <v>840</v>
      </c>
      <c r="G376" s="150" t="s">
        <v>300</v>
      </c>
      <c r="H376" s="151">
        <v>200</v>
      </c>
      <c r="I376" s="152"/>
      <c r="J376" s="153">
        <f t="shared" si="64"/>
        <v>0</v>
      </c>
      <c r="K376" s="149" t="s">
        <v>21</v>
      </c>
      <c r="L376" s="37"/>
      <c r="M376" s="154" t="s">
        <v>21</v>
      </c>
      <c r="N376" s="155" t="s">
        <v>44</v>
      </c>
      <c r="P376" s="156">
        <f t="shared" si="65"/>
        <v>0</v>
      </c>
      <c r="Q376" s="156">
        <v>0</v>
      </c>
      <c r="R376" s="156">
        <f t="shared" si="66"/>
        <v>0</v>
      </c>
      <c r="S376" s="156">
        <v>0</v>
      </c>
      <c r="T376" s="157">
        <f t="shared" si="67"/>
        <v>0</v>
      </c>
      <c r="AR376" s="21" t="s">
        <v>160</v>
      </c>
      <c r="AT376" s="21" t="s">
        <v>156</v>
      </c>
      <c r="AU376" s="21" t="s">
        <v>81</v>
      </c>
      <c r="AY376" s="21" t="s">
        <v>155</v>
      </c>
      <c r="BE376" s="158">
        <f t="shared" si="68"/>
        <v>0</v>
      </c>
      <c r="BF376" s="158">
        <f t="shared" si="69"/>
        <v>0</v>
      </c>
      <c r="BG376" s="158">
        <f t="shared" si="70"/>
        <v>0</v>
      </c>
      <c r="BH376" s="158">
        <f t="shared" si="71"/>
        <v>0</v>
      </c>
      <c r="BI376" s="158">
        <f t="shared" si="72"/>
        <v>0</v>
      </c>
      <c r="BJ376" s="21" t="s">
        <v>81</v>
      </c>
      <c r="BK376" s="158">
        <f t="shared" si="73"/>
        <v>0</v>
      </c>
      <c r="BL376" s="21" t="s">
        <v>160</v>
      </c>
      <c r="BM376" s="21" t="s">
        <v>1140</v>
      </c>
    </row>
    <row r="377" spans="2:65" s="1" customFormat="1" ht="16.5" customHeight="1">
      <c r="B377" s="37"/>
      <c r="C377" s="186" t="s">
        <v>73</v>
      </c>
      <c r="D377" s="186" t="s">
        <v>300</v>
      </c>
      <c r="E377" s="187" t="s">
        <v>1141</v>
      </c>
      <c r="F377" s="188" t="s">
        <v>840</v>
      </c>
      <c r="G377" s="189" t="s">
        <v>300</v>
      </c>
      <c r="H377" s="190">
        <v>200</v>
      </c>
      <c r="I377" s="191"/>
      <c r="J377" s="192">
        <f t="shared" si="64"/>
        <v>0</v>
      </c>
      <c r="K377" s="188" t="s">
        <v>21</v>
      </c>
      <c r="L377" s="193"/>
      <c r="M377" s="194" t="s">
        <v>21</v>
      </c>
      <c r="N377" s="195" t="s">
        <v>44</v>
      </c>
      <c r="P377" s="156">
        <f t="shared" si="65"/>
        <v>0</v>
      </c>
      <c r="Q377" s="156">
        <v>0</v>
      </c>
      <c r="R377" s="156">
        <f t="shared" si="66"/>
        <v>0</v>
      </c>
      <c r="S377" s="156">
        <v>0</v>
      </c>
      <c r="T377" s="157">
        <f t="shared" si="67"/>
        <v>0</v>
      </c>
      <c r="AR377" s="21" t="s">
        <v>554</v>
      </c>
      <c r="AT377" s="21" t="s">
        <v>300</v>
      </c>
      <c r="AU377" s="21" t="s">
        <v>81</v>
      </c>
      <c r="AY377" s="21" t="s">
        <v>155</v>
      </c>
      <c r="BE377" s="158">
        <f t="shared" si="68"/>
        <v>0</v>
      </c>
      <c r="BF377" s="158">
        <f t="shared" si="69"/>
        <v>0</v>
      </c>
      <c r="BG377" s="158">
        <f t="shared" si="70"/>
        <v>0</v>
      </c>
      <c r="BH377" s="158">
        <f t="shared" si="71"/>
        <v>0</v>
      </c>
      <c r="BI377" s="158">
        <f t="shared" si="72"/>
        <v>0</v>
      </c>
      <c r="BJ377" s="21" t="s">
        <v>81</v>
      </c>
      <c r="BK377" s="158">
        <f t="shared" si="73"/>
        <v>0</v>
      </c>
      <c r="BL377" s="21" t="s">
        <v>160</v>
      </c>
      <c r="BM377" s="21" t="s">
        <v>1142</v>
      </c>
    </row>
    <row r="378" spans="2:65" s="1" customFormat="1" ht="16.5" customHeight="1">
      <c r="B378" s="37"/>
      <c r="C378" s="147" t="s">
        <v>73</v>
      </c>
      <c r="D378" s="147" t="s">
        <v>156</v>
      </c>
      <c r="E378" s="148" t="s">
        <v>1143</v>
      </c>
      <c r="F378" s="149" t="s">
        <v>1144</v>
      </c>
      <c r="G378" s="150" t="s">
        <v>300</v>
      </c>
      <c r="H378" s="151">
        <v>60</v>
      </c>
      <c r="I378" s="152"/>
      <c r="J378" s="153">
        <f t="shared" si="64"/>
        <v>0</v>
      </c>
      <c r="K378" s="149" t="s">
        <v>21</v>
      </c>
      <c r="L378" s="37"/>
      <c r="M378" s="154" t="s">
        <v>21</v>
      </c>
      <c r="N378" s="155" t="s">
        <v>44</v>
      </c>
      <c r="P378" s="156">
        <f t="shared" si="65"/>
        <v>0</v>
      </c>
      <c r="Q378" s="156">
        <v>0</v>
      </c>
      <c r="R378" s="156">
        <f t="shared" si="66"/>
        <v>0</v>
      </c>
      <c r="S378" s="156">
        <v>0</v>
      </c>
      <c r="T378" s="157">
        <f t="shared" si="67"/>
        <v>0</v>
      </c>
      <c r="AR378" s="21" t="s">
        <v>160</v>
      </c>
      <c r="AT378" s="21" t="s">
        <v>156</v>
      </c>
      <c r="AU378" s="21" t="s">
        <v>81</v>
      </c>
      <c r="AY378" s="21" t="s">
        <v>155</v>
      </c>
      <c r="BE378" s="158">
        <f t="shared" si="68"/>
        <v>0</v>
      </c>
      <c r="BF378" s="158">
        <f t="shared" si="69"/>
        <v>0</v>
      </c>
      <c r="BG378" s="158">
        <f t="shared" si="70"/>
        <v>0</v>
      </c>
      <c r="BH378" s="158">
        <f t="shared" si="71"/>
        <v>0</v>
      </c>
      <c r="BI378" s="158">
        <f t="shared" si="72"/>
        <v>0</v>
      </c>
      <c r="BJ378" s="21" t="s">
        <v>81</v>
      </c>
      <c r="BK378" s="158">
        <f t="shared" si="73"/>
        <v>0</v>
      </c>
      <c r="BL378" s="21" t="s">
        <v>160</v>
      </c>
      <c r="BM378" s="21" t="s">
        <v>1145</v>
      </c>
    </row>
    <row r="379" spans="2:65" s="1" customFormat="1" ht="16.5" customHeight="1">
      <c r="B379" s="37"/>
      <c r="C379" s="186" t="s">
        <v>73</v>
      </c>
      <c r="D379" s="186" t="s">
        <v>300</v>
      </c>
      <c r="E379" s="187" t="s">
        <v>1146</v>
      </c>
      <c r="F379" s="188" t="s">
        <v>1144</v>
      </c>
      <c r="G379" s="189" t="s">
        <v>300</v>
      </c>
      <c r="H379" s="190">
        <v>60</v>
      </c>
      <c r="I379" s="191"/>
      <c r="J379" s="192">
        <f t="shared" si="64"/>
        <v>0</v>
      </c>
      <c r="K379" s="188" t="s">
        <v>21</v>
      </c>
      <c r="L379" s="193"/>
      <c r="M379" s="194" t="s">
        <v>21</v>
      </c>
      <c r="N379" s="195" t="s">
        <v>44</v>
      </c>
      <c r="P379" s="156">
        <f t="shared" si="65"/>
        <v>0</v>
      </c>
      <c r="Q379" s="156">
        <v>0</v>
      </c>
      <c r="R379" s="156">
        <f t="shared" si="66"/>
        <v>0</v>
      </c>
      <c r="S379" s="156">
        <v>0</v>
      </c>
      <c r="T379" s="157">
        <f t="shared" si="67"/>
        <v>0</v>
      </c>
      <c r="AR379" s="21" t="s">
        <v>554</v>
      </c>
      <c r="AT379" s="21" t="s">
        <v>300</v>
      </c>
      <c r="AU379" s="21" t="s">
        <v>81</v>
      </c>
      <c r="AY379" s="21" t="s">
        <v>155</v>
      </c>
      <c r="BE379" s="158">
        <f t="shared" si="68"/>
        <v>0</v>
      </c>
      <c r="BF379" s="158">
        <f t="shared" si="69"/>
        <v>0</v>
      </c>
      <c r="BG379" s="158">
        <f t="shared" si="70"/>
        <v>0</v>
      </c>
      <c r="BH379" s="158">
        <f t="shared" si="71"/>
        <v>0</v>
      </c>
      <c r="BI379" s="158">
        <f t="shared" si="72"/>
        <v>0</v>
      </c>
      <c r="BJ379" s="21" t="s">
        <v>81</v>
      </c>
      <c r="BK379" s="158">
        <f t="shared" si="73"/>
        <v>0</v>
      </c>
      <c r="BL379" s="21" t="s">
        <v>160</v>
      </c>
      <c r="BM379" s="21" t="s">
        <v>1147</v>
      </c>
    </row>
    <row r="380" spans="2:65" s="1" customFormat="1" ht="16.5" customHeight="1">
      <c r="B380" s="37"/>
      <c r="C380" s="147" t="s">
        <v>73</v>
      </c>
      <c r="D380" s="147" t="s">
        <v>156</v>
      </c>
      <c r="E380" s="148" t="s">
        <v>1148</v>
      </c>
      <c r="F380" s="149" t="s">
        <v>826</v>
      </c>
      <c r="G380" s="150" t="s">
        <v>427</v>
      </c>
      <c r="H380" s="151">
        <v>15</v>
      </c>
      <c r="I380" s="152"/>
      <c r="J380" s="153">
        <f t="shared" si="64"/>
        <v>0</v>
      </c>
      <c r="K380" s="149" t="s">
        <v>21</v>
      </c>
      <c r="L380" s="37"/>
      <c r="M380" s="154" t="s">
        <v>21</v>
      </c>
      <c r="N380" s="155" t="s">
        <v>44</v>
      </c>
      <c r="P380" s="156">
        <f t="shared" si="65"/>
        <v>0</v>
      </c>
      <c r="Q380" s="156">
        <v>0</v>
      </c>
      <c r="R380" s="156">
        <f t="shared" si="66"/>
        <v>0</v>
      </c>
      <c r="S380" s="156">
        <v>0</v>
      </c>
      <c r="T380" s="157">
        <f t="shared" si="67"/>
        <v>0</v>
      </c>
      <c r="AR380" s="21" t="s">
        <v>160</v>
      </c>
      <c r="AT380" s="21" t="s">
        <v>156</v>
      </c>
      <c r="AU380" s="21" t="s">
        <v>81</v>
      </c>
      <c r="AY380" s="21" t="s">
        <v>155</v>
      </c>
      <c r="BE380" s="158">
        <f t="shared" si="68"/>
        <v>0</v>
      </c>
      <c r="BF380" s="158">
        <f t="shared" si="69"/>
        <v>0</v>
      </c>
      <c r="BG380" s="158">
        <f t="shared" si="70"/>
        <v>0</v>
      </c>
      <c r="BH380" s="158">
        <f t="shared" si="71"/>
        <v>0</v>
      </c>
      <c r="BI380" s="158">
        <f t="shared" si="72"/>
        <v>0</v>
      </c>
      <c r="BJ380" s="21" t="s">
        <v>81</v>
      </c>
      <c r="BK380" s="158">
        <f t="shared" si="73"/>
        <v>0</v>
      </c>
      <c r="BL380" s="21" t="s">
        <v>160</v>
      </c>
      <c r="BM380" s="21" t="s">
        <v>1149</v>
      </c>
    </row>
    <row r="381" spans="2:65" s="1" customFormat="1" ht="16.5" customHeight="1">
      <c r="B381" s="37"/>
      <c r="C381" s="186" t="s">
        <v>73</v>
      </c>
      <c r="D381" s="186" t="s">
        <v>300</v>
      </c>
      <c r="E381" s="187" t="s">
        <v>1150</v>
      </c>
      <c r="F381" s="188" t="s">
        <v>826</v>
      </c>
      <c r="G381" s="189" t="s">
        <v>427</v>
      </c>
      <c r="H381" s="190">
        <v>15</v>
      </c>
      <c r="I381" s="191"/>
      <c r="J381" s="192">
        <f t="shared" si="64"/>
        <v>0</v>
      </c>
      <c r="K381" s="188" t="s">
        <v>21</v>
      </c>
      <c r="L381" s="193"/>
      <c r="M381" s="194" t="s">
        <v>21</v>
      </c>
      <c r="N381" s="195" t="s">
        <v>44</v>
      </c>
      <c r="P381" s="156">
        <f t="shared" si="65"/>
        <v>0</v>
      </c>
      <c r="Q381" s="156">
        <v>0</v>
      </c>
      <c r="R381" s="156">
        <f t="shared" si="66"/>
        <v>0</v>
      </c>
      <c r="S381" s="156">
        <v>0</v>
      </c>
      <c r="T381" s="157">
        <f t="shared" si="67"/>
        <v>0</v>
      </c>
      <c r="AR381" s="21" t="s">
        <v>554</v>
      </c>
      <c r="AT381" s="21" t="s">
        <v>300</v>
      </c>
      <c r="AU381" s="21" t="s">
        <v>81</v>
      </c>
      <c r="AY381" s="21" t="s">
        <v>155</v>
      </c>
      <c r="BE381" s="158">
        <f t="shared" si="68"/>
        <v>0</v>
      </c>
      <c r="BF381" s="158">
        <f t="shared" si="69"/>
        <v>0</v>
      </c>
      <c r="BG381" s="158">
        <f t="shared" si="70"/>
        <v>0</v>
      </c>
      <c r="BH381" s="158">
        <f t="shared" si="71"/>
        <v>0</v>
      </c>
      <c r="BI381" s="158">
        <f t="shared" si="72"/>
        <v>0</v>
      </c>
      <c r="BJ381" s="21" t="s">
        <v>81</v>
      </c>
      <c r="BK381" s="158">
        <f t="shared" si="73"/>
        <v>0</v>
      </c>
      <c r="BL381" s="21" t="s">
        <v>160</v>
      </c>
      <c r="BM381" s="21" t="s">
        <v>1151</v>
      </c>
    </row>
    <row r="382" spans="2:65" s="1" customFormat="1" ht="16.5" customHeight="1">
      <c r="B382" s="37"/>
      <c r="C382" s="147" t="s">
        <v>73</v>
      </c>
      <c r="D382" s="147" t="s">
        <v>156</v>
      </c>
      <c r="E382" s="148" t="s">
        <v>1152</v>
      </c>
      <c r="F382" s="149" t="s">
        <v>1153</v>
      </c>
      <c r="G382" s="150" t="s">
        <v>427</v>
      </c>
      <c r="H382" s="151">
        <v>5</v>
      </c>
      <c r="I382" s="152"/>
      <c r="J382" s="153">
        <f t="shared" si="64"/>
        <v>0</v>
      </c>
      <c r="K382" s="149" t="s">
        <v>21</v>
      </c>
      <c r="L382" s="37"/>
      <c r="M382" s="154" t="s">
        <v>21</v>
      </c>
      <c r="N382" s="155" t="s">
        <v>44</v>
      </c>
      <c r="P382" s="156">
        <f t="shared" si="65"/>
        <v>0</v>
      </c>
      <c r="Q382" s="156">
        <v>0</v>
      </c>
      <c r="R382" s="156">
        <f t="shared" si="66"/>
        <v>0</v>
      </c>
      <c r="S382" s="156">
        <v>0</v>
      </c>
      <c r="T382" s="157">
        <f t="shared" si="67"/>
        <v>0</v>
      </c>
      <c r="AR382" s="21" t="s">
        <v>160</v>
      </c>
      <c r="AT382" s="21" t="s">
        <v>156</v>
      </c>
      <c r="AU382" s="21" t="s">
        <v>81</v>
      </c>
      <c r="AY382" s="21" t="s">
        <v>155</v>
      </c>
      <c r="BE382" s="158">
        <f t="shared" si="68"/>
        <v>0</v>
      </c>
      <c r="BF382" s="158">
        <f t="shared" si="69"/>
        <v>0</v>
      </c>
      <c r="BG382" s="158">
        <f t="shared" si="70"/>
        <v>0</v>
      </c>
      <c r="BH382" s="158">
        <f t="shared" si="71"/>
        <v>0</v>
      </c>
      <c r="BI382" s="158">
        <f t="shared" si="72"/>
        <v>0</v>
      </c>
      <c r="BJ382" s="21" t="s">
        <v>81</v>
      </c>
      <c r="BK382" s="158">
        <f t="shared" si="73"/>
        <v>0</v>
      </c>
      <c r="BL382" s="21" t="s">
        <v>160</v>
      </c>
      <c r="BM382" s="21" t="s">
        <v>1154</v>
      </c>
    </row>
    <row r="383" spans="2:65" s="1" customFormat="1" ht="16.5" customHeight="1">
      <c r="B383" s="37"/>
      <c r="C383" s="186" t="s">
        <v>73</v>
      </c>
      <c r="D383" s="186" t="s">
        <v>300</v>
      </c>
      <c r="E383" s="187" t="s">
        <v>1155</v>
      </c>
      <c r="F383" s="188" t="s">
        <v>1153</v>
      </c>
      <c r="G383" s="189" t="s">
        <v>427</v>
      </c>
      <c r="H383" s="190">
        <v>5</v>
      </c>
      <c r="I383" s="191"/>
      <c r="J383" s="192">
        <f t="shared" si="64"/>
        <v>0</v>
      </c>
      <c r="K383" s="188" t="s">
        <v>21</v>
      </c>
      <c r="L383" s="193"/>
      <c r="M383" s="194" t="s">
        <v>21</v>
      </c>
      <c r="N383" s="195" t="s">
        <v>44</v>
      </c>
      <c r="P383" s="156">
        <f t="shared" si="65"/>
        <v>0</v>
      </c>
      <c r="Q383" s="156">
        <v>0</v>
      </c>
      <c r="R383" s="156">
        <f t="shared" si="66"/>
        <v>0</v>
      </c>
      <c r="S383" s="156">
        <v>0</v>
      </c>
      <c r="T383" s="157">
        <f t="shared" si="67"/>
        <v>0</v>
      </c>
      <c r="AR383" s="21" t="s">
        <v>554</v>
      </c>
      <c r="AT383" s="21" t="s">
        <v>300</v>
      </c>
      <c r="AU383" s="21" t="s">
        <v>81</v>
      </c>
      <c r="AY383" s="21" t="s">
        <v>155</v>
      </c>
      <c r="BE383" s="158">
        <f t="shared" si="68"/>
        <v>0</v>
      </c>
      <c r="BF383" s="158">
        <f t="shared" si="69"/>
        <v>0</v>
      </c>
      <c r="BG383" s="158">
        <f t="shared" si="70"/>
        <v>0</v>
      </c>
      <c r="BH383" s="158">
        <f t="shared" si="71"/>
        <v>0</v>
      </c>
      <c r="BI383" s="158">
        <f t="shared" si="72"/>
        <v>0</v>
      </c>
      <c r="BJ383" s="21" t="s">
        <v>81</v>
      </c>
      <c r="BK383" s="158">
        <f t="shared" si="73"/>
        <v>0</v>
      </c>
      <c r="BL383" s="21" t="s">
        <v>160</v>
      </c>
      <c r="BM383" s="21" t="s">
        <v>1156</v>
      </c>
    </row>
    <row r="384" spans="2:65" s="1" customFormat="1" ht="25.5" customHeight="1">
      <c r="B384" s="37"/>
      <c r="C384" s="147" t="s">
        <v>73</v>
      </c>
      <c r="D384" s="147" t="s">
        <v>156</v>
      </c>
      <c r="E384" s="148" t="s">
        <v>1157</v>
      </c>
      <c r="F384" s="149" t="s">
        <v>1158</v>
      </c>
      <c r="G384" s="150" t="s">
        <v>300</v>
      </c>
      <c r="H384" s="151">
        <v>30</v>
      </c>
      <c r="I384" s="152"/>
      <c r="J384" s="153">
        <f t="shared" si="64"/>
        <v>0</v>
      </c>
      <c r="K384" s="149" t="s">
        <v>21</v>
      </c>
      <c r="L384" s="37"/>
      <c r="M384" s="154" t="s">
        <v>21</v>
      </c>
      <c r="N384" s="155" t="s">
        <v>44</v>
      </c>
      <c r="P384" s="156">
        <f t="shared" si="65"/>
        <v>0</v>
      </c>
      <c r="Q384" s="156">
        <v>0</v>
      </c>
      <c r="R384" s="156">
        <f t="shared" si="66"/>
        <v>0</v>
      </c>
      <c r="S384" s="156">
        <v>0</v>
      </c>
      <c r="T384" s="157">
        <f t="shared" si="67"/>
        <v>0</v>
      </c>
      <c r="AR384" s="21" t="s">
        <v>160</v>
      </c>
      <c r="AT384" s="21" t="s">
        <v>156</v>
      </c>
      <c r="AU384" s="21" t="s">
        <v>81</v>
      </c>
      <c r="AY384" s="21" t="s">
        <v>155</v>
      </c>
      <c r="BE384" s="158">
        <f t="shared" si="68"/>
        <v>0</v>
      </c>
      <c r="BF384" s="158">
        <f t="shared" si="69"/>
        <v>0</v>
      </c>
      <c r="BG384" s="158">
        <f t="shared" si="70"/>
        <v>0</v>
      </c>
      <c r="BH384" s="158">
        <f t="shared" si="71"/>
        <v>0</v>
      </c>
      <c r="BI384" s="158">
        <f t="shared" si="72"/>
        <v>0</v>
      </c>
      <c r="BJ384" s="21" t="s">
        <v>81</v>
      </c>
      <c r="BK384" s="158">
        <f t="shared" si="73"/>
        <v>0</v>
      </c>
      <c r="BL384" s="21" t="s">
        <v>160</v>
      </c>
      <c r="BM384" s="21" t="s">
        <v>1159</v>
      </c>
    </row>
    <row r="385" spans="2:65" s="1" customFormat="1" ht="25.5" customHeight="1">
      <c r="B385" s="37"/>
      <c r="C385" s="186" t="s">
        <v>73</v>
      </c>
      <c r="D385" s="186" t="s">
        <v>300</v>
      </c>
      <c r="E385" s="187" t="s">
        <v>1160</v>
      </c>
      <c r="F385" s="188" t="s">
        <v>1158</v>
      </c>
      <c r="G385" s="189" t="s">
        <v>300</v>
      </c>
      <c r="H385" s="190">
        <v>30</v>
      </c>
      <c r="I385" s="191"/>
      <c r="J385" s="192">
        <f t="shared" si="64"/>
        <v>0</v>
      </c>
      <c r="K385" s="188" t="s">
        <v>21</v>
      </c>
      <c r="L385" s="193"/>
      <c r="M385" s="194" t="s">
        <v>21</v>
      </c>
      <c r="N385" s="195" t="s">
        <v>44</v>
      </c>
      <c r="P385" s="156">
        <f t="shared" si="65"/>
        <v>0</v>
      </c>
      <c r="Q385" s="156">
        <v>0</v>
      </c>
      <c r="R385" s="156">
        <f t="shared" si="66"/>
        <v>0</v>
      </c>
      <c r="S385" s="156">
        <v>0</v>
      </c>
      <c r="T385" s="157">
        <f t="shared" si="67"/>
        <v>0</v>
      </c>
      <c r="AR385" s="21" t="s">
        <v>554</v>
      </c>
      <c r="AT385" s="21" t="s">
        <v>300</v>
      </c>
      <c r="AU385" s="21" t="s">
        <v>81</v>
      </c>
      <c r="AY385" s="21" t="s">
        <v>155</v>
      </c>
      <c r="BE385" s="158">
        <f t="shared" si="68"/>
        <v>0</v>
      </c>
      <c r="BF385" s="158">
        <f t="shared" si="69"/>
        <v>0</v>
      </c>
      <c r="BG385" s="158">
        <f t="shared" si="70"/>
        <v>0</v>
      </c>
      <c r="BH385" s="158">
        <f t="shared" si="71"/>
        <v>0</v>
      </c>
      <c r="BI385" s="158">
        <f t="shared" si="72"/>
        <v>0</v>
      </c>
      <c r="BJ385" s="21" t="s">
        <v>81</v>
      </c>
      <c r="BK385" s="158">
        <f t="shared" si="73"/>
        <v>0</v>
      </c>
      <c r="BL385" s="21" t="s">
        <v>160</v>
      </c>
      <c r="BM385" s="21" t="s">
        <v>1161</v>
      </c>
    </row>
    <row r="386" spans="2:65" s="1" customFormat="1" ht="16.5" customHeight="1">
      <c r="B386" s="37"/>
      <c r="C386" s="147" t="s">
        <v>73</v>
      </c>
      <c r="D386" s="147" t="s">
        <v>156</v>
      </c>
      <c r="E386" s="148" t="s">
        <v>1162</v>
      </c>
      <c r="F386" s="149" t="s">
        <v>919</v>
      </c>
      <c r="G386" s="150" t="s">
        <v>427</v>
      </c>
      <c r="H386" s="151">
        <v>8</v>
      </c>
      <c r="I386" s="152"/>
      <c r="J386" s="153">
        <f t="shared" si="64"/>
        <v>0</v>
      </c>
      <c r="K386" s="149" t="s">
        <v>21</v>
      </c>
      <c r="L386" s="37"/>
      <c r="M386" s="154" t="s">
        <v>21</v>
      </c>
      <c r="N386" s="155" t="s">
        <v>44</v>
      </c>
      <c r="P386" s="156">
        <f t="shared" si="65"/>
        <v>0</v>
      </c>
      <c r="Q386" s="156">
        <v>0</v>
      </c>
      <c r="R386" s="156">
        <f t="shared" si="66"/>
        <v>0</v>
      </c>
      <c r="S386" s="156">
        <v>0</v>
      </c>
      <c r="T386" s="157">
        <f t="shared" si="67"/>
        <v>0</v>
      </c>
      <c r="AR386" s="21" t="s">
        <v>160</v>
      </c>
      <c r="AT386" s="21" t="s">
        <v>156</v>
      </c>
      <c r="AU386" s="21" t="s">
        <v>81</v>
      </c>
      <c r="AY386" s="21" t="s">
        <v>155</v>
      </c>
      <c r="BE386" s="158">
        <f t="shared" si="68"/>
        <v>0</v>
      </c>
      <c r="BF386" s="158">
        <f t="shared" si="69"/>
        <v>0</v>
      </c>
      <c r="BG386" s="158">
        <f t="shared" si="70"/>
        <v>0</v>
      </c>
      <c r="BH386" s="158">
        <f t="shared" si="71"/>
        <v>0</v>
      </c>
      <c r="BI386" s="158">
        <f t="shared" si="72"/>
        <v>0</v>
      </c>
      <c r="BJ386" s="21" t="s">
        <v>81</v>
      </c>
      <c r="BK386" s="158">
        <f t="shared" si="73"/>
        <v>0</v>
      </c>
      <c r="BL386" s="21" t="s">
        <v>160</v>
      </c>
      <c r="BM386" s="21" t="s">
        <v>1163</v>
      </c>
    </row>
    <row r="387" spans="2:65" s="1" customFormat="1" ht="16.5" customHeight="1">
      <c r="B387" s="37"/>
      <c r="C387" s="147" t="s">
        <v>73</v>
      </c>
      <c r="D387" s="147" t="s">
        <v>156</v>
      </c>
      <c r="E387" s="148" t="s">
        <v>1164</v>
      </c>
      <c r="F387" s="149" t="s">
        <v>913</v>
      </c>
      <c r="G387" s="150" t="s">
        <v>300</v>
      </c>
      <c r="H387" s="151">
        <v>290</v>
      </c>
      <c r="I387" s="152"/>
      <c r="J387" s="153">
        <f t="shared" si="64"/>
        <v>0</v>
      </c>
      <c r="K387" s="149" t="s">
        <v>21</v>
      </c>
      <c r="L387" s="37"/>
      <c r="M387" s="154" t="s">
        <v>21</v>
      </c>
      <c r="N387" s="155" t="s">
        <v>44</v>
      </c>
      <c r="P387" s="156">
        <f t="shared" si="65"/>
        <v>0</v>
      </c>
      <c r="Q387" s="156">
        <v>0</v>
      </c>
      <c r="R387" s="156">
        <f t="shared" si="66"/>
        <v>0</v>
      </c>
      <c r="S387" s="156">
        <v>0</v>
      </c>
      <c r="T387" s="157">
        <f t="shared" si="67"/>
        <v>0</v>
      </c>
      <c r="AR387" s="21" t="s">
        <v>160</v>
      </c>
      <c r="AT387" s="21" t="s">
        <v>156</v>
      </c>
      <c r="AU387" s="21" t="s">
        <v>81</v>
      </c>
      <c r="AY387" s="21" t="s">
        <v>155</v>
      </c>
      <c r="BE387" s="158">
        <f t="shared" si="68"/>
        <v>0</v>
      </c>
      <c r="BF387" s="158">
        <f t="shared" si="69"/>
        <v>0</v>
      </c>
      <c r="BG387" s="158">
        <f t="shared" si="70"/>
        <v>0</v>
      </c>
      <c r="BH387" s="158">
        <f t="shared" si="71"/>
        <v>0</v>
      </c>
      <c r="BI387" s="158">
        <f t="shared" si="72"/>
        <v>0</v>
      </c>
      <c r="BJ387" s="21" t="s">
        <v>81</v>
      </c>
      <c r="BK387" s="158">
        <f t="shared" si="73"/>
        <v>0</v>
      </c>
      <c r="BL387" s="21" t="s">
        <v>160</v>
      </c>
      <c r="BM387" s="21" t="s">
        <v>1165</v>
      </c>
    </row>
    <row r="388" spans="2:65" s="1" customFormat="1" ht="16.5" customHeight="1">
      <c r="B388" s="37"/>
      <c r="C388" s="147" t="s">
        <v>73</v>
      </c>
      <c r="D388" s="147" t="s">
        <v>156</v>
      </c>
      <c r="E388" s="148" t="s">
        <v>1166</v>
      </c>
      <c r="F388" s="149" t="s">
        <v>922</v>
      </c>
      <c r="G388" s="150" t="s">
        <v>300</v>
      </c>
      <c r="H388" s="151">
        <v>290</v>
      </c>
      <c r="I388" s="152"/>
      <c r="J388" s="153">
        <f t="shared" si="64"/>
        <v>0</v>
      </c>
      <c r="K388" s="149" t="s">
        <v>21</v>
      </c>
      <c r="L388" s="37"/>
      <c r="M388" s="154" t="s">
        <v>21</v>
      </c>
      <c r="N388" s="155" t="s">
        <v>44</v>
      </c>
      <c r="P388" s="156">
        <f t="shared" si="65"/>
        <v>0</v>
      </c>
      <c r="Q388" s="156">
        <v>0</v>
      </c>
      <c r="R388" s="156">
        <f t="shared" si="66"/>
        <v>0</v>
      </c>
      <c r="S388" s="156">
        <v>0</v>
      </c>
      <c r="T388" s="157">
        <f t="shared" si="67"/>
        <v>0</v>
      </c>
      <c r="AR388" s="21" t="s">
        <v>160</v>
      </c>
      <c r="AT388" s="21" t="s">
        <v>156</v>
      </c>
      <c r="AU388" s="21" t="s">
        <v>81</v>
      </c>
      <c r="AY388" s="21" t="s">
        <v>155</v>
      </c>
      <c r="BE388" s="158">
        <f t="shared" si="68"/>
        <v>0</v>
      </c>
      <c r="BF388" s="158">
        <f t="shared" si="69"/>
        <v>0</v>
      </c>
      <c r="BG388" s="158">
        <f t="shared" si="70"/>
        <v>0</v>
      </c>
      <c r="BH388" s="158">
        <f t="shared" si="71"/>
        <v>0</v>
      </c>
      <c r="BI388" s="158">
        <f t="shared" si="72"/>
        <v>0</v>
      </c>
      <c r="BJ388" s="21" t="s">
        <v>81</v>
      </c>
      <c r="BK388" s="158">
        <f t="shared" si="73"/>
        <v>0</v>
      </c>
      <c r="BL388" s="21" t="s">
        <v>160</v>
      </c>
      <c r="BM388" s="21" t="s">
        <v>1167</v>
      </c>
    </row>
    <row r="389" spans="2:65" s="1" customFormat="1" ht="16.5" customHeight="1">
      <c r="B389" s="37"/>
      <c r="C389" s="147" t="s">
        <v>73</v>
      </c>
      <c r="D389" s="147" t="s">
        <v>156</v>
      </c>
      <c r="E389" s="148" t="s">
        <v>1168</v>
      </c>
      <c r="F389" s="149" t="s">
        <v>1169</v>
      </c>
      <c r="G389" s="150" t="s">
        <v>427</v>
      </c>
      <c r="H389" s="151">
        <v>1</v>
      </c>
      <c r="I389" s="152"/>
      <c r="J389" s="153">
        <f t="shared" si="64"/>
        <v>0</v>
      </c>
      <c r="K389" s="149" t="s">
        <v>21</v>
      </c>
      <c r="L389" s="37"/>
      <c r="M389" s="154" t="s">
        <v>21</v>
      </c>
      <c r="N389" s="155" t="s">
        <v>44</v>
      </c>
      <c r="P389" s="156">
        <f t="shared" si="65"/>
        <v>0</v>
      </c>
      <c r="Q389" s="156">
        <v>0</v>
      </c>
      <c r="R389" s="156">
        <f t="shared" si="66"/>
        <v>0</v>
      </c>
      <c r="S389" s="156">
        <v>0</v>
      </c>
      <c r="T389" s="157">
        <f t="shared" si="67"/>
        <v>0</v>
      </c>
      <c r="AR389" s="21" t="s">
        <v>160</v>
      </c>
      <c r="AT389" s="21" t="s">
        <v>156</v>
      </c>
      <c r="AU389" s="21" t="s">
        <v>81</v>
      </c>
      <c r="AY389" s="21" t="s">
        <v>155</v>
      </c>
      <c r="BE389" s="158">
        <f t="shared" si="68"/>
        <v>0</v>
      </c>
      <c r="BF389" s="158">
        <f t="shared" si="69"/>
        <v>0</v>
      </c>
      <c r="BG389" s="158">
        <f t="shared" si="70"/>
        <v>0</v>
      </c>
      <c r="BH389" s="158">
        <f t="shared" si="71"/>
        <v>0</v>
      </c>
      <c r="BI389" s="158">
        <f t="shared" si="72"/>
        <v>0</v>
      </c>
      <c r="BJ389" s="21" t="s">
        <v>81</v>
      </c>
      <c r="BK389" s="158">
        <f t="shared" si="73"/>
        <v>0</v>
      </c>
      <c r="BL389" s="21" t="s">
        <v>160</v>
      </c>
      <c r="BM389" s="21" t="s">
        <v>1170</v>
      </c>
    </row>
    <row r="390" spans="2:65" s="1" customFormat="1" ht="16.5" customHeight="1">
      <c r="B390" s="37"/>
      <c r="C390" s="186" t="s">
        <v>73</v>
      </c>
      <c r="D390" s="186" t="s">
        <v>300</v>
      </c>
      <c r="E390" s="187" t="s">
        <v>1171</v>
      </c>
      <c r="F390" s="188" t="s">
        <v>1169</v>
      </c>
      <c r="G390" s="189" t="s">
        <v>427</v>
      </c>
      <c r="H390" s="190">
        <v>1</v>
      </c>
      <c r="I390" s="191"/>
      <c r="J390" s="192">
        <f t="shared" si="64"/>
        <v>0</v>
      </c>
      <c r="K390" s="188" t="s">
        <v>21</v>
      </c>
      <c r="L390" s="193"/>
      <c r="M390" s="194" t="s">
        <v>21</v>
      </c>
      <c r="N390" s="195" t="s">
        <v>44</v>
      </c>
      <c r="P390" s="156">
        <f t="shared" si="65"/>
        <v>0</v>
      </c>
      <c r="Q390" s="156">
        <v>0</v>
      </c>
      <c r="R390" s="156">
        <f t="shared" si="66"/>
        <v>0</v>
      </c>
      <c r="S390" s="156">
        <v>0</v>
      </c>
      <c r="T390" s="157">
        <f t="shared" si="67"/>
        <v>0</v>
      </c>
      <c r="AR390" s="21" t="s">
        <v>554</v>
      </c>
      <c r="AT390" s="21" t="s">
        <v>300</v>
      </c>
      <c r="AU390" s="21" t="s">
        <v>81</v>
      </c>
      <c r="AY390" s="21" t="s">
        <v>155</v>
      </c>
      <c r="BE390" s="158">
        <f t="shared" si="68"/>
        <v>0</v>
      </c>
      <c r="BF390" s="158">
        <f t="shared" si="69"/>
        <v>0</v>
      </c>
      <c r="BG390" s="158">
        <f t="shared" si="70"/>
        <v>0</v>
      </c>
      <c r="BH390" s="158">
        <f t="shared" si="71"/>
        <v>0</v>
      </c>
      <c r="BI390" s="158">
        <f t="shared" si="72"/>
        <v>0</v>
      </c>
      <c r="BJ390" s="21" t="s">
        <v>81</v>
      </c>
      <c r="BK390" s="158">
        <f t="shared" si="73"/>
        <v>0</v>
      </c>
      <c r="BL390" s="21" t="s">
        <v>160</v>
      </c>
      <c r="BM390" s="21" t="s">
        <v>1172</v>
      </c>
    </row>
    <row r="391" spans="2:65" s="1" customFormat="1" ht="16.5" customHeight="1">
      <c r="B391" s="37"/>
      <c r="C391" s="147" t="s">
        <v>73</v>
      </c>
      <c r="D391" s="147" t="s">
        <v>156</v>
      </c>
      <c r="E391" s="148" t="s">
        <v>1173</v>
      </c>
      <c r="F391" s="149" t="s">
        <v>934</v>
      </c>
      <c r="G391" s="150" t="s">
        <v>300</v>
      </c>
      <c r="H391" s="151">
        <v>290</v>
      </c>
      <c r="I391" s="152"/>
      <c r="J391" s="153">
        <f t="shared" si="64"/>
        <v>0</v>
      </c>
      <c r="K391" s="149" t="s">
        <v>21</v>
      </c>
      <c r="L391" s="37"/>
      <c r="M391" s="154" t="s">
        <v>21</v>
      </c>
      <c r="N391" s="155" t="s">
        <v>44</v>
      </c>
      <c r="P391" s="156">
        <f t="shared" si="65"/>
        <v>0</v>
      </c>
      <c r="Q391" s="156">
        <v>0</v>
      </c>
      <c r="R391" s="156">
        <f t="shared" si="66"/>
        <v>0</v>
      </c>
      <c r="S391" s="156">
        <v>0</v>
      </c>
      <c r="T391" s="157">
        <f t="shared" si="67"/>
        <v>0</v>
      </c>
      <c r="AR391" s="21" t="s">
        <v>160</v>
      </c>
      <c r="AT391" s="21" t="s">
        <v>156</v>
      </c>
      <c r="AU391" s="21" t="s">
        <v>81</v>
      </c>
      <c r="AY391" s="21" t="s">
        <v>155</v>
      </c>
      <c r="BE391" s="158">
        <f t="shared" si="68"/>
        <v>0</v>
      </c>
      <c r="BF391" s="158">
        <f t="shared" si="69"/>
        <v>0</v>
      </c>
      <c r="BG391" s="158">
        <f t="shared" si="70"/>
        <v>0</v>
      </c>
      <c r="BH391" s="158">
        <f t="shared" si="71"/>
        <v>0</v>
      </c>
      <c r="BI391" s="158">
        <f t="shared" si="72"/>
        <v>0</v>
      </c>
      <c r="BJ391" s="21" t="s">
        <v>81</v>
      </c>
      <c r="BK391" s="158">
        <f t="shared" si="73"/>
        <v>0</v>
      </c>
      <c r="BL391" s="21" t="s">
        <v>160</v>
      </c>
      <c r="BM391" s="21" t="s">
        <v>1174</v>
      </c>
    </row>
    <row r="392" spans="2:65" s="9" customFormat="1" ht="29.85" customHeight="1">
      <c r="B392" s="137"/>
      <c r="D392" s="138" t="s">
        <v>72</v>
      </c>
      <c r="E392" s="169" t="s">
        <v>1175</v>
      </c>
      <c r="F392" s="169" t="s">
        <v>1176</v>
      </c>
      <c r="I392" s="140"/>
      <c r="J392" s="170">
        <f>BK392</f>
        <v>0</v>
      </c>
      <c r="L392" s="137"/>
      <c r="M392" s="142"/>
      <c r="P392" s="143">
        <v>0</v>
      </c>
      <c r="R392" s="143">
        <v>0</v>
      </c>
      <c r="T392" s="144">
        <v>0</v>
      </c>
      <c r="AR392" s="138" t="s">
        <v>154</v>
      </c>
      <c r="AT392" s="145" t="s">
        <v>72</v>
      </c>
      <c r="AU392" s="145" t="s">
        <v>81</v>
      </c>
      <c r="AY392" s="138" t="s">
        <v>155</v>
      </c>
      <c r="BK392" s="146">
        <v>0</v>
      </c>
    </row>
    <row r="393" spans="2:65" s="9" customFormat="1" ht="24.95" customHeight="1">
      <c r="B393" s="137"/>
      <c r="D393" s="138" t="s">
        <v>72</v>
      </c>
      <c r="E393" s="139" t="s">
        <v>1177</v>
      </c>
      <c r="F393" s="139" t="s">
        <v>1178</v>
      </c>
      <c r="I393" s="140"/>
      <c r="J393" s="141">
        <f>BK393</f>
        <v>0</v>
      </c>
      <c r="L393" s="137"/>
      <c r="M393" s="142"/>
      <c r="P393" s="143">
        <f>SUM(P394:P420)</f>
        <v>0</v>
      </c>
      <c r="R393" s="143">
        <f>SUM(R394:R420)</f>
        <v>0</v>
      </c>
      <c r="T393" s="144">
        <f>SUM(T394:T420)</f>
        <v>0</v>
      </c>
      <c r="AR393" s="138" t="s">
        <v>154</v>
      </c>
      <c r="AT393" s="145" t="s">
        <v>72</v>
      </c>
      <c r="AU393" s="145" t="s">
        <v>73</v>
      </c>
      <c r="AY393" s="138" t="s">
        <v>155</v>
      </c>
      <c r="BK393" s="146">
        <f>SUM(BK394:BK420)</f>
        <v>0</v>
      </c>
    </row>
    <row r="394" spans="2:65" s="1" customFormat="1" ht="16.5" customHeight="1">
      <c r="B394" s="37"/>
      <c r="C394" s="147" t="s">
        <v>73</v>
      </c>
      <c r="D394" s="147" t="s">
        <v>156</v>
      </c>
      <c r="E394" s="148" t="s">
        <v>1179</v>
      </c>
      <c r="F394" s="149" t="s">
        <v>1180</v>
      </c>
      <c r="G394" s="150" t="s">
        <v>427</v>
      </c>
      <c r="H394" s="151">
        <v>2</v>
      </c>
      <c r="I394" s="152"/>
      <c r="J394" s="153">
        <f t="shared" ref="J394:J419" si="74">ROUND(I394*H394,2)</f>
        <v>0</v>
      </c>
      <c r="K394" s="149" t="s">
        <v>21</v>
      </c>
      <c r="L394" s="37"/>
      <c r="M394" s="154" t="s">
        <v>21</v>
      </c>
      <c r="N394" s="155" t="s">
        <v>44</v>
      </c>
      <c r="P394" s="156">
        <f t="shared" ref="P394:P419" si="75">O394*H394</f>
        <v>0</v>
      </c>
      <c r="Q394" s="156">
        <v>0</v>
      </c>
      <c r="R394" s="156">
        <f t="shared" ref="R394:R419" si="76">Q394*H394</f>
        <v>0</v>
      </c>
      <c r="S394" s="156">
        <v>0</v>
      </c>
      <c r="T394" s="157">
        <f t="shared" ref="T394:T419" si="77">S394*H394</f>
        <v>0</v>
      </c>
      <c r="AR394" s="21" t="s">
        <v>160</v>
      </c>
      <c r="AT394" s="21" t="s">
        <v>156</v>
      </c>
      <c r="AU394" s="21" t="s">
        <v>81</v>
      </c>
      <c r="AY394" s="21" t="s">
        <v>155</v>
      </c>
      <c r="BE394" s="158">
        <f t="shared" ref="BE394:BE419" si="78">IF(N394="základní",J394,0)</f>
        <v>0</v>
      </c>
      <c r="BF394" s="158">
        <f t="shared" ref="BF394:BF419" si="79">IF(N394="snížená",J394,0)</f>
        <v>0</v>
      </c>
      <c r="BG394" s="158">
        <f t="shared" ref="BG394:BG419" si="80">IF(N394="zákl. přenesená",J394,0)</f>
        <v>0</v>
      </c>
      <c r="BH394" s="158">
        <f t="shared" ref="BH394:BH419" si="81">IF(N394="sníž. přenesená",J394,0)</f>
        <v>0</v>
      </c>
      <c r="BI394" s="158">
        <f t="shared" ref="BI394:BI419" si="82">IF(N394="nulová",J394,0)</f>
        <v>0</v>
      </c>
      <c r="BJ394" s="21" t="s">
        <v>81</v>
      </c>
      <c r="BK394" s="158">
        <f t="shared" ref="BK394:BK419" si="83">ROUND(I394*H394,2)</f>
        <v>0</v>
      </c>
      <c r="BL394" s="21" t="s">
        <v>160</v>
      </c>
      <c r="BM394" s="21" t="s">
        <v>1181</v>
      </c>
    </row>
    <row r="395" spans="2:65" s="1" customFormat="1" ht="16.5" customHeight="1">
      <c r="B395" s="37"/>
      <c r="C395" s="186" t="s">
        <v>73</v>
      </c>
      <c r="D395" s="186" t="s">
        <v>300</v>
      </c>
      <c r="E395" s="187" t="s">
        <v>1182</v>
      </c>
      <c r="F395" s="188" t="s">
        <v>1180</v>
      </c>
      <c r="G395" s="189" t="s">
        <v>427</v>
      </c>
      <c r="H395" s="190">
        <v>2</v>
      </c>
      <c r="I395" s="191"/>
      <c r="J395" s="192">
        <f t="shared" si="74"/>
        <v>0</v>
      </c>
      <c r="K395" s="188" t="s">
        <v>21</v>
      </c>
      <c r="L395" s="193"/>
      <c r="M395" s="194" t="s">
        <v>21</v>
      </c>
      <c r="N395" s="195" t="s">
        <v>44</v>
      </c>
      <c r="P395" s="156">
        <f t="shared" si="75"/>
        <v>0</v>
      </c>
      <c r="Q395" s="156">
        <v>0</v>
      </c>
      <c r="R395" s="156">
        <f t="shared" si="76"/>
        <v>0</v>
      </c>
      <c r="S395" s="156">
        <v>0</v>
      </c>
      <c r="T395" s="157">
        <f t="shared" si="77"/>
        <v>0</v>
      </c>
      <c r="AR395" s="21" t="s">
        <v>554</v>
      </c>
      <c r="AT395" s="21" t="s">
        <v>300</v>
      </c>
      <c r="AU395" s="21" t="s">
        <v>81</v>
      </c>
      <c r="AY395" s="21" t="s">
        <v>155</v>
      </c>
      <c r="BE395" s="158">
        <f t="shared" si="78"/>
        <v>0</v>
      </c>
      <c r="BF395" s="158">
        <f t="shared" si="79"/>
        <v>0</v>
      </c>
      <c r="BG395" s="158">
        <f t="shared" si="80"/>
        <v>0</v>
      </c>
      <c r="BH395" s="158">
        <f t="shared" si="81"/>
        <v>0</v>
      </c>
      <c r="BI395" s="158">
        <f t="shared" si="82"/>
        <v>0</v>
      </c>
      <c r="BJ395" s="21" t="s">
        <v>81</v>
      </c>
      <c r="BK395" s="158">
        <f t="shared" si="83"/>
        <v>0</v>
      </c>
      <c r="BL395" s="21" t="s">
        <v>160</v>
      </c>
      <c r="BM395" s="21" t="s">
        <v>1183</v>
      </c>
    </row>
    <row r="396" spans="2:65" s="1" customFormat="1" ht="16.5" customHeight="1">
      <c r="B396" s="37"/>
      <c r="C396" s="147" t="s">
        <v>73</v>
      </c>
      <c r="D396" s="147" t="s">
        <v>156</v>
      </c>
      <c r="E396" s="148" t="s">
        <v>1184</v>
      </c>
      <c r="F396" s="149" t="s">
        <v>1185</v>
      </c>
      <c r="G396" s="150" t="s">
        <v>427</v>
      </c>
      <c r="H396" s="151">
        <v>20</v>
      </c>
      <c r="I396" s="152"/>
      <c r="J396" s="153">
        <f t="shared" si="74"/>
        <v>0</v>
      </c>
      <c r="K396" s="149" t="s">
        <v>21</v>
      </c>
      <c r="L396" s="37"/>
      <c r="M396" s="154" t="s">
        <v>21</v>
      </c>
      <c r="N396" s="155" t="s">
        <v>44</v>
      </c>
      <c r="P396" s="156">
        <f t="shared" si="75"/>
        <v>0</v>
      </c>
      <c r="Q396" s="156">
        <v>0</v>
      </c>
      <c r="R396" s="156">
        <f t="shared" si="76"/>
        <v>0</v>
      </c>
      <c r="S396" s="156">
        <v>0</v>
      </c>
      <c r="T396" s="157">
        <f t="shared" si="77"/>
        <v>0</v>
      </c>
      <c r="AR396" s="21" t="s">
        <v>160</v>
      </c>
      <c r="AT396" s="21" t="s">
        <v>156</v>
      </c>
      <c r="AU396" s="21" t="s">
        <v>81</v>
      </c>
      <c r="AY396" s="21" t="s">
        <v>155</v>
      </c>
      <c r="BE396" s="158">
        <f t="shared" si="78"/>
        <v>0</v>
      </c>
      <c r="BF396" s="158">
        <f t="shared" si="79"/>
        <v>0</v>
      </c>
      <c r="BG396" s="158">
        <f t="shared" si="80"/>
        <v>0</v>
      </c>
      <c r="BH396" s="158">
        <f t="shared" si="81"/>
        <v>0</v>
      </c>
      <c r="BI396" s="158">
        <f t="shared" si="82"/>
        <v>0</v>
      </c>
      <c r="BJ396" s="21" t="s">
        <v>81</v>
      </c>
      <c r="BK396" s="158">
        <f t="shared" si="83"/>
        <v>0</v>
      </c>
      <c r="BL396" s="21" t="s">
        <v>160</v>
      </c>
      <c r="BM396" s="21" t="s">
        <v>1186</v>
      </c>
    </row>
    <row r="397" spans="2:65" s="1" customFormat="1" ht="16.5" customHeight="1">
      <c r="B397" s="37"/>
      <c r="C397" s="186" t="s">
        <v>73</v>
      </c>
      <c r="D397" s="186" t="s">
        <v>300</v>
      </c>
      <c r="E397" s="187" t="s">
        <v>1187</v>
      </c>
      <c r="F397" s="188" t="s">
        <v>1185</v>
      </c>
      <c r="G397" s="189" t="s">
        <v>427</v>
      </c>
      <c r="H397" s="190">
        <v>20</v>
      </c>
      <c r="I397" s="191"/>
      <c r="J397" s="192">
        <f t="shared" si="74"/>
        <v>0</v>
      </c>
      <c r="K397" s="188" t="s">
        <v>21</v>
      </c>
      <c r="L397" s="193"/>
      <c r="M397" s="194" t="s">
        <v>21</v>
      </c>
      <c r="N397" s="195" t="s">
        <v>44</v>
      </c>
      <c r="P397" s="156">
        <f t="shared" si="75"/>
        <v>0</v>
      </c>
      <c r="Q397" s="156">
        <v>0</v>
      </c>
      <c r="R397" s="156">
        <f t="shared" si="76"/>
        <v>0</v>
      </c>
      <c r="S397" s="156">
        <v>0</v>
      </c>
      <c r="T397" s="157">
        <f t="shared" si="77"/>
        <v>0</v>
      </c>
      <c r="AR397" s="21" t="s">
        <v>554</v>
      </c>
      <c r="AT397" s="21" t="s">
        <v>300</v>
      </c>
      <c r="AU397" s="21" t="s">
        <v>81</v>
      </c>
      <c r="AY397" s="21" t="s">
        <v>155</v>
      </c>
      <c r="BE397" s="158">
        <f t="shared" si="78"/>
        <v>0</v>
      </c>
      <c r="BF397" s="158">
        <f t="shared" si="79"/>
        <v>0</v>
      </c>
      <c r="BG397" s="158">
        <f t="shared" si="80"/>
        <v>0</v>
      </c>
      <c r="BH397" s="158">
        <f t="shared" si="81"/>
        <v>0</v>
      </c>
      <c r="BI397" s="158">
        <f t="shared" si="82"/>
        <v>0</v>
      </c>
      <c r="BJ397" s="21" t="s">
        <v>81</v>
      </c>
      <c r="BK397" s="158">
        <f t="shared" si="83"/>
        <v>0</v>
      </c>
      <c r="BL397" s="21" t="s">
        <v>160</v>
      </c>
      <c r="BM397" s="21" t="s">
        <v>1188</v>
      </c>
    </row>
    <row r="398" spans="2:65" s="1" customFormat="1" ht="16.5" customHeight="1">
      <c r="B398" s="37"/>
      <c r="C398" s="147" t="s">
        <v>73</v>
      </c>
      <c r="D398" s="147" t="s">
        <v>156</v>
      </c>
      <c r="E398" s="148" t="s">
        <v>1189</v>
      </c>
      <c r="F398" s="149" t="s">
        <v>1190</v>
      </c>
      <c r="G398" s="150" t="s">
        <v>427</v>
      </c>
      <c r="H398" s="151">
        <v>7</v>
      </c>
      <c r="I398" s="152"/>
      <c r="J398" s="153">
        <f t="shared" si="74"/>
        <v>0</v>
      </c>
      <c r="K398" s="149" t="s">
        <v>21</v>
      </c>
      <c r="L398" s="37"/>
      <c r="M398" s="154" t="s">
        <v>21</v>
      </c>
      <c r="N398" s="155" t="s">
        <v>44</v>
      </c>
      <c r="P398" s="156">
        <f t="shared" si="75"/>
        <v>0</v>
      </c>
      <c r="Q398" s="156">
        <v>0</v>
      </c>
      <c r="R398" s="156">
        <f t="shared" si="76"/>
        <v>0</v>
      </c>
      <c r="S398" s="156">
        <v>0</v>
      </c>
      <c r="T398" s="157">
        <f t="shared" si="77"/>
        <v>0</v>
      </c>
      <c r="AR398" s="21" t="s">
        <v>160</v>
      </c>
      <c r="AT398" s="21" t="s">
        <v>156</v>
      </c>
      <c r="AU398" s="21" t="s">
        <v>81</v>
      </c>
      <c r="AY398" s="21" t="s">
        <v>155</v>
      </c>
      <c r="BE398" s="158">
        <f t="shared" si="78"/>
        <v>0</v>
      </c>
      <c r="BF398" s="158">
        <f t="shared" si="79"/>
        <v>0</v>
      </c>
      <c r="BG398" s="158">
        <f t="shared" si="80"/>
        <v>0</v>
      </c>
      <c r="BH398" s="158">
        <f t="shared" si="81"/>
        <v>0</v>
      </c>
      <c r="BI398" s="158">
        <f t="shared" si="82"/>
        <v>0</v>
      </c>
      <c r="BJ398" s="21" t="s">
        <v>81</v>
      </c>
      <c r="BK398" s="158">
        <f t="shared" si="83"/>
        <v>0</v>
      </c>
      <c r="BL398" s="21" t="s">
        <v>160</v>
      </c>
      <c r="BM398" s="21" t="s">
        <v>1191</v>
      </c>
    </row>
    <row r="399" spans="2:65" s="1" customFormat="1" ht="16.5" customHeight="1">
      <c r="B399" s="37"/>
      <c r="C399" s="186" t="s">
        <v>73</v>
      </c>
      <c r="D399" s="186" t="s">
        <v>300</v>
      </c>
      <c r="E399" s="187" t="s">
        <v>1192</v>
      </c>
      <c r="F399" s="188" t="s">
        <v>1190</v>
      </c>
      <c r="G399" s="189" t="s">
        <v>427</v>
      </c>
      <c r="H399" s="190">
        <v>7</v>
      </c>
      <c r="I399" s="191"/>
      <c r="J399" s="192">
        <f t="shared" si="74"/>
        <v>0</v>
      </c>
      <c r="K399" s="188" t="s">
        <v>21</v>
      </c>
      <c r="L399" s="193"/>
      <c r="M399" s="194" t="s">
        <v>21</v>
      </c>
      <c r="N399" s="195" t="s">
        <v>44</v>
      </c>
      <c r="P399" s="156">
        <f t="shared" si="75"/>
        <v>0</v>
      </c>
      <c r="Q399" s="156">
        <v>0</v>
      </c>
      <c r="R399" s="156">
        <f t="shared" si="76"/>
        <v>0</v>
      </c>
      <c r="S399" s="156">
        <v>0</v>
      </c>
      <c r="T399" s="157">
        <f t="shared" si="77"/>
        <v>0</v>
      </c>
      <c r="AR399" s="21" t="s">
        <v>554</v>
      </c>
      <c r="AT399" s="21" t="s">
        <v>300</v>
      </c>
      <c r="AU399" s="21" t="s">
        <v>81</v>
      </c>
      <c r="AY399" s="21" t="s">
        <v>155</v>
      </c>
      <c r="BE399" s="158">
        <f t="shared" si="78"/>
        <v>0</v>
      </c>
      <c r="BF399" s="158">
        <f t="shared" si="79"/>
        <v>0</v>
      </c>
      <c r="BG399" s="158">
        <f t="shared" si="80"/>
        <v>0</v>
      </c>
      <c r="BH399" s="158">
        <f t="shared" si="81"/>
        <v>0</v>
      </c>
      <c r="BI399" s="158">
        <f t="shared" si="82"/>
        <v>0</v>
      </c>
      <c r="BJ399" s="21" t="s">
        <v>81</v>
      </c>
      <c r="BK399" s="158">
        <f t="shared" si="83"/>
        <v>0</v>
      </c>
      <c r="BL399" s="21" t="s">
        <v>160</v>
      </c>
      <c r="BM399" s="21" t="s">
        <v>1193</v>
      </c>
    </row>
    <row r="400" spans="2:65" s="1" customFormat="1" ht="16.5" customHeight="1">
      <c r="B400" s="37"/>
      <c r="C400" s="147" t="s">
        <v>73</v>
      </c>
      <c r="D400" s="147" t="s">
        <v>156</v>
      </c>
      <c r="E400" s="148" t="s">
        <v>1194</v>
      </c>
      <c r="F400" s="149" t="s">
        <v>1195</v>
      </c>
      <c r="G400" s="150" t="s">
        <v>427</v>
      </c>
      <c r="H400" s="151">
        <v>31</v>
      </c>
      <c r="I400" s="152"/>
      <c r="J400" s="153">
        <f t="shared" si="74"/>
        <v>0</v>
      </c>
      <c r="K400" s="149" t="s">
        <v>21</v>
      </c>
      <c r="L400" s="37"/>
      <c r="M400" s="154" t="s">
        <v>21</v>
      </c>
      <c r="N400" s="155" t="s">
        <v>44</v>
      </c>
      <c r="P400" s="156">
        <f t="shared" si="75"/>
        <v>0</v>
      </c>
      <c r="Q400" s="156">
        <v>0</v>
      </c>
      <c r="R400" s="156">
        <f t="shared" si="76"/>
        <v>0</v>
      </c>
      <c r="S400" s="156">
        <v>0</v>
      </c>
      <c r="T400" s="157">
        <f t="shared" si="77"/>
        <v>0</v>
      </c>
      <c r="AR400" s="21" t="s">
        <v>160</v>
      </c>
      <c r="AT400" s="21" t="s">
        <v>156</v>
      </c>
      <c r="AU400" s="21" t="s">
        <v>81</v>
      </c>
      <c r="AY400" s="21" t="s">
        <v>155</v>
      </c>
      <c r="BE400" s="158">
        <f t="shared" si="78"/>
        <v>0</v>
      </c>
      <c r="BF400" s="158">
        <f t="shared" si="79"/>
        <v>0</v>
      </c>
      <c r="BG400" s="158">
        <f t="shared" si="80"/>
        <v>0</v>
      </c>
      <c r="BH400" s="158">
        <f t="shared" si="81"/>
        <v>0</v>
      </c>
      <c r="BI400" s="158">
        <f t="shared" si="82"/>
        <v>0</v>
      </c>
      <c r="BJ400" s="21" t="s">
        <v>81</v>
      </c>
      <c r="BK400" s="158">
        <f t="shared" si="83"/>
        <v>0</v>
      </c>
      <c r="BL400" s="21" t="s">
        <v>160</v>
      </c>
      <c r="BM400" s="21" t="s">
        <v>1196</v>
      </c>
    </row>
    <row r="401" spans="2:65" s="1" customFormat="1" ht="16.5" customHeight="1">
      <c r="B401" s="37"/>
      <c r="C401" s="186" t="s">
        <v>73</v>
      </c>
      <c r="D401" s="186" t="s">
        <v>300</v>
      </c>
      <c r="E401" s="187" t="s">
        <v>1197</v>
      </c>
      <c r="F401" s="188" t="s">
        <v>1195</v>
      </c>
      <c r="G401" s="189" t="s">
        <v>427</v>
      </c>
      <c r="H401" s="190">
        <v>31</v>
      </c>
      <c r="I401" s="191"/>
      <c r="J401" s="192">
        <f t="shared" si="74"/>
        <v>0</v>
      </c>
      <c r="K401" s="188" t="s">
        <v>21</v>
      </c>
      <c r="L401" s="193"/>
      <c r="M401" s="194" t="s">
        <v>21</v>
      </c>
      <c r="N401" s="195" t="s">
        <v>44</v>
      </c>
      <c r="P401" s="156">
        <f t="shared" si="75"/>
        <v>0</v>
      </c>
      <c r="Q401" s="156">
        <v>0</v>
      </c>
      <c r="R401" s="156">
        <f t="shared" si="76"/>
        <v>0</v>
      </c>
      <c r="S401" s="156">
        <v>0</v>
      </c>
      <c r="T401" s="157">
        <f t="shared" si="77"/>
        <v>0</v>
      </c>
      <c r="AR401" s="21" t="s">
        <v>554</v>
      </c>
      <c r="AT401" s="21" t="s">
        <v>300</v>
      </c>
      <c r="AU401" s="21" t="s">
        <v>81</v>
      </c>
      <c r="AY401" s="21" t="s">
        <v>155</v>
      </c>
      <c r="BE401" s="158">
        <f t="shared" si="78"/>
        <v>0</v>
      </c>
      <c r="BF401" s="158">
        <f t="shared" si="79"/>
        <v>0</v>
      </c>
      <c r="BG401" s="158">
        <f t="shared" si="80"/>
        <v>0</v>
      </c>
      <c r="BH401" s="158">
        <f t="shared" si="81"/>
        <v>0</v>
      </c>
      <c r="BI401" s="158">
        <f t="shared" si="82"/>
        <v>0</v>
      </c>
      <c r="BJ401" s="21" t="s">
        <v>81</v>
      </c>
      <c r="BK401" s="158">
        <f t="shared" si="83"/>
        <v>0</v>
      </c>
      <c r="BL401" s="21" t="s">
        <v>160</v>
      </c>
      <c r="BM401" s="21" t="s">
        <v>1198</v>
      </c>
    </row>
    <row r="402" spans="2:65" s="1" customFormat="1" ht="16.5" customHeight="1">
      <c r="B402" s="37"/>
      <c r="C402" s="147" t="s">
        <v>73</v>
      </c>
      <c r="D402" s="147" t="s">
        <v>156</v>
      </c>
      <c r="E402" s="148" t="s">
        <v>1199</v>
      </c>
      <c r="F402" s="149" t="s">
        <v>1200</v>
      </c>
      <c r="G402" s="150" t="s">
        <v>300</v>
      </c>
      <c r="H402" s="151">
        <v>8</v>
      </c>
      <c r="I402" s="152"/>
      <c r="J402" s="153">
        <f t="shared" si="74"/>
        <v>0</v>
      </c>
      <c r="K402" s="149" t="s">
        <v>21</v>
      </c>
      <c r="L402" s="37"/>
      <c r="M402" s="154" t="s">
        <v>21</v>
      </c>
      <c r="N402" s="155" t="s">
        <v>44</v>
      </c>
      <c r="P402" s="156">
        <f t="shared" si="75"/>
        <v>0</v>
      </c>
      <c r="Q402" s="156">
        <v>0</v>
      </c>
      <c r="R402" s="156">
        <f t="shared" si="76"/>
        <v>0</v>
      </c>
      <c r="S402" s="156">
        <v>0</v>
      </c>
      <c r="T402" s="157">
        <f t="shared" si="77"/>
        <v>0</v>
      </c>
      <c r="AR402" s="21" t="s">
        <v>160</v>
      </c>
      <c r="AT402" s="21" t="s">
        <v>156</v>
      </c>
      <c r="AU402" s="21" t="s">
        <v>81</v>
      </c>
      <c r="AY402" s="21" t="s">
        <v>155</v>
      </c>
      <c r="BE402" s="158">
        <f t="shared" si="78"/>
        <v>0</v>
      </c>
      <c r="BF402" s="158">
        <f t="shared" si="79"/>
        <v>0</v>
      </c>
      <c r="BG402" s="158">
        <f t="shared" si="80"/>
        <v>0</v>
      </c>
      <c r="BH402" s="158">
        <f t="shared" si="81"/>
        <v>0</v>
      </c>
      <c r="BI402" s="158">
        <f t="shared" si="82"/>
        <v>0</v>
      </c>
      <c r="BJ402" s="21" t="s">
        <v>81</v>
      </c>
      <c r="BK402" s="158">
        <f t="shared" si="83"/>
        <v>0</v>
      </c>
      <c r="BL402" s="21" t="s">
        <v>160</v>
      </c>
      <c r="BM402" s="21" t="s">
        <v>1201</v>
      </c>
    </row>
    <row r="403" spans="2:65" s="1" customFormat="1" ht="16.5" customHeight="1">
      <c r="B403" s="37"/>
      <c r="C403" s="186" t="s">
        <v>73</v>
      </c>
      <c r="D403" s="186" t="s">
        <v>300</v>
      </c>
      <c r="E403" s="187" t="s">
        <v>1202</v>
      </c>
      <c r="F403" s="188" t="s">
        <v>1200</v>
      </c>
      <c r="G403" s="189" t="s">
        <v>300</v>
      </c>
      <c r="H403" s="190">
        <v>8</v>
      </c>
      <c r="I403" s="191"/>
      <c r="J403" s="192">
        <f t="shared" si="74"/>
        <v>0</v>
      </c>
      <c r="K403" s="188" t="s">
        <v>21</v>
      </c>
      <c r="L403" s="193"/>
      <c r="M403" s="194" t="s">
        <v>21</v>
      </c>
      <c r="N403" s="195" t="s">
        <v>44</v>
      </c>
      <c r="P403" s="156">
        <f t="shared" si="75"/>
        <v>0</v>
      </c>
      <c r="Q403" s="156">
        <v>0</v>
      </c>
      <c r="R403" s="156">
        <f t="shared" si="76"/>
        <v>0</v>
      </c>
      <c r="S403" s="156">
        <v>0</v>
      </c>
      <c r="T403" s="157">
        <f t="shared" si="77"/>
        <v>0</v>
      </c>
      <c r="AR403" s="21" t="s">
        <v>554</v>
      </c>
      <c r="AT403" s="21" t="s">
        <v>300</v>
      </c>
      <c r="AU403" s="21" t="s">
        <v>81</v>
      </c>
      <c r="AY403" s="21" t="s">
        <v>155</v>
      </c>
      <c r="BE403" s="158">
        <f t="shared" si="78"/>
        <v>0</v>
      </c>
      <c r="BF403" s="158">
        <f t="shared" si="79"/>
        <v>0</v>
      </c>
      <c r="BG403" s="158">
        <f t="shared" si="80"/>
        <v>0</v>
      </c>
      <c r="BH403" s="158">
        <f t="shared" si="81"/>
        <v>0</v>
      </c>
      <c r="BI403" s="158">
        <f t="shared" si="82"/>
        <v>0</v>
      </c>
      <c r="BJ403" s="21" t="s">
        <v>81</v>
      </c>
      <c r="BK403" s="158">
        <f t="shared" si="83"/>
        <v>0</v>
      </c>
      <c r="BL403" s="21" t="s">
        <v>160</v>
      </c>
      <c r="BM403" s="21" t="s">
        <v>1203</v>
      </c>
    </row>
    <row r="404" spans="2:65" s="1" customFormat="1" ht="16.5" customHeight="1">
      <c r="B404" s="37"/>
      <c r="C404" s="147" t="s">
        <v>73</v>
      </c>
      <c r="D404" s="147" t="s">
        <v>156</v>
      </c>
      <c r="E404" s="148" t="s">
        <v>1204</v>
      </c>
      <c r="F404" s="149" t="s">
        <v>1205</v>
      </c>
      <c r="G404" s="150" t="s">
        <v>427</v>
      </c>
      <c r="H404" s="151">
        <v>5</v>
      </c>
      <c r="I404" s="152"/>
      <c r="J404" s="153">
        <f t="shared" si="74"/>
        <v>0</v>
      </c>
      <c r="K404" s="149" t="s">
        <v>21</v>
      </c>
      <c r="L404" s="37"/>
      <c r="M404" s="154" t="s">
        <v>21</v>
      </c>
      <c r="N404" s="155" t="s">
        <v>44</v>
      </c>
      <c r="P404" s="156">
        <f t="shared" si="75"/>
        <v>0</v>
      </c>
      <c r="Q404" s="156">
        <v>0</v>
      </c>
      <c r="R404" s="156">
        <f t="shared" si="76"/>
        <v>0</v>
      </c>
      <c r="S404" s="156">
        <v>0</v>
      </c>
      <c r="T404" s="157">
        <f t="shared" si="77"/>
        <v>0</v>
      </c>
      <c r="AR404" s="21" t="s">
        <v>160</v>
      </c>
      <c r="AT404" s="21" t="s">
        <v>156</v>
      </c>
      <c r="AU404" s="21" t="s">
        <v>81</v>
      </c>
      <c r="AY404" s="21" t="s">
        <v>155</v>
      </c>
      <c r="BE404" s="158">
        <f t="shared" si="78"/>
        <v>0</v>
      </c>
      <c r="BF404" s="158">
        <f t="shared" si="79"/>
        <v>0</v>
      </c>
      <c r="BG404" s="158">
        <f t="shared" si="80"/>
        <v>0</v>
      </c>
      <c r="BH404" s="158">
        <f t="shared" si="81"/>
        <v>0</v>
      </c>
      <c r="BI404" s="158">
        <f t="shared" si="82"/>
        <v>0</v>
      </c>
      <c r="BJ404" s="21" t="s">
        <v>81</v>
      </c>
      <c r="BK404" s="158">
        <f t="shared" si="83"/>
        <v>0</v>
      </c>
      <c r="BL404" s="21" t="s">
        <v>160</v>
      </c>
      <c r="BM404" s="21" t="s">
        <v>1206</v>
      </c>
    </row>
    <row r="405" spans="2:65" s="1" customFormat="1" ht="16.5" customHeight="1">
      <c r="B405" s="37"/>
      <c r="C405" s="186" t="s">
        <v>73</v>
      </c>
      <c r="D405" s="186" t="s">
        <v>300</v>
      </c>
      <c r="E405" s="187" t="s">
        <v>1207</v>
      </c>
      <c r="F405" s="188" t="s">
        <v>1205</v>
      </c>
      <c r="G405" s="189" t="s">
        <v>427</v>
      </c>
      <c r="H405" s="190">
        <v>5</v>
      </c>
      <c r="I405" s="191"/>
      <c r="J405" s="192">
        <f t="shared" si="74"/>
        <v>0</v>
      </c>
      <c r="K405" s="188" t="s">
        <v>21</v>
      </c>
      <c r="L405" s="193"/>
      <c r="M405" s="194" t="s">
        <v>21</v>
      </c>
      <c r="N405" s="195" t="s">
        <v>44</v>
      </c>
      <c r="P405" s="156">
        <f t="shared" si="75"/>
        <v>0</v>
      </c>
      <c r="Q405" s="156">
        <v>0</v>
      </c>
      <c r="R405" s="156">
        <f t="shared" si="76"/>
        <v>0</v>
      </c>
      <c r="S405" s="156">
        <v>0</v>
      </c>
      <c r="T405" s="157">
        <f t="shared" si="77"/>
        <v>0</v>
      </c>
      <c r="AR405" s="21" t="s">
        <v>554</v>
      </c>
      <c r="AT405" s="21" t="s">
        <v>300</v>
      </c>
      <c r="AU405" s="21" t="s">
        <v>81</v>
      </c>
      <c r="AY405" s="21" t="s">
        <v>155</v>
      </c>
      <c r="BE405" s="158">
        <f t="shared" si="78"/>
        <v>0</v>
      </c>
      <c r="BF405" s="158">
        <f t="shared" si="79"/>
        <v>0</v>
      </c>
      <c r="BG405" s="158">
        <f t="shared" si="80"/>
        <v>0</v>
      </c>
      <c r="BH405" s="158">
        <f t="shared" si="81"/>
        <v>0</v>
      </c>
      <c r="BI405" s="158">
        <f t="shared" si="82"/>
        <v>0</v>
      </c>
      <c r="BJ405" s="21" t="s">
        <v>81</v>
      </c>
      <c r="BK405" s="158">
        <f t="shared" si="83"/>
        <v>0</v>
      </c>
      <c r="BL405" s="21" t="s">
        <v>160</v>
      </c>
      <c r="BM405" s="21" t="s">
        <v>1208</v>
      </c>
    </row>
    <row r="406" spans="2:65" s="1" customFormat="1" ht="25.5" customHeight="1">
      <c r="B406" s="37"/>
      <c r="C406" s="147" t="s">
        <v>73</v>
      </c>
      <c r="D406" s="147" t="s">
        <v>156</v>
      </c>
      <c r="E406" s="148" t="s">
        <v>1209</v>
      </c>
      <c r="F406" s="149" t="s">
        <v>1210</v>
      </c>
      <c r="G406" s="150" t="s">
        <v>427</v>
      </c>
      <c r="H406" s="151">
        <v>1</v>
      </c>
      <c r="I406" s="152"/>
      <c r="J406" s="153">
        <f t="shared" si="74"/>
        <v>0</v>
      </c>
      <c r="K406" s="149" t="s">
        <v>21</v>
      </c>
      <c r="L406" s="37"/>
      <c r="M406" s="154" t="s">
        <v>21</v>
      </c>
      <c r="N406" s="155" t="s">
        <v>44</v>
      </c>
      <c r="P406" s="156">
        <f t="shared" si="75"/>
        <v>0</v>
      </c>
      <c r="Q406" s="156">
        <v>0</v>
      </c>
      <c r="R406" s="156">
        <f t="shared" si="76"/>
        <v>0</v>
      </c>
      <c r="S406" s="156">
        <v>0</v>
      </c>
      <c r="T406" s="157">
        <f t="shared" si="77"/>
        <v>0</v>
      </c>
      <c r="AR406" s="21" t="s">
        <v>160</v>
      </c>
      <c r="AT406" s="21" t="s">
        <v>156</v>
      </c>
      <c r="AU406" s="21" t="s">
        <v>81</v>
      </c>
      <c r="AY406" s="21" t="s">
        <v>155</v>
      </c>
      <c r="BE406" s="158">
        <f t="shared" si="78"/>
        <v>0</v>
      </c>
      <c r="BF406" s="158">
        <f t="shared" si="79"/>
        <v>0</v>
      </c>
      <c r="BG406" s="158">
        <f t="shared" si="80"/>
        <v>0</v>
      </c>
      <c r="BH406" s="158">
        <f t="shared" si="81"/>
        <v>0</v>
      </c>
      <c r="BI406" s="158">
        <f t="shared" si="82"/>
        <v>0</v>
      </c>
      <c r="BJ406" s="21" t="s">
        <v>81</v>
      </c>
      <c r="BK406" s="158">
        <f t="shared" si="83"/>
        <v>0</v>
      </c>
      <c r="BL406" s="21" t="s">
        <v>160</v>
      </c>
      <c r="BM406" s="21" t="s">
        <v>1211</v>
      </c>
    </row>
    <row r="407" spans="2:65" s="1" customFormat="1" ht="25.5" customHeight="1">
      <c r="B407" s="37"/>
      <c r="C407" s="186" t="s">
        <v>73</v>
      </c>
      <c r="D407" s="186" t="s">
        <v>300</v>
      </c>
      <c r="E407" s="187" t="s">
        <v>1212</v>
      </c>
      <c r="F407" s="188" t="s">
        <v>1210</v>
      </c>
      <c r="G407" s="189" t="s">
        <v>427</v>
      </c>
      <c r="H407" s="190">
        <v>1</v>
      </c>
      <c r="I407" s="191"/>
      <c r="J407" s="192">
        <f t="shared" si="74"/>
        <v>0</v>
      </c>
      <c r="K407" s="188" t="s">
        <v>21</v>
      </c>
      <c r="L407" s="193"/>
      <c r="M407" s="194" t="s">
        <v>21</v>
      </c>
      <c r="N407" s="195" t="s">
        <v>44</v>
      </c>
      <c r="P407" s="156">
        <f t="shared" si="75"/>
        <v>0</v>
      </c>
      <c r="Q407" s="156">
        <v>0</v>
      </c>
      <c r="R407" s="156">
        <f t="shared" si="76"/>
        <v>0</v>
      </c>
      <c r="S407" s="156">
        <v>0</v>
      </c>
      <c r="T407" s="157">
        <f t="shared" si="77"/>
        <v>0</v>
      </c>
      <c r="AR407" s="21" t="s">
        <v>554</v>
      </c>
      <c r="AT407" s="21" t="s">
        <v>300</v>
      </c>
      <c r="AU407" s="21" t="s">
        <v>81</v>
      </c>
      <c r="AY407" s="21" t="s">
        <v>155</v>
      </c>
      <c r="BE407" s="158">
        <f t="shared" si="78"/>
        <v>0</v>
      </c>
      <c r="BF407" s="158">
        <f t="shared" si="79"/>
        <v>0</v>
      </c>
      <c r="BG407" s="158">
        <f t="shared" si="80"/>
        <v>0</v>
      </c>
      <c r="BH407" s="158">
        <f t="shared" si="81"/>
        <v>0</v>
      </c>
      <c r="BI407" s="158">
        <f t="shared" si="82"/>
        <v>0</v>
      </c>
      <c r="BJ407" s="21" t="s">
        <v>81</v>
      </c>
      <c r="BK407" s="158">
        <f t="shared" si="83"/>
        <v>0</v>
      </c>
      <c r="BL407" s="21" t="s">
        <v>160</v>
      </c>
      <c r="BM407" s="21" t="s">
        <v>1213</v>
      </c>
    </row>
    <row r="408" spans="2:65" s="1" customFormat="1" ht="16.5" customHeight="1">
      <c r="B408" s="37"/>
      <c r="C408" s="147" t="s">
        <v>73</v>
      </c>
      <c r="D408" s="147" t="s">
        <v>156</v>
      </c>
      <c r="E408" s="148" t="s">
        <v>1214</v>
      </c>
      <c r="F408" s="149" t="s">
        <v>1215</v>
      </c>
      <c r="G408" s="150" t="s">
        <v>427</v>
      </c>
      <c r="H408" s="151">
        <v>1</v>
      </c>
      <c r="I408" s="152"/>
      <c r="J408" s="153">
        <f t="shared" si="74"/>
        <v>0</v>
      </c>
      <c r="K408" s="149" t="s">
        <v>21</v>
      </c>
      <c r="L408" s="37"/>
      <c r="M408" s="154" t="s">
        <v>21</v>
      </c>
      <c r="N408" s="155" t="s">
        <v>44</v>
      </c>
      <c r="P408" s="156">
        <f t="shared" si="75"/>
        <v>0</v>
      </c>
      <c r="Q408" s="156">
        <v>0</v>
      </c>
      <c r="R408" s="156">
        <f t="shared" si="76"/>
        <v>0</v>
      </c>
      <c r="S408" s="156">
        <v>0</v>
      </c>
      <c r="T408" s="157">
        <f t="shared" si="77"/>
        <v>0</v>
      </c>
      <c r="AR408" s="21" t="s">
        <v>160</v>
      </c>
      <c r="AT408" s="21" t="s">
        <v>156</v>
      </c>
      <c r="AU408" s="21" t="s">
        <v>81</v>
      </c>
      <c r="AY408" s="21" t="s">
        <v>155</v>
      </c>
      <c r="BE408" s="158">
        <f t="shared" si="78"/>
        <v>0</v>
      </c>
      <c r="BF408" s="158">
        <f t="shared" si="79"/>
        <v>0</v>
      </c>
      <c r="BG408" s="158">
        <f t="shared" si="80"/>
        <v>0</v>
      </c>
      <c r="BH408" s="158">
        <f t="shared" si="81"/>
        <v>0</v>
      </c>
      <c r="BI408" s="158">
        <f t="shared" si="82"/>
        <v>0</v>
      </c>
      <c r="BJ408" s="21" t="s">
        <v>81</v>
      </c>
      <c r="BK408" s="158">
        <f t="shared" si="83"/>
        <v>0</v>
      </c>
      <c r="BL408" s="21" t="s">
        <v>160</v>
      </c>
      <c r="BM408" s="21" t="s">
        <v>1216</v>
      </c>
    </row>
    <row r="409" spans="2:65" s="1" customFormat="1" ht="16.5" customHeight="1">
      <c r="B409" s="37"/>
      <c r="C409" s="186" t="s">
        <v>73</v>
      </c>
      <c r="D409" s="186" t="s">
        <v>300</v>
      </c>
      <c r="E409" s="187" t="s">
        <v>1217</v>
      </c>
      <c r="F409" s="188" t="s">
        <v>1215</v>
      </c>
      <c r="G409" s="189" t="s">
        <v>427</v>
      </c>
      <c r="H409" s="190">
        <v>1</v>
      </c>
      <c r="I409" s="191"/>
      <c r="J409" s="192">
        <f t="shared" si="74"/>
        <v>0</v>
      </c>
      <c r="K409" s="188" t="s">
        <v>21</v>
      </c>
      <c r="L409" s="193"/>
      <c r="M409" s="194" t="s">
        <v>21</v>
      </c>
      <c r="N409" s="195" t="s">
        <v>44</v>
      </c>
      <c r="P409" s="156">
        <f t="shared" si="75"/>
        <v>0</v>
      </c>
      <c r="Q409" s="156">
        <v>0</v>
      </c>
      <c r="R409" s="156">
        <f t="shared" si="76"/>
        <v>0</v>
      </c>
      <c r="S409" s="156">
        <v>0</v>
      </c>
      <c r="T409" s="157">
        <f t="shared" si="77"/>
        <v>0</v>
      </c>
      <c r="AR409" s="21" t="s">
        <v>554</v>
      </c>
      <c r="AT409" s="21" t="s">
        <v>300</v>
      </c>
      <c r="AU409" s="21" t="s">
        <v>81</v>
      </c>
      <c r="AY409" s="21" t="s">
        <v>155</v>
      </c>
      <c r="BE409" s="158">
        <f t="shared" si="78"/>
        <v>0</v>
      </c>
      <c r="BF409" s="158">
        <f t="shared" si="79"/>
        <v>0</v>
      </c>
      <c r="BG409" s="158">
        <f t="shared" si="80"/>
        <v>0</v>
      </c>
      <c r="BH409" s="158">
        <f t="shared" si="81"/>
        <v>0</v>
      </c>
      <c r="BI409" s="158">
        <f t="shared" si="82"/>
        <v>0</v>
      </c>
      <c r="BJ409" s="21" t="s">
        <v>81</v>
      </c>
      <c r="BK409" s="158">
        <f t="shared" si="83"/>
        <v>0</v>
      </c>
      <c r="BL409" s="21" t="s">
        <v>160</v>
      </c>
      <c r="BM409" s="21" t="s">
        <v>1218</v>
      </c>
    </row>
    <row r="410" spans="2:65" s="1" customFormat="1" ht="16.5" customHeight="1">
      <c r="B410" s="37"/>
      <c r="C410" s="147" t="s">
        <v>73</v>
      </c>
      <c r="D410" s="147" t="s">
        <v>156</v>
      </c>
      <c r="E410" s="148" t="s">
        <v>1219</v>
      </c>
      <c r="F410" s="149" t="s">
        <v>1220</v>
      </c>
      <c r="G410" s="150" t="s">
        <v>427</v>
      </c>
      <c r="H410" s="151">
        <v>1</v>
      </c>
      <c r="I410" s="152"/>
      <c r="J410" s="153">
        <f t="shared" si="74"/>
        <v>0</v>
      </c>
      <c r="K410" s="149" t="s">
        <v>21</v>
      </c>
      <c r="L410" s="37"/>
      <c r="M410" s="154" t="s">
        <v>21</v>
      </c>
      <c r="N410" s="155" t="s">
        <v>44</v>
      </c>
      <c r="P410" s="156">
        <f t="shared" si="75"/>
        <v>0</v>
      </c>
      <c r="Q410" s="156">
        <v>0</v>
      </c>
      <c r="R410" s="156">
        <f t="shared" si="76"/>
        <v>0</v>
      </c>
      <c r="S410" s="156">
        <v>0</v>
      </c>
      <c r="T410" s="157">
        <f t="shared" si="77"/>
        <v>0</v>
      </c>
      <c r="AR410" s="21" t="s">
        <v>160</v>
      </c>
      <c r="AT410" s="21" t="s">
        <v>156</v>
      </c>
      <c r="AU410" s="21" t="s">
        <v>81</v>
      </c>
      <c r="AY410" s="21" t="s">
        <v>155</v>
      </c>
      <c r="BE410" s="158">
        <f t="shared" si="78"/>
        <v>0</v>
      </c>
      <c r="BF410" s="158">
        <f t="shared" si="79"/>
        <v>0</v>
      </c>
      <c r="BG410" s="158">
        <f t="shared" si="80"/>
        <v>0</v>
      </c>
      <c r="BH410" s="158">
        <f t="shared" si="81"/>
        <v>0</v>
      </c>
      <c r="BI410" s="158">
        <f t="shared" si="82"/>
        <v>0</v>
      </c>
      <c r="BJ410" s="21" t="s">
        <v>81</v>
      </c>
      <c r="BK410" s="158">
        <f t="shared" si="83"/>
        <v>0</v>
      </c>
      <c r="BL410" s="21" t="s">
        <v>160</v>
      </c>
      <c r="BM410" s="21" t="s">
        <v>1221</v>
      </c>
    </row>
    <row r="411" spans="2:65" s="1" customFormat="1" ht="16.5" customHeight="1">
      <c r="B411" s="37"/>
      <c r="C411" s="186" t="s">
        <v>73</v>
      </c>
      <c r="D411" s="186" t="s">
        <v>300</v>
      </c>
      <c r="E411" s="187" t="s">
        <v>1222</v>
      </c>
      <c r="F411" s="188" t="s">
        <v>1220</v>
      </c>
      <c r="G411" s="189" t="s">
        <v>427</v>
      </c>
      <c r="H411" s="190">
        <v>1</v>
      </c>
      <c r="I411" s="191"/>
      <c r="J411" s="192">
        <f t="shared" si="74"/>
        <v>0</v>
      </c>
      <c r="K411" s="188" t="s">
        <v>21</v>
      </c>
      <c r="L411" s="193"/>
      <c r="M411" s="194" t="s">
        <v>21</v>
      </c>
      <c r="N411" s="195" t="s">
        <v>44</v>
      </c>
      <c r="P411" s="156">
        <f t="shared" si="75"/>
        <v>0</v>
      </c>
      <c r="Q411" s="156">
        <v>0</v>
      </c>
      <c r="R411" s="156">
        <f t="shared" si="76"/>
        <v>0</v>
      </c>
      <c r="S411" s="156">
        <v>0</v>
      </c>
      <c r="T411" s="157">
        <f t="shared" si="77"/>
        <v>0</v>
      </c>
      <c r="AR411" s="21" t="s">
        <v>554</v>
      </c>
      <c r="AT411" s="21" t="s">
        <v>300</v>
      </c>
      <c r="AU411" s="21" t="s">
        <v>81</v>
      </c>
      <c r="AY411" s="21" t="s">
        <v>155</v>
      </c>
      <c r="BE411" s="158">
        <f t="shared" si="78"/>
        <v>0</v>
      </c>
      <c r="BF411" s="158">
        <f t="shared" si="79"/>
        <v>0</v>
      </c>
      <c r="BG411" s="158">
        <f t="shared" si="80"/>
        <v>0</v>
      </c>
      <c r="BH411" s="158">
        <f t="shared" si="81"/>
        <v>0</v>
      </c>
      <c r="BI411" s="158">
        <f t="shared" si="82"/>
        <v>0</v>
      </c>
      <c r="BJ411" s="21" t="s">
        <v>81</v>
      </c>
      <c r="BK411" s="158">
        <f t="shared" si="83"/>
        <v>0</v>
      </c>
      <c r="BL411" s="21" t="s">
        <v>160</v>
      </c>
      <c r="BM411" s="21" t="s">
        <v>1223</v>
      </c>
    </row>
    <row r="412" spans="2:65" s="1" customFormat="1" ht="16.5" customHeight="1">
      <c r="B412" s="37"/>
      <c r="C412" s="147" t="s">
        <v>73</v>
      </c>
      <c r="D412" s="147" t="s">
        <v>156</v>
      </c>
      <c r="E412" s="148" t="s">
        <v>1224</v>
      </c>
      <c r="F412" s="149" t="s">
        <v>1225</v>
      </c>
      <c r="G412" s="150" t="s">
        <v>300</v>
      </c>
      <c r="H412" s="151">
        <v>850</v>
      </c>
      <c r="I412" s="152"/>
      <c r="J412" s="153">
        <f t="shared" si="74"/>
        <v>0</v>
      </c>
      <c r="K412" s="149" t="s">
        <v>21</v>
      </c>
      <c r="L412" s="37"/>
      <c r="M412" s="154" t="s">
        <v>21</v>
      </c>
      <c r="N412" s="155" t="s">
        <v>44</v>
      </c>
      <c r="P412" s="156">
        <f t="shared" si="75"/>
        <v>0</v>
      </c>
      <c r="Q412" s="156">
        <v>0</v>
      </c>
      <c r="R412" s="156">
        <f t="shared" si="76"/>
        <v>0</v>
      </c>
      <c r="S412" s="156">
        <v>0</v>
      </c>
      <c r="T412" s="157">
        <f t="shared" si="77"/>
        <v>0</v>
      </c>
      <c r="AR412" s="21" t="s">
        <v>160</v>
      </c>
      <c r="AT412" s="21" t="s">
        <v>156</v>
      </c>
      <c r="AU412" s="21" t="s">
        <v>81</v>
      </c>
      <c r="AY412" s="21" t="s">
        <v>155</v>
      </c>
      <c r="BE412" s="158">
        <f t="shared" si="78"/>
        <v>0</v>
      </c>
      <c r="BF412" s="158">
        <f t="shared" si="79"/>
        <v>0</v>
      </c>
      <c r="BG412" s="158">
        <f t="shared" si="80"/>
        <v>0</v>
      </c>
      <c r="BH412" s="158">
        <f t="shared" si="81"/>
        <v>0</v>
      </c>
      <c r="BI412" s="158">
        <f t="shared" si="82"/>
        <v>0</v>
      </c>
      <c r="BJ412" s="21" t="s">
        <v>81</v>
      </c>
      <c r="BK412" s="158">
        <f t="shared" si="83"/>
        <v>0</v>
      </c>
      <c r="BL412" s="21" t="s">
        <v>160</v>
      </c>
      <c r="BM412" s="21" t="s">
        <v>1226</v>
      </c>
    </row>
    <row r="413" spans="2:65" s="1" customFormat="1" ht="16.5" customHeight="1">
      <c r="B413" s="37"/>
      <c r="C413" s="186" t="s">
        <v>73</v>
      </c>
      <c r="D413" s="186" t="s">
        <v>300</v>
      </c>
      <c r="E413" s="187" t="s">
        <v>1227</v>
      </c>
      <c r="F413" s="188" t="s">
        <v>1225</v>
      </c>
      <c r="G413" s="189" t="s">
        <v>300</v>
      </c>
      <c r="H413" s="190">
        <v>850</v>
      </c>
      <c r="I413" s="191"/>
      <c r="J413" s="192">
        <f t="shared" si="74"/>
        <v>0</v>
      </c>
      <c r="K413" s="188" t="s">
        <v>21</v>
      </c>
      <c r="L413" s="193"/>
      <c r="M413" s="194" t="s">
        <v>21</v>
      </c>
      <c r="N413" s="195" t="s">
        <v>44</v>
      </c>
      <c r="P413" s="156">
        <f t="shared" si="75"/>
        <v>0</v>
      </c>
      <c r="Q413" s="156">
        <v>0</v>
      </c>
      <c r="R413" s="156">
        <f t="shared" si="76"/>
        <v>0</v>
      </c>
      <c r="S413" s="156">
        <v>0</v>
      </c>
      <c r="T413" s="157">
        <f t="shared" si="77"/>
        <v>0</v>
      </c>
      <c r="AR413" s="21" t="s">
        <v>554</v>
      </c>
      <c r="AT413" s="21" t="s">
        <v>300</v>
      </c>
      <c r="AU413" s="21" t="s">
        <v>81</v>
      </c>
      <c r="AY413" s="21" t="s">
        <v>155</v>
      </c>
      <c r="BE413" s="158">
        <f t="shared" si="78"/>
        <v>0</v>
      </c>
      <c r="BF413" s="158">
        <f t="shared" si="79"/>
        <v>0</v>
      </c>
      <c r="BG413" s="158">
        <f t="shared" si="80"/>
        <v>0</v>
      </c>
      <c r="BH413" s="158">
        <f t="shared" si="81"/>
        <v>0</v>
      </c>
      <c r="BI413" s="158">
        <f t="shared" si="82"/>
        <v>0</v>
      </c>
      <c r="BJ413" s="21" t="s">
        <v>81</v>
      </c>
      <c r="BK413" s="158">
        <f t="shared" si="83"/>
        <v>0</v>
      </c>
      <c r="BL413" s="21" t="s">
        <v>160</v>
      </c>
      <c r="BM413" s="21" t="s">
        <v>1228</v>
      </c>
    </row>
    <row r="414" spans="2:65" s="1" customFormat="1" ht="16.5" customHeight="1">
      <c r="B414" s="37"/>
      <c r="C414" s="147" t="s">
        <v>73</v>
      </c>
      <c r="D414" s="147" t="s">
        <v>156</v>
      </c>
      <c r="E414" s="148" t="s">
        <v>1229</v>
      </c>
      <c r="F414" s="149" t="s">
        <v>1230</v>
      </c>
      <c r="G414" s="150" t="s">
        <v>300</v>
      </c>
      <c r="H414" s="151">
        <v>140</v>
      </c>
      <c r="I414" s="152"/>
      <c r="J414" s="153">
        <f t="shared" si="74"/>
        <v>0</v>
      </c>
      <c r="K414" s="149" t="s">
        <v>21</v>
      </c>
      <c r="L414" s="37"/>
      <c r="M414" s="154" t="s">
        <v>21</v>
      </c>
      <c r="N414" s="155" t="s">
        <v>44</v>
      </c>
      <c r="P414" s="156">
        <f t="shared" si="75"/>
        <v>0</v>
      </c>
      <c r="Q414" s="156">
        <v>0</v>
      </c>
      <c r="R414" s="156">
        <f t="shared" si="76"/>
        <v>0</v>
      </c>
      <c r="S414" s="156">
        <v>0</v>
      </c>
      <c r="T414" s="157">
        <f t="shared" si="77"/>
        <v>0</v>
      </c>
      <c r="AR414" s="21" t="s">
        <v>160</v>
      </c>
      <c r="AT414" s="21" t="s">
        <v>156</v>
      </c>
      <c r="AU414" s="21" t="s">
        <v>81</v>
      </c>
      <c r="AY414" s="21" t="s">
        <v>155</v>
      </c>
      <c r="BE414" s="158">
        <f t="shared" si="78"/>
        <v>0</v>
      </c>
      <c r="BF414" s="158">
        <f t="shared" si="79"/>
        <v>0</v>
      </c>
      <c r="BG414" s="158">
        <f t="shared" si="80"/>
        <v>0</v>
      </c>
      <c r="BH414" s="158">
        <f t="shared" si="81"/>
        <v>0</v>
      </c>
      <c r="BI414" s="158">
        <f t="shared" si="82"/>
        <v>0</v>
      </c>
      <c r="BJ414" s="21" t="s">
        <v>81</v>
      </c>
      <c r="BK414" s="158">
        <f t="shared" si="83"/>
        <v>0</v>
      </c>
      <c r="BL414" s="21" t="s">
        <v>160</v>
      </c>
      <c r="BM414" s="21" t="s">
        <v>1231</v>
      </c>
    </row>
    <row r="415" spans="2:65" s="1" customFormat="1" ht="16.5" customHeight="1">
      <c r="B415" s="37"/>
      <c r="C415" s="186" t="s">
        <v>73</v>
      </c>
      <c r="D415" s="186" t="s">
        <v>300</v>
      </c>
      <c r="E415" s="187" t="s">
        <v>1232</v>
      </c>
      <c r="F415" s="188" t="s">
        <v>1230</v>
      </c>
      <c r="G415" s="189" t="s">
        <v>300</v>
      </c>
      <c r="H415" s="190">
        <v>140</v>
      </c>
      <c r="I415" s="191"/>
      <c r="J415" s="192">
        <f t="shared" si="74"/>
        <v>0</v>
      </c>
      <c r="K415" s="188" t="s">
        <v>21</v>
      </c>
      <c r="L415" s="193"/>
      <c r="M415" s="194" t="s">
        <v>21</v>
      </c>
      <c r="N415" s="195" t="s">
        <v>44</v>
      </c>
      <c r="P415" s="156">
        <f t="shared" si="75"/>
        <v>0</v>
      </c>
      <c r="Q415" s="156">
        <v>0</v>
      </c>
      <c r="R415" s="156">
        <f t="shared" si="76"/>
        <v>0</v>
      </c>
      <c r="S415" s="156">
        <v>0</v>
      </c>
      <c r="T415" s="157">
        <f t="shared" si="77"/>
        <v>0</v>
      </c>
      <c r="AR415" s="21" t="s">
        <v>554</v>
      </c>
      <c r="AT415" s="21" t="s">
        <v>300</v>
      </c>
      <c r="AU415" s="21" t="s">
        <v>81</v>
      </c>
      <c r="AY415" s="21" t="s">
        <v>155</v>
      </c>
      <c r="BE415" s="158">
        <f t="shared" si="78"/>
        <v>0</v>
      </c>
      <c r="BF415" s="158">
        <f t="shared" si="79"/>
        <v>0</v>
      </c>
      <c r="BG415" s="158">
        <f t="shared" si="80"/>
        <v>0</v>
      </c>
      <c r="BH415" s="158">
        <f t="shared" si="81"/>
        <v>0</v>
      </c>
      <c r="BI415" s="158">
        <f t="shared" si="82"/>
        <v>0</v>
      </c>
      <c r="BJ415" s="21" t="s">
        <v>81</v>
      </c>
      <c r="BK415" s="158">
        <f t="shared" si="83"/>
        <v>0</v>
      </c>
      <c r="BL415" s="21" t="s">
        <v>160</v>
      </c>
      <c r="BM415" s="21" t="s">
        <v>1233</v>
      </c>
    </row>
    <row r="416" spans="2:65" s="1" customFormat="1" ht="16.5" customHeight="1">
      <c r="B416" s="37"/>
      <c r="C416" s="147" t="s">
        <v>73</v>
      </c>
      <c r="D416" s="147" t="s">
        <v>156</v>
      </c>
      <c r="E416" s="148" t="s">
        <v>1234</v>
      </c>
      <c r="F416" s="149" t="s">
        <v>1235</v>
      </c>
      <c r="G416" s="150" t="s">
        <v>300</v>
      </c>
      <c r="H416" s="151">
        <v>450</v>
      </c>
      <c r="I416" s="152"/>
      <c r="J416" s="153">
        <f t="shared" si="74"/>
        <v>0</v>
      </c>
      <c r="K416" s="149" t="s">
        <v>21</v>
      </c>
      <c r="L416" s="37"/>
      <c r="M416" s="154" t="s">
        <v>21</v>
      </c>
      <c r="N416" s="155" t="s">
        <v>44</v>
      </c>
      <c r="P416" s="156">
        <f t="shared" si="75"/>
        <v>0</v>
      </c>
      <c r="Q416" s="156">
        <v>0</v>
      </c>
      <c r="R416" s="156">
        <f t="shared" si="76"/>
        <v>0</v>
      </c>
      <c r="S416" s="156">
        <v>0</v>
      </c>
      <c r="T416" s="157">
        <f t="shared" si="77"/>
        <v>0</v>
      </c>
      <c r="AR416" s="21" t="s">
        <v>160</v>
      </c>
      <c r="AT416" s="21" t="s">
        <v>156</v>
      </c>
      <c r="AU416" s="21" t="s">
        <v>81</v>
      </c>
      <c r="AY416" s="21" t="s">
        <v>155</v>
      </c>
      <c r="BE416" s="158">
        <f t="shared" si="78"/>
        <v>0</v>
      </c>
      <c r="BF416" s="158">
        <f t="shared" si="79"/>
        <v>0</v>
      </c>
      <c r="BG416" s="158">
        <f t="shared" si="80"/>
        <v>0</v>
      </c>
      <c r="BH416" s="158">
        <f t="shared" si="81"/>
        <v>0</v>
      </c>
      <c r="BI416" s="158">
        <f t="shared" si="82"/>
        <v>0</v>
      </c>
      <c r="BJ416" s="21" t="s">
        <v>81</v>
      </c>
      <c r="BK416" s="158">
        <f t="shared" si="83"/>
        <v>0</v>
      </c>
      <c r="BL416" s="21" t="s">
        <v>160</v>
      </c>
      <c r="BM416" s="21" t="s">
        <v>1236</v>
      </c>
    </row>
    <row r="417" spans="2:65" s="1" customFormat="1" ht="16.5" customHeight="1">
      <c r="B417" s="37"/>
      <c r="C417" s="186" t="s">
        <v>73</v>
      </c>
      <c r="D417" s="186" t="s">
        <v>300</v>
      </c>
      <c r="E417" s="187" t="s">
        <v>1237</v>
      </c>
      <c r="F417" s="188" t="s">
        <v>1235</v>
      </c>
      <c r="G417" s="189" t="s">
        <v>300</v>
      </c>
      <c r="H417" s="190">
        <v>450</v>
      </c>
      <c r="I417" s="191"/>
      <c r="J417" s="192">
        <f t="shared" si="74"/>
        <v>0</v>
      </c>
      <c r="K417" s="188" t="s">
        <v>21</v>
      </c>
      <c r="L417" s="193"/>
      <c r="M417" s="194" t="s">
        <v>21</v>
      </c>
      <c r="N417" s="195" t="s">
        <v>44</v>
      </c>
      <c r="P417" s="156">
        <f t="shared" si="75"/>
        <v>0</v>
      </c>
      <c r="Q417" s="156">
        <v>0</v>
      </c>
      <c r="R417" s="156">
        <f t="shared" si="76"/>
        <v>0</v>
      </c>
      <c r="S417" s="156">
        <v>0</v>
      </c>
      <c r="T417" s="157">
        <f t="shared" si="77"/>
        <v>0</v>
      </c>
      <c r="AR417" s="21" t="s">
        <v>554</v>
      </c>
      <c r="AT417" s="21" t="s">
        <v>300</v>
      </c>
      <c r="AU417" s="21" t="s">
        <v>81</v>
      </c>
      <c r="AY417" s="21" t="s">
        <v>155</v>
      </c>
      <c r="BE417" s="158">
        <f t="shared" si="78"/>
        <v>0</v>
      </c>
      <c r="BF417" s="158">
        <f t="shared" si="79"/>
        <v>0</v>
      </c>
      <c r="BG417" s="158">
        <f t="shared" si="80"/>
        <v>0</v>
      </c>
      <c r="BH417" s="158">
        <f t="shared" si="81"/>
        <v>0</v>
      </c>
      <c r="BI417" s="158">
        <f t="shared" si="82"/>
        <v>0</v>
      </c>
      <c r="BJ417" s="21" t="s">
        <v>81</v>
      </c>
      <c r="BK417" s="158">
        <f t="shared" si="83"/>
        <v>0</v>
      </c>
      <c r="BL417" s="21" t="s">
        <v>160</v>
      </c>
      <c r="BM417" s="21" t="s">
        <v>1238</v>
      </c>
    </row>
    <row r="418" spans="2:65" s="1" customFormat="1" ht="16.5" customHeight="1">
      <c r="B418" s="37"/>
      <c r="C418" s="147" t="s">
        <v>73</v>
      </c>
      <c r="D418" s="147" t="s">
        <v>156</v>
      </c>
      <c r="E418" s="148" t="s">
        <v>1239</v>
      </c>
      <c r="F418" s="149" t="s">
        <v>913</v>
      </c>
      <c r="G418" s="150" t="s">
        <v>300</v>
      </c>
      <c r="H418" s="151">
        <v>400</v>
      </c>
      <c r="I418" s="152"/>
      <c r="J418" s="153">
        <f t="shared" si="74"/>
        <v>0</v>
      </c>
      <c r="K418" s="149" t="s">
        <v>21</v>
      </c>
      <c r="L418" s="37"/>
      <c r="M418" s="154" t="s">
        <v>21</v>
      </c>
      <c r="N418" s="155" t="s">
        <v>44</v>
      </c>
      <c r="P418" s="156">
        <f t="shared" si="75"/>
        <v>0</v>
      </c>
      <c r="Q418" s="156">
        <v>0</v>
      </c>
      <c r="R418" s="156">
        <f t="shared" si="76"/>
        <v>0</v>
      </c>
      <c r="S418" s="156">
        <v>0</v>
      </c>
      <c r="T418" s="157">
        <f t="shared" si="77"/>
        <v>0</v>
      </c>
      <c r="AR418" s="21" t="s">
        <v>160</v>
      </c>
      <c r="AT418" s="21" t="s">
        <v>156</v>
      </c>
      <c r="AU418" s="21" t="s">
        <v>81</v>
      </c>
      <c r="AY418" s="21" t="s">
        <v>155</v>
      </c>
      <c r="BE418" s="158">
        <f t="shared" si="78"/>
        <v>0</v>
      </c>
      <c r="BF418" s="158">
        <f t="shared" si="79"/>
        <v>0</v>
      </c>
      <c r="BG418" s="158">
        <f t="shared" si="80"/>
        <v>0</v>
      </c>
      <c r="BH418" s="158">
        <f t="shared" si="81"/>
        <v>0</v>
      </c>
      <c r="BI418" s="158">
        <f t="shared" si="82"/>
        <v>0</v>
      </c>
      <c r="BJ418" s="21" t="s">
        <v>81</v>
      </c>
      <c r="BK418" s="158">
        <f t="shared" si="83"/>
        <v>0</v>
      </c>
      <c r="BL418" s="21" t="s">
        <v>160</v>
      </c>
      <c r="BM418" s="21" t="s">
        <v>1240</v>
      </c>
    </row>
    <row r="419" spans="2:65" s="1" customFormat="1" ht="16.5" customHeight="1">
      <c r="B419" s="37"/>
      <c r="C419" s="147" t="s">
        <v>73</v>
      </c>
      <c r="D419" s="147" t="s">
        <v>156</v>
      </c>
      <c r="E419" s="148" t="s">
        <v>1241</v>
      </c>
      <c r="F419" s="149" t="s">
        <v>1242</v>
      </c>
      <c r="G419" s="150" t="s">
        <v>895</v>
      </c>
      <c r="H419" s="151">
        <v>20</v>
      </c>
      <c r="I419" s="152"/>
      <c r="J419" s="153">
        <f t="shared" si="74"/>
        <v>0</v>
      </c>
      <c r="K419" s="149" t="s">
        <v>21</v>
      </c>
      <c r="L419" s="37"/>
      <c r="M419" s="154" t="s">
        <v>21</v>
      </c>
      <c r="N419" s="155" t="s">
        <v>44</v>
      </c>
      <c r="P419" s="156">
        <f t="shared" si="75"/>
        <v>0</v>
      </c>
      <c r="Q419" s="156">
        <v>0</v>
      </c>
      <c r="R419" s="156">
        <f t="shared" si="76"/>
        <v>0</v>
      </c>
      <c r="S419" s="156">
        <v>0</v>
      </c>
      <c r="T419" s="157">
        <f t="shared" si="77"/>
        <v>0</v>
      </c>
      <c r="AR419" s="21" t="s">
        <v>160</v>
      </c>
      <c r="AT419" s="21" t="s">
        <v>156</v>
      </c>
      <c r="AU419" s="21" t="s">
        <v>81</v>
      </c>
      <c r="AY419" s="21" t="s">
        <v>155</v>
      </c>
      <c r="BE419" s="158">
        <f t="shared" si="78"/>
        <v>0</v>
      </c>
      <c r="BF419" s="158">
        <f t="shared" si="79"/>
        <v>0</v>
      </c>
      <c r="BG419" s="158">
        <f t="shared" si="80"/>
        <v>0</v>
      </c>
      <c r="BH419" s="158">
        <f t="shared" si="81"/>
        <v>0</v>
      </c>
      <c r="BI419" s="158">
        <f t="shared" si="82"/>
        <v>0</v>
      </c>
      <c r="BJ419" s="21" t="s">
        <v>81</v>
      </c>
      <c r="BK419" s="158">
        <f t="shared" si="83"/>
        <v>0</v>
      </c>
      <c r="BL419" s="21" t="s">
        <v>160</v>
      </c>
      <c r="BM419" s="21" t="s">
        <v>1243</v>
      </c>
    </row>
    <row r="420" spans="2:65" s="9" customFormat="1" ht="29.85" customHeight="1">
      <c r="B420" s="137"/>
      <c r="D420" s="138" t="s">
        <v>72</v>
      </c>
      <c r="E420" s="169" t="s">
        <v>1244</v>
      </c>
      <c r="F420" s="169" t="s">
        <v>1245</v>
      </c>
      <c r="I420" s="140"/>
      <c r="J420" s="170">
        <f>BK420</f>
        <v>0</v>
      </c>
      <c r="L420" s="137"/>
      <c r="M420" s="142"/>
      <c r="P420" s="143">
        <v>0</v>
      </c>
      <c r="R420" s="143">
        <v>0</v>
      </c>
      <c r="T420" s="144">
        <v>0</v>
      </c>
      <c r="AR420" s="138" t="s">
        <v>154</v>
      </c>
      <c r="AT420" s="145" t="s">
        <v>72</v>
      </c>
      <c r="AU420" s="145" t="s">
        <v>81</v>
      </c>
      <c r="AY420" s="138" t="s">
        <v>155</v>
      </c>
      <c r="BK420" s="146">
        <v>0</v>
      </c>
    </row>
    <row r="421" spans="2:65" s="9" customFormat="1" ht="24.95" customHeight="1">
      <c r="B421" s="137"/>
      <c r="D421" s="138" t="s">
        <v>72</v>
      </c>
      <c r="E421" s="139" t="s">
        <v>1246</v>
      </c>
      <c r="F421" s="139" t="s">
        <v>80</v>
      </c>
      <c r="I421" s="140"/>
      <c r="J421" s="141">
        <f>BK421</f>
        <v>0</v>
      </c>
      <c r="L421" s="137"/>
      <c r="M421" s="142"/>
      <c r="P421" s="143">
        <f>SUM(P422:P440)</f>
        <v>0</v>
      </c>
      <c r="R421" s="143">
        <f>SUM(R422:R440)</f>
        <v>125.05</v>
      </c>
      <c r="T421" s="144">
        <f>SUM(T422:T440)</f>
        <v>0</v>
      </c>
      <c r="AR421" s="138" t="s">
        <v>154</v>
      </c>
      <c r="AT421" s="145" t="s">
        <v>72</v>
      </c>
      <c r="AU421" s="145" t="s">
        <v>73</v>
      </c>
      <c r="AY421" s="138" t="s">
        <v>155</v>
      </c>
      <c r="BK421" s="146">
        <f>SUM(BK422:BK440)</f>
        <v>0</v>
      </c>
    </row>
    <row r="422" spans="2:65" s="1" customFormat="1" ht="16.5" customHeight="1">
      <c r="B422" s="37"/>
      <c r="C422" s="147" t="s">
        <v>73</v>
      </c>
      <c r="D422" s="147" t="s">
        <v>156</v>
      </c>
      <c r="E422" s="148" t="s">
        <v>1247</v>
      </c>
      <c r="F422" s="149" t="s">
        <v>1248</v>
      </c>
      <c r="G422" s="150" t="s">
        <v>427</v>
      </c>
      <c r="H422" s="151">
        <v>3</v>
      </c>
      <c r="I422" s="152"/>
      <c r="J422" s="153">
        <f t="shared" ref="J422:J439" si="84">ROUND(I422*H422,2)</f>
        <v>0</v>
      </c>
      <c r="K422" s="149" t="s">
        <v>21</v>
      </c>
      <c r="L422" s="37"/>
      <c r="M422" s="154" t="s">
        <v>21</v>
      </c>
      <c r="N422" s="155" t="s">
        <v>44</v>
      </c>
      <c r="P422" s="156">
        <f t="shared" ref="P422:P439" si="85">O422*H422</f>
        <v>0</v>
      </c>
      <c r="Q422" s="156">
        <v>0</v>
      </c>
      <c r="R422" s="156">
        <f t="shared" ref="R422:R439" si="86">Q422*H422</f>
        <v>0</v>
      </c>
      <c r="S422" s="156">
        <v>0</v>
      </c>
      <c r="T422" s="157">
        <f t="shared" ref="T422:T439" si="87">S422*H422</f>
        <v>0</v>
      </c>
      <c r="AR422" s="21" t="s">
        <v>160</v>
      </c>
      <c r="AT422" s="21" t="s">
        <v>156</v>
      </c>
      <c r="AU422" s="21" t="s">
        <v>81</v>
      </c>
      <c r="AY422" s="21" t="s">
        <v>155</v>
      </c>
      <c r="BE422" s="158">
        <f t="shared" ref="BE422:BE439" si="88">IF(N422="základní",J422,0)</f>
        <v>0</v>
      </c>
      <c r="BF422" s="158">
        <f t="shared" ref="BF422:BF439" si="89">IF(N422="snížená",J422,0)</f>
        <v>0</v>
      </c>
      <c r="BG422" s="158">
        <f t="shared" ref="BG422:BG439" si="90">IF(N422="zákl. přenesená",J422,0)</f>
        <v>0</v>
      </c>
      <c r="BH422" s="158">
        <f t="shared" ref="BH422:BH439" si="91">IF(N422="sníž. přenesená",J422,0)</f>
        <v>0</v>
      </c>
      <c r="BI422" s="158">
        <f t="shared" ref="BI422:BI439" si="92">IF(N422="nulová",J422,0)</f>
        <v>0</v>
      </c>
      <c r="BJ422" s="21" t="s">
        <v>81</v>
      </c>
      <c r="BK422" s="158">
        <f t="shared" ref="BK422:BK439" si="93">ROUND(I422*H422,2)</f>
        <v>0</v>
      </c>
      <c r="BL422" s="21" t="s">
        <v>160</v>
      </c>
      <c r="BM422" s="21" t="s">
        <v>1249</v>
      </c>
    </row>
    <row r="423" spans="2:65" s="1" customFormat="1" ht="16.5" customHeight="1">
      <c r="B423" s="37"/>
      <c r="C423" s="186" t="s">
        <v>73</v>
      </c>
      <c r="D423" s="186" t="s">
        <v>300</v>
      </c>
      <c r="E423" s="187" t="s">
        <v>1250</v>
      </c>
      <c r="F423" s="188" t="s">
        <v>1248</v>
      </c>
      <c r="G423" s="189" t="s">
        <v>427</v>
      </c>
      <c r="H423" s="190">
        <v>3</v>
      </c>
      <c r="I423" s="191"/>
      <c r="J423" s="192">
        <f t="shared" si="84"/>
        <v>0</v>
      </c>
      <c r="K423" s="188" t="s">
        <v>21</v>
      </c>
      <c r="L423" s="193"/>
      <c r="M423" s="194" t="s">
        <v>21</v>
      </c>
      <c r="N423" s="195" t="s">
        <v>44</v>
      </c>
      <c r="P423" s="156">
        <f t="shared" si="85"/>
        <v>0</v>
      </c>
      <c r="Q423" s="156">
        <v>0</v>
      </c>
      <c r="R423" s="156">
        <f t="shared" si="86"/>
        <v>0</v>
      </c>
      <c r="S423" s="156">
        <v>0</v>
      </c>
      <c r="T423" s="157">
        <f t="shared" si="87"/>
        <v>0</v>
      </c>
      <c r="AR423" s="21" t="s">
        <v>554</v>
      </c>
      <c r="AT423" s="21" t="s">
        <v>300</v>
      </c>
      <c r="AU423" s="21" t="s">
        <v>81</v>
      </c>
      <c r="AY423" s="21" t="s">
        <v>155</v>
      </c>
      <c r="BE423" s="158">
        <f t="shared" si="88"/>
        <v>0</v>
      </c>
      <c r="BF423" s="158">
        <f t="shared" si="89"/>
        <v>0</v>
      </c>
      <c r="BG423" s="158">
        <f t="shared" si="90"/>
        <v>0</v>
      </c>
      <c r="BH423" s="158">
        <f t="shared" si="91"/>
        <v>0</v>
      </c>
      <c r="BI423" s="158">
        <f t="shared" si="92"/>
        <v>0</v>
      </c>
      <c r="BJ423" s="21" t="s">
        <v>81</v>
      </c>
      <c r="BK423" s="158">
        <f t="shared" si="93"/>
        <v>0</v>
      </c>
      <c r="BL423" s="21" t="s">
        <v>160</v>
      </c>
      <c r="BM423" s="21" t="s">
        <v>1251</v>
      </c>
    </row>
    <row r="424" spans="2:65" s="1" customFormat="1" ht="16.5" customHeight="1">
      <c r="B424" s="37"/>
      <c r="C424" s="147" t="s">
        <v>73</v>
      </c>
      <c r="D424" s="147" t="s">
        <v>156</v>
      </c>
      <c r="E424" s="148" t="s">
        <v>1252</v>
      </c>
      <c r="F424" s="149" t="s">
        <v>1253</v>
      </c>
      <c r="G424" s="150" t="s">
        <v>300</v>
      </c>
      <c r="H424" s="151">
        <v>125</v>
      </c>
      <c r="I424" s="152"/>
      <c r="J424" s="153">
        <f t="shared" si="84"/>
        <v>0</v>
      </c>
      <c r="K424" s="149" t="s">
        <v>21</v>
      </c>
      <c r="L424" s="37"/>
      <c r="M424" s="154" t="s">
        <v>21</v>
      </c>
      <c r="N424" s="155" t="s">
        <v>44</v>
      </c>
      <c r="P424" s="156">
        <f t="shared" si="85"/>
        <v>0</v>
      </c>
      <c r="Q424" s="156">
        <v>1</v>
      </c>
      <c r="R424" s="156">
        <f t="shared" si="86"/>
        <v>125</v>
      </c>
      <c r="S424" s="156">
        <v>0</v>
      </c>
      <c r="T424" s="157">
        <f t="shared" si="87"/>
        <v>0</v>
      </c>
      <c r="AR424" s="21" t="s">
        <v>160</v>
      </c>
      <c r="AT424" s="21" t="s">
        <v>156</v>
      </c>
      <c r="AU424" s="21" t="s">
        <v>81</v>
      </c>
      <c r="AY424" s="21" t="s">
        <v>155</v>
      </c>
      <c r="BE424" s="158">
        <f t="shared" si="88"/>
        <v>0</v>
      </c>
      <c r="BF424" s="158">
        <f t="shared" si="89"/>
        <v>0</v>
      </c>
      <c r="BG424" s="158">
        <f t="shared" si="90"/>
        <v>0</v>
      </c>
      <c r="BH424" s="158">
        <f t="shared" si="91"/>
        <v>0</v>
      </c>
      <c r="BI424" s="158">
        <f t="shared" si="92"/>
        <v>0</v>
      </c>
      <c r="BJ424" s="21" t="s">
        <v>81</v>
      </c>
      <c r="BK424" s="158">
        <f t="shared" si="93"/>
        <v>0</v>
      </c>
      <c r="BL424" s="21" t="s">
        <v>160</v>
      </c>
      <c r="BM424" s="21" t="s">
        <v>1254</v>
      </c>
    </row>
    <row r="425" spans="2:65" s="1" customFormat="1" ht="16.5" customHeight="1">
      <c r="B425" s="37"/>
      <c r="C425" s="186" t="s">
        <v>73</v>
      </c>
      <c r="D425" s="186" t="s">
        <v>300</v>
      </c>
      <c r="E425" s="187" t="s">
        <v>1255</v>
      </c>
      <c r="F425" s="188" t="s">
        <v>1253</v>
      </c>
      <c r="G425" s="189" t="s">
        <v>300</v>
      </c>
      <c r="H425" s="190">
        <v>125</v>
      </c>
      <c r="I425" s="191"/>
      <c r="J425" s="192">
        <f t="shared" si="84"/>
        <v>0</v>
      </c>
      <c r="K425" s="188" t="s">
        <v>21</v>
      </c>
      <c r="L425" s="193"/>
      <c r="M425" s="194" t="s">
        <v>21</v>
      </c>
      <c r="N425" s="195" t="s">
        <v>44</v>
      </c>
      <c r="P425" s="156">
        <f t="shared" si="85"/>
        <v>0</v>
      </c>
      <c r="Q425" s="156">
        <v>4.0000000000000002E-4</v>
      </c>
      <c r="R425" s="156">
        <f t="shared" si="86"/>
        <v>0.05</v>
      </c>
      <c r="S425" s="156">
        <v>0</v>
      </c>
      <c r="T425" s="157">
        <f t="shared" si="87"/>
        <v>0</v>
      </c>
      <c r="AR425" s="21" t="s">
        <v>554</v>
      </c>
      <c r="AT425" s="21" t="s">
        <v>300</v>
      </c>
      <c r="AU425" s="21" t="s">
        <v>81</v>
      </c>
      <c r="AY425" s="21" t="s">
        <v>155</v>
      </c>
      <c r="BE425" s="158">
        <f t="shared" si="88"/>
        <v>0</v>
      </c>
      <c r="BF425" s="158">
        <f t="shared" si="89"/>
        <v>0</v>
      </c>
      <c r="BG425" s="158">
        <f t="shared" si="90"/>
        <v>0</v>
      </c>
      <c r="BH425" s="158">
        <f t="shared" si="91"/>
        <v>0</v>
      </c>
      <c r="BI425" s="158">
        <f t="shared" si="92"/>
        <v>0</v>
      </c>
      <c r="BJ425" s="21" t="s">
        <v>81</v>
      </c>
      <c r="BK425" s="158">
        <f t="shared" si="93"/>
        <v>0</v>
      </c>
      <c r="BL425" s="21" t="s">
        <v>160</v>
      </c>
      <c r="BM425" s="21" t="s">
        <v>1256</v>
      </c>
    </row>
    <row r="426" spans="2:65" s="1" customFormat="1" ht="16.5" customHeight="1">
      <c r="B426" s="37"/>
      <c r="C426" s="147" t="s">
        <v>73</v>
      </c>
      <c r="D426" s="147" t="s">
        <v>156</v>
      </c>
      <c r="E426" s="148" t="s">
        <v>1257</v>
      </c>
      <c r="F426" s="149" t="s">
        <v>1258</v>
      </c>
      <c r="G426" s="150" t="s">
        <v>300</v>
      </c>
      <c r="H426" s="151">
        <v>30</v>
      </c>
      <c r="I426" s="152"/>
      <c r="J426" s="153">
        <f t="shared" si="84"/>
        <v>0</v>
      </c>
      <c r="K426" s="149" t="s">
        <v>21</v>
      </c>
      <c r="L426" s="37"/>
      <c r="M426" s="154" t="s">
        <v>21</v>
      </c>
      <c r="N426" s="155" t="s">
        <v>44</v>
      </c>
      <c r="P426" s="156">
        <f t="shared" si="85"/>
        <v>0</v>
      </c>
      <c r="Q426" s="156">
        <v>0</v>
      </c>
      <c r="R426" s="156">
        <f t="shared" si="86"/>
        <v>0</v>
      </c>
      <c r="S426" s="156">
        <v>0</v>
      </c>
      <c r="T426" s="157">
        <f t="shared" si="87"/>
        <v>0</v>
      </c>
      <c r="AR426" s="21" t="s">
        <v>160</v>
      </c>
      <c r="AT426" s="21" t="s">
        <v>156</v>
      </c>
      <c r="AU426" s="21" t="s">
        <v>81</v>
      </c>
      <c r="AY426" s="21" t="s">
        <v>155</v>
      </c>
      <c r="BE426" s="158">
        <f t="shared" si="88"/>
        <v>0</v>
      </c>
      <c r="BF426" s="158">
        <f t="shared" si="89"/>
        <v>0</v>
      </c>
      <c r="BG426" s="158">
        <f t="shared" si="90"/>
        <v>0</v>
      </c>
      <c r="BH426" s="158">
        <f t="shared" si="91"/>
        <v>0</v>
      </c>
      <c r="BI426" s="158">
        <f t="shared" si="92"/>
        <v>0</v>
      </c>
      <c r="BJ426" s="21" t="s">
        <v>81</v>
      </c>
      <c r="BK426" s="158">
        <f t="shared" si="93"/>
        <v>0</v>
      </c>
      <c r="BL426" s="21" t="s">
        <v>160</v>
      </c>
      <c r="BM426" s="21" t="s">
        <v>1259</v>
      </c>
    </row>
    <row r="427" spans="2:65" s="1" customFormat="1" ht="16.5" customHeight="1">
      <c r="B427" s="37"/>
      <c r="C427" s="186" t="s">
        <v>73</v>
      </c>
      <c r="D427" s="186" t="s">
        <v>300</v>
      </c>
      <c r="E427" s="187" t="s">
        <v>1260</v>
      </c>
      <c r="F427" s="188" t="s">
        <v>1258</v>
      </c>
      <c r="G427" s="189" t="s">
        <v>300</v>
      </c>
      <c r="H427" s="190">
        <v>30</v>
      </c>
      <c r="I427" s="191"/>
      <c r="J427" s="192">
        <f t="shared" si="84"/>
        <v>0</v>
      </c>
      <c r="K427" s="188" t="s">
        <v>21</v>
      </c>
      <c r="L427" s="193"/>
      <c r="M427" s="194" t="s">
        <v>21</v>
      </c>
      <c r="N427" s="195" t="s">
        <v>44</v>
      </c>
      <c r="P427" s="156">
        <f t="shared" si="85"/>
        <v>0</v>
      </c>
      <c r="Q427" s="156">
        <v>0</v>
      </c>
      <c r="R427" s="156">
        <f t="shared" si="86"/>
        <v>0</v>
      </c>
      <c r="S427" s="156">
        <v>0</v>
      </c>
      <c r="T427" s="157">
        <f t="shared" si="87"/>
        <v>0</v>
      </c>
      <c r="AR427" s="21" t="s">
        <v>554</v>
      </c>
      <c r="AT427" s="21" t="s">
        <v>300</v>
      </c>
      <c r="AU427" s="21" t="s">
        <v>81</v>
      </c>
      <c r="AY427" s="21" t="s">
        <v>155</v>
      </c>
      <c r="BE427" s="158">
        <f t="shared" si="88"/>
        <v>0</v>
      </c>
      <c r="BF427" s="158">
        <f t="shared" si="89"/>
        <v>0</v>
      </c>
      <c r="BG427" s="158">
        <f t="shared" si="90"/>
        <v>0</v>
      </c>
      <c r="BH427" s="158">
        <f t="shared" si="91"/>
        <v>0</v>
      </c>
      <c r="BI427" s="158">
        <f t="shared" si="92"/>
        <v>0</v>
      </c>
      <c r="BJ427" s="21" t="s">
        <v>81</v>
      </c>
      <c r="BK427" s="158">
        <f t="shared" si="93"/>
        <v>0</v>
      </c>
      <c r="BL427" s="21" t="s">
        <v>160</v>
      </c>
      <c r="BM427" s="21" t="s">
        <v>1261</v>
      </c>
    </row>
    <row r="428" spans="2:65" s="1" customFormat="1" ht="16.5" customHeight="1">
      <c r="B428" s="37"/>
      <c r="C428" s="147" t="s">
        <v>73</v>
      </c>
      <c r="D428" s="147" t="s">
        <v>156</v>
      </c>
      <c r="E428" s="148" t="s">
        <v>1262</v>
      </c>
      <c r="F428" s="149" t="s">
        <v>840</v>
      </c>
      <c r="G428" s="150" t="s">
        <v>300</v>
      </c>
      <c r="H428" s="151">
        <v>90</v>
      </c>
      <c r="I428" s="152"/>
      <c r="J428" s="153">
        <f t="shared" si="84"/>
        <v>0</v>
      </c>
      <c r="K428" s="149" t="s">
        <v>21</v>
      </c>
      <c r="L428" s="37"/>
      <c r="M428" s="154" t="s">
        <v>21</v>
      </c>
      <c r="N428" s="155" t="s">
        <v>44</v>
      </c>
      <c r="P428" s="156">
        <f t="shared" si="85"/>
        <v>0</v>
      </c>
      <c r="Q428" s="156">
        <v>0</v>
      </c>
      <c r="R428" s="156">
        <f t="shared" si="86"/>
        <v>0</v>
      </c>
      <c r="S428" s="156">
        <v>0</v>
      </c>
      <c r="T428" s="157">
        <f t="shared" si="87"/>
        <v>0</v>
      </c>
      <c r="AR428" s="21" t="s">
        <v>160</v>
      </c>
      <c r="AT428" s="21" t="s">
        <v>156</v>
      </c>
      <c r="AU428" s="21" t="s">
        <v>81</v>
      </c>
      <c r="AY428" s="21" t="s">
        <v>155</v>
      </c>
      <c r="BE428" s="158">
        <f t="shared" si="88"/>
        <v>0</v>
      </c>
      <c r="BF428" s="158">
        <f t="shared" si="89"/>
        <v>0</v>
      </c>
      <c r="BG428" s="158">
        <f t="shared" si="90"/>
        <v>0</v>
      </c>
      <c r="BH428" s="158">
        <f t="shared" si="91"/>
        <v>0</v>
      </c>
      <c r="BI428" s="158">
        <f t="shared" si="92"/>
        <v>0</v>
      </c>
      <c r="BJ428" s="21" t="s">
        <v>81</v>
      </c>
      <c r="BK428" s="158">
        <f t="shared" si="93"/>
        <v>0</v>
      </c>
      <c r="BL428" s="21" t="s">
        <v>160</v>
      </c>
      <c r="BM428" s="21" t="s">
        <v>1263</v>
      </c>
    </row>
    <row r="429" spans="2:65" s="1" customFormat="1" ht="16.5" customHeight="1">
      <c r="B429" s="37"/>
      <c r="C429" s="186" t="s">
        <v>73</v>
      </c>
      <c r="D429" s="186" t="s">
        <v>300</v>
      </c>
      <c r="E429" s="187" t="s">
        <v>1264</v>
      </c>
      <c r="F429" s="188" t="s">
        <v>840</v>
      </c>
      <c r="G429" s="189" t="s">
        <v>300</v>
      </c>
      <c r="H429" s="190">
        <v>90</v>
      </c>
      <c r="I429" s="191"/>
      <c r="J429" s="192">
        <f t="shared" si="84"/>
        <v>0</v>
      </c>
      <c r="K429" s="188" t="s">
        <v>21</v>
      </c>
      <c r="L429" s="193"/>
      <c r="M429" s="194" t="s">
        <v>21</v>
      </c>
      <c r="N429" s="195" t="s">
        <v>44</v>
      </c>
      <c r="P429" s="156">
        <f t="shared" si="85"/>
        <v>0</v>
      </c>
      <c r="Q429" s="156">
        <v>0</v>
      </c>
      <c r="R429" s="156">
        <f t="shared" si="86"/>
        <v>0</v>
      </c>
      <c r="S429" s="156">
        <v>0</v>
      </c>
      <c r="T429" s="157">
        <f t="shared" si="87"/>
        <v>0</v>
      </c>
      <c r="AR429" s="21" t="s">
        <v>554</v>
      </c>
      <c r="AT429" s="21" t="s">
        <v>300</v>
      </c>
      <c r="AU429" s="21" t="s">
        <v>81</v>
      </c>
      <c r="AY429" s="21" t="s">
        <v>155</v>
      </c>
      <c r="BE429" s="158">
        <f t="shared" si="88"/>
        <v>0</v>
      </c>
      <c r="BF429" s="158">
        <f t="shared" si="89"/>
        <v>0</v>
      </c>
      <c r="BG429" s="158">
        <f t="shared" si="90"/>
        <v>0</v>
      </c>
      <c r="BH429" s="158">
        <f t="shared" si="91"/>
        <v>0</v>
      </c>
      <c r="BI429" s="158">
        <f t="shared" si="92"/>
        <v>0</v>
      </c>
      <c r="BJ429" s="21" t="s">
        <v>81</v>
      </c>
      <c r="BK429" s="158">
        <f t="shared" si="93"/>
        <v>0</v>
      </c>
      <c r="BL429" s="21" t="s">
        <v>160</v>
      </c>
      <c r="BM429" s="21" t="s">
        <v>1265</v>
      </c>
    </row>
    <row r="430" spans="2:65" s="1" customFormat="1" ht="16.5" customHeight="1">
      <c r="B430" s="37"/>
      <c r="C430" s="147" t="s">
        <v>73</v>
      </c>
      <c r="D430" s="147" t="s">
        <v>156</v>
      </c>
      <c r="E430" s="148" t="s">
        <v>1266</v>
      </c>
      <c r="F430" s="149" t="s">
        <v>1144</v>
      </c>
      <c r="G430" s="150" t="s">
        <v>300</v>
      </c>
      <c r="H430" s="151">
        <v>20</v>
      </c>
      <c r="I430" s="152"/>
      <c r="J430" s="153">
        <f t="shared" si="84"/>
        <v>0</v>
      </c>
      <c r="K430" s="149" t="s">
        <v>21</v>
      </c>
      <c r="L430" s="37"/>
      <c r="M430" s="154" t="s">
        <v>21</v>
      </c>
      <c r="N430" s="155" t="s">
        <v>44</v>
      </c>
      <c r="P430" s="156">
        <f t="shared" si="85"/>
        <v>0</v>
      </c>
      <c r="Q430" s="156">
        <v>0</v>
      </c>
      <c r="R430" s="156">
        <f t="shared" si="86"/>
        <v>0</v>
      </c>
      <c r="S430" s="156">
        <v>0</v>
      </c>
      <c r="T430" s="157">
        <f t="shared" si="87"/>
        <v>0</v>
      </c>
      <c r="AR430" s="21" t="s">
        <v>160</v>
      </c>
      <c r="AT430" s="21" t="s">
        <v>156</v>
      </c>
      <c r="AU430" s="21" t="s">
        <v>81</v>
      </c>
      <c r="AY430" s="21" t="s">
        <v>155</v>
      </c>
      <c r="BE430" s="158">
        <f t="shared" si="88"/>
        <v>0</v>
      </c>
      <c r="BF430" s="158">
        <f t="shared" si="89"/>
        <v>0</v>
      </c>
      <c r="BG430" s="158">
        <f t="shared" si="90"/>
        <v>0</v>
      </c>
      <c r="BH430" s="158">
        <f t="shared" si="91"/>
        <v>0</v>
      </c>
      <c r="BI430" s="158">
        <f t="shared" si="92"/>
        <v>0</v>
      </c>
      <c r="BJ430" s="21" t="s">
        <v>81</v>
      </c>
      <c r="BK430" s="158">
        <f t="shared" si="93"/>
        <v>0</v>
      </c>
      <c r="BL430" s="21" t="s">
        <v>160</v>
      </c>
      <c r="BM430" s="21" t="s">
        <v>1267</v>
      </c>
    </row>
    <row r="431" spans="2:65" s="1" customFormat="1" ht="16.5" customHeight="1">
      <c r="B431" s="37"/>
      <c r="C431" s="186" t="s">
        <v>73</v>
      </c>
      <c r="D431" s="186" t="s">
        <v>300</v>
      </c>
      <c r="E431" s="187" t="s">
        <v>1268</v>
      </c>
      <c r="F431" s="188" t="s">
        <v>1144</v>
      </c>
      <c r="G431" s="189" t="s">
        <v>300</v>
      </c>
      <c r="H431" s="190">
        <v>20</v>
      </c>
      <c r="I431" s="191"/>
      <c r="J431" s="192">
        <f t="shared" si="84"/>
        <v>0</v>
      </c>
      <c r="K431" s="188" t="s">
        <v>21</v>
      </c>
      <c r="L431" s="193"/>
      <c r="M431" s="194" t="s">
        <v>21</v>
      </c>
      <c r="N431" s="195" t="s">
        <v>44</v>
      </c>
      <c r="P431" s="156">
        <f t="shared" si="85"/>
        <v>0</v>
      </c>
      <c r="Q431" s="156">
        <v>0</v>
      </c>
      <c r="R431" s="156">
        <f t="shared" si="86"/>
        <v>0</v>
      </c>
      <c r="S431" s="156">
        <v>0</v>
      </c>
      <c r="T431" s="157">
        <f t="shared" si="87"/>
        <v>0</v>
      </c>
      <c r="AR431" s="21" t="s">
        <v>554</v>
      </c>
      <c r="AT431" s="21" t="s">
        <v>300</v>
      </c>
      <c r="AU431" s="21" t="s">
        <v>81</v>
      </c>
      <c r="AY431" s="21" t="s">
        <v>155</v>
      </c>
      <c r="BE431" s="158">
        <f t="shared" si="88"/>
        <v>0</v>
      </c>
      <c r="BF431" s="158">
        <f t="shared" si="89"/>
        <v>0</v>
      </c>
      <c r="BG431" s="158">
        <f t="shared" si="90"/>
        <v>0</v>
      </c>
      <c r="BH431" s="158">
        <f t="shared" si="91"/>
        <v>0</v>
      </c>
      <c r="BI431" s="158">
        <f t="shared" si="92"/>
        <v>0</v>
      </c>
      <c r="BJ431" s="21" t="s">
        <v>81</v>
      </c>
      <c r="BK431" s="158">
        <f t="shared" si="93"/>
        <v>0</v>
      </c>
      <c r="BL431" s="21" t="s">
        <v>160</v>
      </c>
      <c r="BM431" s="21" t="s">
        <v>1269</v>
      </c>
    </row>
    <row r="432" spans="2:65" s="1" customFormat="1" ht="16.5" customHeight="1">
      <c r="B432" s="37"/>
      <c r="C432" s="147" t="s">
        <v>73</v>
      </c>
      <c r="D432" s="147" t="s">
        <v>156</v>
      </c>
      <c r="E432" s="148" t="s">
        <v>1270</v>
      </c>
      <c r="F432" s="149" t="s">
        <v>913</v>
      </c>
      <c r="G432" s="150" t="s">
        <v>300</v>
      </c>
      <c r="H432" s="151">
        <v>110</v>
      </c>
      <c r="I432" s="152"/>
      <c r="J432" s="153">
        <f t="shared" si="84"/>
        <v>0</v>
      </c>
      <c r="K432" s="149" t="s">
        <v>21</v>
      </c>
      <c r="L432" s="37"/>
      <c r="M432" s="154" t="s">
        <v>21</v>
      </c>
      <c r="N432" s="155" t="s">
        <v>44</v>
      </c>
      <c r="P432" s="156">
        <f t="shared" si="85"/>
        <v>0</v>
      </c>
      <c r="Q432" s="156">
        <v>0</v>
      </c>
      <c r="R432" s="156">
        <f t="shared" si="86"/>
        <v>0</v>
      </c>
      <c r="S432" s="156">
        <v>0</v>
      </c>
      <c r="T432" s="157">
        <f t="shared" si="87"/>
        <v>0</v>
      </c>
      <c r="AR432" s="21" t="s">
        <v>160</v>
      </c>
      <c r="AT432" s="21" t="s">
        <v>156</v>
      </c>
      <c r="AU432" s="21" t="s">
        <v>81</v>
      </c>
      <c r="AY432" s="21" t="s">
        <v>155</v>
      </c>
      <c r="BE432" s="158">
        <f t="shared" si="88"/>
        <v>0</v>
      </c>
      <c r="BF432" s="158">
        <f t="shared" si="89"/>
        <v>0</v>
      </c>
      <c r="BG432" s="158">
        <f t="shared" si="90"/>
        <v>0</v>
      </c>
      <c r="BH432" s="158">
        <f t="shared" si="91"/>
        <v>0</v>
      </c>
      <c r="BI432" s="158">
        <f t="shared" si="92"/>
        <v>0</v>
      </c>
      <c r="BJ432" s="21" t="s">
        <v>81</v>
      </c>
      <c r="BK432" s="158">
        <f t="shared" si="93"/>
        <v>0</v>
      </c>
      <c r="BL432" s="21" t="s">
        <v>160</v>
      </c>
      <c r="BM432" s="21" t="s">
        <v>1271</v>
      </c>
    </row>
    <row r="433" spans="2:65" s="1" customFormat="1" ht="16.5" customHeight="1">
      <c r="B433" s="37"/>
      <c r="C433" s="147" t="s">
        <v>73</v>
      </c>
      <c r="D433" s="147" t="s">
        <v>156</v>
      </c>
      <c r="E433" s="148" t="s">
        <v>1272</v>
      </c>
      <c r="F433" s="149" t="s">
        <v>1273</v>
      </c>
      <c r="G433" s="150" t="s">
        <v>427</v>
      </c>
      <c r="H433" s="151">
        <v>1</v>
      </c>
      <c r="I433" s="152"/>
      <c r="J433" s="153">
        <f t="shared" si="84"/>
        <v>0</v>
      </c>
      <c r="K433" s="149" t="s">
        <v>21</v>
      </c>
      <c r="L433" s="37"/>
      <c r="M433" s="154" t="s">
        <v>21</v>
      </c>
      <c r="N433" s="155" t="s">
        <v>44</v>
      </c>
      <c r="P433" s="156">
        <f t="shared" si="85"/>
        <v>0</v>
      </c>
      <c r="Q433" s="156">
        <v>0</v>
      </c>
      <c r="R433" s="156">
        <f t="shared" si="86"/>
        <v>0</v>
      </c>
      <c r="S433" s="156">
        <v>0</v>
      </c>
      <c r="T433" s="157">
        <f t="shared" si="87"/>
        <v>0</v>
      </c>
      <c r="AR433" s="21" t="s">
        <v>160</v>
      </c>
      <c r="AT433" s="21" t="s">
        <v>156</v>
      </c>
      <c r="AU433" s="21" t="s">
        <v>81</v>
      </c>
      <c r="AY433" s="21" t="s">
        <v>155</v>
      </c>
      <c r="BE433" s="158">
        <f t="shared" si="88"/>
        <v>0</v>
      </c>
      <c r="BF433" s="158">
        <f t="shared" si="89"/>
        <v>0</v>
      </c>
      <c r="BG433" s="158">
        <f t="shared" si="90"/>
        <v>0</v>
      </c>
      <c r="BH433" s="158">
        <f t="shared" si="91"/>
        <v>0</v>
      </c>
      <c r="BI433" s="158">
        <f t="shared" si="92"/>
        <v>0</v>
      </c>
      <c r="BJ433" s="21" t="s">
        <v>81</v>
      </c>
      <c r="BK433" s="158">
        <f t="shared" si="93"/>
        <v>0</v>
      </c>
      <c r="BL433" s="21" t="s">
        <v>160</v>
      </c>
      <c r="BM433" s="21" t="s">
        <v>1274</v>
      </c>
    </row>
    <row r="434" spans="2:65" s="1" customFormat="1" ht="16.5" customHeight="1">
      <c r="B434" s="37"/>
      <c r="C434" s="186" t="s">
        <v>73</v>
      </c>
      <c r="D434" s="186" t="s">
        <v>300</v>
      </c>
      <c r="E434" s="187" t="s">
        <v>1275</v>
      </c>
      <c r="F434" s="188" t="s">
        <v>1273</v>
      </c>
      <c r="G434" s="189" t="s">
        <v>427</v>
      </c>
      <c r="H434" s="190">
        <v>1</v>
      </c>
      <c r="I434" s="191"/>
      <c r="J434" s="192">
        <f t="shared" si="84"/>
        <v>0</v>
      </c>
      <c r="K434" s="188" t="s">
        <v>21</v>
      </c>
      <c r="L434" s="193"/>
      <c r="M434" s="194" t="s">
        <v>21</v>
      </c>
      <c r="N434" s="195" t="s">
        <v>44</v>
      </c>
      <c r="P434" s="156">
        <f t="shared" si="85"/>
        <v>0</v>
      </c>
      <c r="Q434" s="156">
        <v>0</v>
      </c>
      <c r="R434" s="156">
        <f t="shared" si="86"/>
        <v>0</v>
      </c>
      <c r="S434" s="156">
        <v>0</v>
      </c>
      <c r="T434" s="157">
        <f t="shared" si="87"/>
        <v>0</v>
      </c>
      <c r="AR434" s="21" t="s">
        <v>554</v>
      </c>
      <c r="AT434" s="21" t="s">
        <v>300</v>
      </c>
      <c r="AU434" s="21" t="s">
        <v>81</v>
      </c>
      <c r="AY434" s="21" t="s">
        <v>155</v>
      </c>
      <c r="BE434" s="158">
        <f t="shared" si="88"/>
        <v>0</v>
      </c>
      <c r="BF434" s="158">
        <f t="shared" si="89"/>
        <v>0</v>
      </c>
      <c r="BG434" s="158">
        <f t="shared" si="90"/>
        <v>0</v>
      </c>
      <c r="BH434" s="158">
        <f t="shared" si="91"/>
        <v>0</v>
      </c>
      <c r="BI434" s="158">
        <f t="shared" si="92"/>
        <v>0</v>
      </c>
      <c r="BJ434" s="21" t="s">
        <v>81</v>
      </c>
      <c r="BK434" s="158">
        <f t="shared" si="93"/>
        <v>0</v>
      </c>
      <c r="BL434" s="21" t="s">
        <v>160</v>
      </c>
      <c r="BM434" s="21" t="s">
        <v>1276</v>
      </c>
    </row>
    <row r="435" spans="2:65" s="1" customFormat="1" ht="16.5" customHeight="1">
      <c r="B435" s="37"/>
      <c r="C435" s="147" t="s">
        <v>73</v>
      </c>
      <c r="D435" s="147" t="s">
        <v>156</v>
      </c>
      <c r="E435" s="148" t="s">
        <v>1277</v>
      </c>
      <c r="F435" s="149" t="s">
        <v>1278</v>
      </c>
      <c r="G435" s="150" t="s">
        <v>427</v>
      </c>
      <c r="H435" s="151">
        <v>1</v>
      </c>
      <c r="I435" s="152"/>
      <c r="J435" s="153">
        <f t="shared" si="84"/>
        <v>0</v>
      </c>
      <c r="K435" s="149" t="s">
        <v>21</v>
      </c>
      <c r="L435" s="37"/>
      <c r="M435" s="154" t="s">
        <v>21</v>
      </c>
      <c r="N435" s="155" t="s">
        <v>44</v>
      </c>
      <c r="P435" s="156">
        <f t="shared" si="85"/>
        <v>0</v>
      </c>
      <c r="Q435" s="156">
        <v>0</v>
      </c>
      <c r="R435" s="156">
        <f t="shared" si="86"/>
        <v>0</v>
      </c>
      <c r="S435" s="156">
        <v>0</v>
      </c>
      <c r="T435" s="157">
        <f t="shared" si="87"/>
        <v>0</v>
      </c>
      <c r="AR435" s="21" t="s">
        <v>160</v>
      </c>
      <c r="AT435" s="21" t="s">
        <v>156</v>
      </c>
      <c r="AU435" s="21" t="s">
        <v>81</v>
      </c>
      <c r="AY435" s="21" t="s">
        <v>155</v>
      </c>
      <c r="BE435" s="158">
        <f t="shared" si="88"/>
        <v>0</v>
      </c>
      <c r="BF435" s="158">
        <f t="shared" si="89"/>
        <v>0</v>
      </c>
      <c r="BG435" s="158">
        <f t="shared" si="90"/>
        <v>0</v>
      </c>
      <c r="BH435" s="158">
        <f t="shared" si="91"/>
        <v>0</v>
      </c>
      <c r="BI435" s="158">
        <f t="shared" si="92"/>
        <v>0</v>
      </c>
      <c r="BJ435" s="21" t="s">
        <v>81</v>
      </c>
      <c r="BK435" s="158">
        <f t="shared" si="93"/>
        <v>0</v>
      </c>
      <c r="BL435" s="21" t="s">
        <v>160</v>
      </c>
      <c r="BM435" s="21" t="s">
        <v>1279</v>
      </c>
    </row>
    <row r="436" spans="2:65" s="1" customFormat="1" ht="16.5" customHeight="1">
      <c r="B436" s="37"/>
      <c r="C436" s="186" t="s">
        <v>73</v>
      </c>
      <c r="D436" s="186" t="s">
        <v>300</v>
      </c>
      <c r="E436" s="187" t="s">
        <v>1280</v>
      </c>
      <c r="F436" s="188" t="s">
        <v>1278</v>
      </c>
      <c r="G436" s="189" t="s">
        <v>427</v>
      </c>
      <c r="H436" s="190">
        <v>1</v>
      </c>
      <c r="I436" s="191"/>
      <c r="J436" s="192">
        <f t="shared" si="84"/>
        <v>0</v>
      </c>
      <c r="K436" s="188" t="s">
        <v>21</v>
      </c>
      <c r="L436" s="193"/>
      <c r="M436" s="194" t="s">
        <v>21</v>
      </c>
      <c r="N436" s="195" t="s">
        <v>44</v>
      </c>
      <c r="P436" s="156">
        <f t="shared" si="85"/>
        <v>0</v>
      </c>
      <c r="Q436" s="156">
        <v>0</v>
      </c>
      <c r="R436" s="156">
        <f t="shared" si="86"/>
        <v>0</v>
      </c>
      <c r="S436" s="156">
        <v>0</v>
      </c>
      <c r="T436" s="157">
        <f t="shared" si="87"/>
        <v>0</v>
      </c>
      <c r="AR436" s="21" t="s">
        <v>554</v>
      </c>
      <c r="AT436" s="21" t="s">
        <v>300</v>
      </c>
      <c r="AU436" s="21" t="s">
        <v>81</v>
      </c>
      <c r="AY436" s="21" t="s">
        <v>155</v>
      </c>
      <c r="BE436" s="158">
        <f t="shared" si="88"/>
        <v>0</v>
      </c>
      <c r="BF436" s="158">
        <f t="shared" si="89"/>
        <v>0</v>
      </c>
      <c r="BG436" s="158">
        <f t="shared" si="90"/>
        <v>0</v>
      </c>
      <c r="BH436" s="158">
        <f t="shared" si="91"/>
        <v>0</v>
      </c>
      <c r="BI436" s="158">
        <f t="shared" si="92"/>
        <v>0</v>
      </c>
      <c r="BJ436" s="21" t="s">
        <v>81</v>
      </c>
      <c r="BK436" s="158">
        <f t="shared" si="93"/>
        <v>0</v>
      </c>
      <c r="BL436" s="21" t="s">
        <v>160</v>
      </c>
      <c r="BM436" s="21" t="s">
        <v>1281</v>
      </c>
    </row>
    <row r="437" spans="2:65" s="1" customFormat="1" ht="25.5" customHeight="1">
      <c r="B437" s="37"/>
      <c r="C437" s="147" t="s">
        <v>73</v>
      </c>
      <c r="D437" s="147" t="s">
        <v>156</v>
      </c>
      <c r="E437" s="148" t="s">
        <v>1282</v>
      </c>
      <c r="F437" s="149" t="s">
        <v>1283</v>
      </c>
      <c r="G437" s="150" t="s">
        <v>427</v>
      </c>
      <c r="H437" s="151">
        <v>2</v>
      </c>
      <c r="I437" s="152"/>
      <c r="J437" s="153">
        <f t="shared" si="84"/>
        <v>0</v>
      </c>
      <c r="K437" s="149" t="s">
        <v>21</v>
      </c>
      <c r="L437" s="37"/>
      <c r="M437" s="154" t="s">
        <v>21</v>
      </c>
      <c r="N437" s="155" t="s">
        <v>44</v>
      </c>
      <c r="P437" s="156">
        <f t="shared" si="85"/>
        <v>0</v>
      </c>
      <c r="Q437" s="156">
        <v>0</v>
      </c>
      <c r="R437" s="156">
        <f t="shared" si="86"/>
        <v>0</v>
      </c>
      <c r="S437" s="156">
        <v>0</v>
      </c>
      <c r="T437" s="157">
        <f t="shared" si="87"/>
        <v>0</v>
      </c>
      <c r="AR437" s="21" t="s">
        <v>160</v>
      </c>
      <c r="AT437" s="21" t="s">
        <v>156</v>
      </c>
      <c r="AU437" s="21" t="s">
        <v>81</v>
      </c>
      <c r="AY437" s="21" t="s">
        <v>155</v>
      </c>
      <c r="BE437" s="158">
        <f t="shared" si="88"/>
        <v>0</v>
      </c>
      <c r="BF437" s="158">
        <f t="shared" si="89"/>
        <v>0</v>
      </c>
      <c r="BG437" s="158">
        <f t="shared" si="90"/>
        <v>0</v>
      </c>
      <c r="BH437" s="158">
        <f t="shared" si="91"/>
        <v>0</v>
      </c>
      <c r="BI437" s="158">
        <f t="shared" si="92"/>
        <v>0</v>
      </c>
      <c r="BJ437" s="21" t="s">
        <v>81</v>
      </c>
      <c r="BK437" s="158">
        <f t="shared" si="93"/>
        <v>0</v>
      </c>
      <c r="BL437" s="21" t="s">
        <v>160</v>
      </c>
      <c r="BM437" s="21" t="s">
        <v>1284</v>
      </c>
    </row>
    <row r="438" spans="2:65" s="1" customFormat="1" ht="25.5" customHeight="1">
      <c r="B438" s="37"/>
      <c r="C438" s="186" t="s">
        <v>73</v>
      </c>
      <c r="D438" s="186" t="s">
        <v>300</v>
      </c>
      <c r="E438" s="187" t="s">
        <v>1285</v>
      </c>
      <c r="F438" s="188" t="s">
        <v>1283</v>
      </c>
      <c r="G438" s="189" t="s">
        <v>427</v>
      </c>
      <c r="H438" s="190">
        <v>2</v>
      </c>
      <c r="I438" s="191"/>
      <c r="J438" s="192">
        <f t="shared" si="84"/>
        <v>0</v>
      </c>
      <c r="K438" s="188" t="s">
        <v>21</v>
      </c>
      <c r="L438" s="193"/>
      <c r="M438" s="194" t="s">
        <v>21</v>
      </c>
      <c r="N438" s="195" t="s">
        <v>44</v>
      </c>
      <c r="P438" s="156">
        <f t="shared" si="85"/>
        <v>0</v>
      </c>
      <c r="Q438" s="156">
        <v>0</v>
      </c>
      <c r="R438" s="156">
        <f t="shared" si="86"/>
        <v>0</v>
      </c>
      <c r="S438" s="156">
        <v>0</v>
      </c>
      <c r="T438" s="157">
        <f t="shared" si="87"/>
        <v>0</v>
      </c>
      <c r="AR438" s="21" t="s">
        <v>554</v>
      </c>
      <c r="AT438" s="21" t="s">
        <v>300</v>
      </c>
      <c r="AU438" s="21" t="s">
        <v>81</v>
      </c>
      <c r="AY438" s="21" t="s">
        <v>155</v>
      </c>
      <c r="BE438" s="158">
        <f t="shared" si="88"/>
        <v>0</v>
      </c>
      <c r="BF438" s="158">
        <f t="shared" si="89"/>
        <v>0</v>
      </c>
      <c r="BG438" s="158">
        <f t="shared" si="90"/>
        <v>0</v>
      </c>
      <c r="BH438" s="158">
        <f t="shared" si="91"/>
        <v>0</v>
      </c>
      <c r="BI438" s="158">
        <f t="shared" si="92"/>
        <v>0</v>
      </c>
      <c r="BJ438" s="21" t="s">
        <v>81</v>
      </c>
      <c r="BK438" s="158">
        <f t="shared" si="93"/>
        <v>0</v>
      </c>
      <c r="BL438" s="21" t="s">
        <v>160</v>
      </c>
      <c r="BM438" s="21" t="s">
        <v>1286</v>
      </c>
    </row>
    <row r="439" spans="2:65" s="1" customFormat="1" ht="16.5" customHeight="1">
      <c r="B439" s="37"/>
      <c r="C439" s="147" t="s">
        <v>73</v>
      </c>
      <c r="D439" s="147" t="s">
        <v>156</v>
      </c>
      <c r="E439" s="148" t="s">
        <v>1287</v>
      </c>
      <c r="F439" s="149" t="s">
        <v>1288</v>
      </c>
      <c r="G439" s="150" t="s">
        <v>427</v>
      </c>
      <c r="H439" s="151">
        <v>1</v>
      </c>
      <c r="I439" s="152"/>
      <c r="J439" s="153">
        <f t="shared" si="84"/>
        <v>0</v>
      </c>
      <c r="K439" s="149" t="s">
        <v>21</v>
      </c>
      <c r="L439" s="37"/>
      <c r="M439" s="154" t="s">
        <v>21</v>
      </c>
      <c r="N439" s="155" t="s">
        <v>44</v>
      </c>
      <c r="P439" s="156">
        <f t="shared" si="85"/>
        <v>0</v>
      </c>
      <c r="Q439" s="156">
        <v>0</v>
      </c>
      <c r="R439" s="156">
        <f t="shared" si="86"/>
        <v>0</v>
      </c>
      <c r="S439" s="156">
        <v>0</v>
      </c>
      <c r="T439" s="157">
        <f t="shared" si="87"/>
        <v>0</v>
      </c>
      <c r="AR439" s="21" t="s">
        <v>160</v>
      </c>
      <c r="AT439" s="21" t="s">
        <v>156</v>
      </c>
      <c r="AU439" s="21" t="s">
        <v>81</v>
      </c>
      <c r="AY439" s="21" t="s">
        <v>155</v>
      </c>
      <c r="BE439" s="158">
        <f t="shared" si="88"/>
        <v>0</v>
      </c>
      <c r="BF439" s="158">
        <f t="shared" si="89"/>
        <v>0</v>
      </c>
      <c r="BG439" s="158">
        <f t="shared" si="90"/>
        <v>0</v>
      </c>
      <c r="BH439" s="158">
        <f t="shared" si="91"/>
        <v>0</v>
      </c>
      <c r="BI439" s="158">
        <f t="shared" si="92"/>
        <v>0</v>
      </c>
      <c r="BJ439" s="21" t="s">
        <v>81</v>
      </c>
      <c r="BK439" s="158">
        <f t="shared" si="93"/>
        <v>0</v>
      </c>
      <c r="BL439" s="21" t="s">
        <v>160</v>
      </c>
      <c r="BM439" s="21" t="s">
        <v>1289</v>
      </c>
    </row>
    <row r="440" spans="2:65" s="9" customFormat="1" ht="29.85" customHeight="1">
      <c r="B440" s="137"/>
      <c r="D440" s="138" t="s">
        <v>72</v>
      </c>
      <c r="E440" s="169" t="s">
        <v>1290</v>
      </c>
      <c r="F440" s="169" t="s">
        <v>1291</v>
      </c>
      <c r="I440" s="140"/>
      <c r="J440" s="170">
        <f>BK440</f>
        <v>0</v>
      </c>
      <c r="L440" s="137"/>
      <c r="M440" s="142"/>
      <c r="P440" s="143">
        <v>0</v>
      </c>
      <c r="R440" s="143">
        <v>0</v>
      </c>
      <c r="T440" s="144">
        <v>0</v>
      </c>
      <c r="AR440" s="138" t="s">
        <v>154</v>
      </c>
      <c r="AT440" s="145" t="s">
        <v>72</v>
      </c>
      <c r="AU440" s="145" t="s">
        <v>81</v>
      </c>
      <c r="AY440" s="138" t="s">
        <v>155</v>
      </c>
      <c r="BK440" s="146">
        <v>0</v>
      </c>
    </row>
    <row r="441" spans="2:65" s="9" customFormat="1" ht="24.95" customHeight="1">
      <c r="B441" s="137"/>
      <c r="D441" s="138" t="s">
        <v>72</v>
      </c>
      <c r="E441" s="139" t="s">
        <v>1292</v>
      </c>
      <c r="F441" s="139" t="s">
        <v>1293</v>
      </c>
      <c r="I441" s="140"/>
      <c r="J441" s="141">
        <f>BK441</f>
        <v>0</v>
      </c>
      <c r="L441" s="137"/>
      <c r="M441" s="142"/>
      <c r="P441" s="143">
        <f>SUM(P442:P452)</f>
        <v>0</v>
      </c>
      <c r="R441" s="143">
        <f>SUM(R442:R452)</f>
        <v>1.4999999999999999E-4</v>
      </c>
      <c r="T441" s="144">
        <f>SUM(T442:T452)</f>
        <v>0</v>
      </c>
      <c r="AR441" s="138" t="s">
        <v>154</v>
      </c>
      <c r="AT441" s="145" t="s">
        <v>72</v>
      </c>
      <c r="AU441" s="145" t="s">
        <v>73</v>
      </c>
      <c r="AY441" s="138" t="s">
        <v>155</v>
      </c>
      <c r="BK441" s="146">
        <f>SUM(BK442:BK452)</f>
        <v>0</v>
      </c>
    </row>
    <row r="442" spans="2:65" s="1" customFormat="1" ht="16.5" customHeight="1">
      <c r="B442" s="37"/>
      <c r="C442" s="147" t="s">
        <v>73</v>
      </c>
      <c r="D442" s="147" t="s">
        <v>156</v>
      </c>
      <c r="E442" s="148" t="s">
        <v>1294</v>
      </c>
      <c r="F442" s="149" t="s">
        <v>1295</v>
      </c>
      <c r="G442" s="150" t="s">
        <v>427</v>
      </c>
      <c r="H442" s="151">
        <v>5</v>
      </c>
      <c r="I442" s="152"/>
      <c r="J442" s="153">
        <f t="shared" ref="J442:J451" si="94">ROUND(I442*H442,2)</f>
        <v>0</v>
      </c>
      <c r="K442" s="149" t="s">
        <v>21</v>
      </c>
      <c r="L442" s="37"/>
      <c r="M442" s="154" t="s">
        <v>21</v>
      </c>
      <c r="N442" s="155" t="s">
        <v>44</v>
      </c>
      <c r="P442" s="156">
        <f t="shared" ref="P442:P451" si="95">O442*H442</f>
        <v>0</v>
      </c>
      <c r="Q442" s="156">
        <v>0</v>
      </c>
      <c r="R442" s="156">
        <f t="shared" ref="R442:R451" si="96">Q442*H442</f>
        <v>0</v>
      </c>
      <c r="S442" s="156">
        <v>0</v>
      </c>
      <c r="T442" s="157">
        <f t="shared" ref="T442:T451" si="97">S442*H442</f>
        <v>0</v>
      </c>
      <c r="AR442" s="21" t="s">
        <v>160</v>
      </c>
      <c r="AT442" s="21" t="s">
        <v>156</v>
      </c>
      <c r="AU442" s="21" t="s">
        <v>81</v>
      </c>
      <c r="AY442" s="21" t="s">
        <v>155</v>
      </c>
      <c r="BE442" s="158">
        <f t="shared" ref="BE442:BE451" si="98">IF(N442="základní",J442,0)</f>
        <v>0</v>
      </c>
      <c r="BF442" s="158">
        <f t="shared" ref="BF442:BF451" si="99">IF(N442="snížená",J442,0)</f>
        <v>0</v>
      </c>
      <c r="BG442" s="158">
        <f t="shared" ref="BG442:BG451" si="100">IF(N442="zákl. přenesená",J442,0)</f>
        <v>0</v>
      </c>
      <c r="BH442" s="158">
        <f t="shared" ref="BH442:BH451" si="101">IF(N442="sníž. přenesená",J442,0)</f>
        <v>0</v>
      </c>
      <c r="BI442" s="158">
        <f t="shared" ref="BI442:BI451" si="102">IF(N442="nulová",J442,0)</f>
        <v>0</v>
      </c>
      <c r="BJ442" s="21" t="s">
        <v>81</v>
      </c>
      <c r="BK442" s="158">
        <f t="shared" ref="BK442:BK451" si="103">ROUND(I442*H442,2)</f>
        <v>0</v>
      </c>
      <c r="BL442" s="21" t="s">
        <v>160</v>
      </c>
      <c r="BM442" s="21" t="s">
        <v>1296</v>
      </c>
    </row>
    <row r="443" spans="2:65" s="1" customFormat="1" ht="16.5" customHeight="1">
      <c r="B443" s="37"/>
      <c r="C443" s="186" t="s">
        <v>73</v>
      </c>
      <c r="D443" s="186" t="s">
        <v>300</v>
      </c>
      <c r="E443" s="187" t="s">
        <v>1297</v>
      </c>
      <c r="F443" s="188" t="s">
        <v>1295</v>
      </c>
      <c r="G443" s="189" t="s">
        <v>427</v>
      </c>
      <c r="H443" s="190">
        <v>5</v>
      </c>
      <c r="I443" s="191"/>
      <c r="J443" s="192">
        <f t="shared" si="94"/>
        <v>0</v>
      </c>
      <c r="K443" s="188" t="s">
        <v>21</v>
      </c>
      <c r="L443" s="193"/>
      <c r="M443" s="194" t="s">
        <v>21</v>
      </c>
      <c r="N443" s="195" t="s">
        <v>44</v>
      </c>
      <c r="P443" s="156">
        <f t="shared" si="95"/>
        <v>0</v>
      </c>
      <c r="Q443" s="156">
        <v>0</v>
      </c>
      <c r="R443" s="156">
        <f t="shared" si="96"/>
        <v>0</v>
      </c>
      <c r="S443" s="156">
        <v>0</v>
      </c>
      <c r="T443" s="157">
        <f t="shared" si="97"/>
        <v>0</v>
      </c>
      <c r="AR443" s="21" t="s">
        <v>554</v>
      </c>
      <c r="AT443" s="21" t="s">
        <v>300</v>
      </c>
      <c r="AU443" s="21" t="s">
        <v>81</v>
      </c>
      <c r="AY443" s="21" t="s">
        <v>155</v>
      </c>
      <c r="BE443" s="158">
        <f t="shared" si="98"/>
        <v>0</v>
      </c>
      <c r="BF443" s="158">
        <f t="shared" si="99"/>
        <v>0</v>
      </c>
      <c r="BG443" s="158">
        <f t="shared" si="100"/>
        <v>0</v>
      </c>
      <c r="BH443" s="158">
        <f t="shared" si="101"/>
        <v>0</v>
      </c>
      <c r="BI443" s="158">
        <f t="shared" si="102"/>
        <v>0</v>
      </c>
      <c r="BJ443" s="21" t="s">
        <v>81</v>
      </c>
      <c r="BK443" s="158">
        <f t="shared" si="103"/>
        <v>0</v>
      </c>
      <c r="BL443" s="21" t="s">
        <v>160</v>
      </c>
      <c r="BM443" s="21" t="s">
        <v>1298</v>
      </c>
    </row>
    <row r="444" spans="2:65" s="1" customFormat="1" ht="16.5" customHeight="1">
      <c r="B444" s="37"/>
      <c r="C444" s="147" t="s">
        <v>73</v>
      </c>
      <c r="D444" s="147" t="s">
        <v>156</v>
      </c>
      <c r="E444" s="148" t="s">
        <v>1299</v>
      </c>
      <c r="F444" s="149" t="s">
        <v>1300</v>
      </c>
      <c r="G444" s="150" t="s">
        <v>300</v>
      </c>
      <c r="H444" s="151">
        <v>85</v>
      </c>
      <c r="I444" s="152"/>
      <c r="J444" s="153">
        <f t="shared" si="94"/>
        <v>0</v>
      </c>
      <c r="K444" s="149" t="s">
        <v>21</v>
      </c>
      <c r="L444" s="37"/>
      <c r="M444" s="154" t="s">
        <v>21</v>
      </c>
      <c r="N444" s="155" t="s">
        <v>44</v>
      </c>
      <c r="P444" s="156">
        <f t="shared" si="95"/>
        <v>0</v>
      </c>
      <c r="Q444" s="156">
        <v>0</v>
      </c>
      <c r="R444" s="156">
        <f t="shared" si="96"/>
        <v>0</v>
      </c>
      <c r="S444" s="156">
        <v>0</v>
      </c>
      <c r="T444" s="157">
        <f t="shared" si="97"/>
        <v>0</v>
      </c>
      <c r="AR444" s="21" t="s">
        <v>160</v>
      </c>
      <c r="AT444" s="21" t="s">
        <v>156</v>
      </c>
      <c r="AU444" s="21" t="s">
        <v>81</v>
      </c>
      <c r="AY444" s="21" t="s">
        <v>155</v>
      </c>
      <c r="BE444" s="158">
        <f t="shared" si="98"/>
        <v>0</v>
      </c>
      <c r="BF444" s="158">
        <f t="shared" si="99"/>
        <v>0</v>
      </c>
      <c r="BG444" s="158">
        <f t="shared" si="100"/>
        <v>0</v>
      </c>
      <c r="BH444" s="158">
        <f t="shared" si="101"/>
        <v>0</v>
      </c>
      <c r="BI444" s="158">
        <f t="shared" si="102"/>
        <v>0</v>
      </c>
      <c r="BJ444" s="21" t="s">
        <v>81</v>
      </c>
      <c r="BK444" s="158">
        <f t="shared" si="103"/>
        <v>0</v>
      </c>
      <c r="BL444" s="21" t="s">
        <v>160</v>
      </c>
      <c r="BM444" s="21" t="s">
        <v>1301</v>
      </c>
    </row>
    <row r="445" spans="2:65" s="1" customFormat="1" ht="16.5" customHeight="1">
      <c r="B445" s="37"/>
      <c r="C445" s="186" t="s">
        <v>73</v>
      </c>
      <c r="D445" s="186" t="s">
        <v>300</v>
      </c>
      <c r="E445" s="187" t="s">
        <v>1302</v>
      </c>
      <c r="F445" s="188" t="s">
        <v>1300</v>
      </c>
      <c r="G445" s="189" t="s">
        <v>300</v>
      </c>
      <c r="H445" s="190">
        <v>85</v>
      </c>
      <c r="I445" s="191"/>
      <c r="J445" s="192">
        <f t="shared" si="94"/>
        <v>0</v>
      </c>
      <c r="K445" s="188" t="s">
        <v>21</v>
      </c>
      <c r="L445" s="193"/>
      <c r="M445" s="194" t="s">
        <v>21</v>
      </c>
      <c r="N445" s="195" t="s">
        <v>44</v>
      </c>
      <c r="P445" s="156">
        <f t="shared" si="95"/>
        <v>0</v>
      </c>
      <c r="Q445" s="156">
        <v>0</v>
      </c>
      <c r="R445" s="156">
        <f t="shared" si="96"/>
        <v>0</v>
      </c>
      <c r="S445" s="156">
        <v>0</v>
      </c>
      <c r="T445" s="157">
        <f t="shared" si="97"/>
        <v>0</v>
      </c>
      <c r="AR445" s="21" t="s">
        <v>554</v>
      </c>
      <c r="AT445" s="21" t="s">
        <v>300</v>
      </c>
      <c r="AU445" s="21" t="s">
        <v>81</v>
      </c>
      <c r="AY445" s="21" t="s">
        <v>155</v>
      </c>
      <c r="BE445" s="158">
        <f t="shared" si="98"/>
        <v>0</v>
      </c>
      <c r="BF445" s="158">
        <f t="shared" si="99"/>
        <v>0</v>
      </c>
      <c r="BG445" s="158">
        <f t="shared" si="100"/>
        <v>0</v>
      </c>
      <c r="BH445" s="158">
        <f t="shared" si="101"/>
        <v>0</v>
      </c>
      <c r="BI445" s="158">
        <f t="shared" si="102"/>
        <v>0</v>
      </c>
      <c r="BJ445" s="21" t="s">
        <v>81</v>
      </c>
      <c r="BK445" s="158">
        <f t="shared" si="103"/>
        <v>0</v>
      </c>
      <c r="BL445" s="21" t="s">
        <v>160</v>
      </c>
      <c r="BM445" s="21" t="s">
        <v>1303</v>
      </c>
    </row>
    <row r="446" spans="2:65" s="1" customFormat="1" ht="16.5" customHeight="1">
      <c r="B446" s="37"/>
      <c r="C446" s="147" t="s">
        <v>73</v>
      </c>
      <c r="D446" s="147" t="s">
        <v>156</v>
      </c>
      <c r="E446" s="148" t="s">
        <v>1304</v>
      </c>
      <c r="F446" s="149" t="s">
        <v>840</v>
      </c>
      <c r="G446" s="150" t="s">
        <v>300</v>
      </c>
      <c r="H446" s="151">
        <v>80</v>
      </c>
      <c r="I446" s="152"/>
      <c r="J446" s="153">
        <f t="shared" si="94"/>
        <v>0</v>
      </c>
      <c r="K446" s="149" t="s">
        <v>21</v>
      </c>
      <c r="L446" s="37"/>
      <c r="M446" s="154" t="s">
        <v>21</v>
      </c>
      <c r="N446" s="155" t="s">
        <v>44</v>
      </c>
      <c r="P446" s="156">
        <f t="shared" si="95"/>
        <v>0</v>
      </c>
      <c r="Q446" s="156">
        <v>0</v>
      </c>
      <c r="R446" s="156">
        <f t="shared" si="96"/>
        <v>0</v>
      </c>
      <c r="S446" s="156">
        <v>0</v>
      </c>
      <c r="T446" s="157">
        <f t="shared" si="97"/>
        <v>0</v>
      </c>
      <c r="AR446" s="21" t="s">
        <v>160</v>
      </c>
      <c r="AT446" s="21" t="s">
        <v>156</v>
      </c>
      <c r="AU446" s="21" t="s">
        <v>81</v>
      </c>
      <c r="AY446" s="21" t="s">
        <v>155</v>
      </c>
      <c r="BE446" s="158">
        <f t="shared" si="98"/>
        <v>0</v>
      </c>
      <c r="BF446" s="158">
        <f t="shared" si="99"/>
        <v>0</v>
      </c>
      <c r="BG446" s="158">
        <f t="shared" si="100"/>
        <v>0</v>
      </c>
      <c r="BH446" s="158">
        <f t="shared" si="101"/>
        <v>0</v>
      </c>
      <c r="BI446" s="158">
        <f t="shared" si="102"/>
        <v>0</v>
      </c>
      <c r="BJ446" s="21" t="s">
        <v>81</v>
      </c>
      <c r="BK446" s="158">
        <f t="shared" si="103"/>
        <v>0</v>
      </c>
      <c r="BL446" s="21" t="s">
        <v>160</v>
      </c>
      <c r="BM446" s="21" t="s">
        <v>1305</v>
      </c>
    </row>
    <row r="447" spans="2:65" s="1" customFormat="1" ht="16.5" customHeight="1">
      <c r="B447" s="37"/>
      <c r="C447" s="186" t="s">
        <v>73</v>
      </c>
      <c r="D447" s="186" t="s">
        <v>300</v>
      </c>
      <c r="E447" s="187" t="s">
        <v>1306</v>
      </c>
      <c r="F447" s="188" t="s">
        <v>840</v>
      </c>
      <c r="G447" s="189" t="s">
        <v>300</v>
      </c>
      <c r="H447" s="190">
        <v>80</v>
      </c>
      <c r="I447" s="191"/>
      <c r="J447" s="192">
        <f t="shared" si="94"/>
        <v>0</v>
      </c>
      <c r="K447" s="188" t="s">
        <v>21</v>
      </c>
      <c r="L447" s="193"/>
      <c r="M447" s="194" t="s">
        <v>21</v>
      </c>
      <c r="N447" s="195" t="s">
        <v>44</v>
      </c>
      <c r="P447" s="156">
        <f t="shared" si="95"/>
        <v>0</v>
      </c>
      <c r="Q447" s="156">
        <v>0</v>
      </c>
      <c r="R447" s="156">
        <f t="shared" si="96"/>
        <v>0</v>
      </c>
      <c r="S447" s="156">
        <v>0</v>
      </c>
      <c r="T447" s="157">
        <f t="shared" si="97"/>
        <v>0</v>
      </c>
      <c r="AR447" s="21" t="s">
        <v>554</v>
      </c>
      <c r="AT447" s="21" t="s">
        <v>300</v>
      </c>
      <c r="AU447" s="21" t="s">
        <v>81</v>
      </c>
      <c r="AY447" s="21" t="s">
        <v>155</v>
      </c>
      <c r="BE447" s="158">
        <f t="shared" si="98"/>
        <v>0</v>
      </c>
      <c r="BF447" s="158">
        <f t="shared" si="99"/>
        <v>0</v>
      </c>
      <c r="BG447" s="158">
        <f t="shared" si="100"/>
        <v>0</v>
      </c>
      <c r="BH447" s="158">
        <f t="shared" si="101"/>
        <v>0</v>
      </c>
      <c r="BI447" s="158">
        <f t="shared" si="102"/>
        <v>0</v>
      </c>
      <c r="BJ447" s="21" t="s">
        <v>81</v>
      </c>
      <c r="BK447" s="158">
        <f t="shared" si="103"/>
        <v>0</v>
      </c>
      <c r="BL447" s="21" t="s">
        <v>160</v>
      </c>
      <c r="BM447" s="21" t="s">
        <v>1307</v>
      </c>
    </row>
    <row r="448" spans="2:65" s="1" customFormat="1" ht="16.5" customHeight="1">
      <c r="B448" s="37"/>
      <c r="C448" s="147" t="s">
        <v>73</v>
      </c>
      <c r="D448" s="147" t="s">
        <v>156</v>
      </c>
      <c r="E448" s="148" t="s">
        <v>1308</v>
      </c>
      <c r="F448" s="149" t="s">
        <v>1309</v>
      </c>
      <c r="G448" s="150" t="s">
        <v>427</v>
      </c>
      <c r="H448" s="151">
        <v>1</v>
      </c>
      <c r="I448" s="152"/>
      <c r="J448" s="153">
        <f t="shared" si="94"/>
        <v>0</v>
      </c>
      <c r="K448" s="149" t="s">
        <v>21</v>
      </c>
      <c r="L448" s="37"/>
      <c r="M448" s="154" t="s">
        <v>21</v>
      </c>
      <c r="N448" s="155" t="s">
        <v>44</v>
      </c>
      <c r="P448" s="156">
        <f t="shared" si="95"/>
        <v>0</v>
      </c>
      <c r="Q448" s="156">
        <v>1.4999999999999999E-4</v>
      </c>
      <c r="R448" s="156">
        <f t="shared" si="96"/>
        <v>1.4999999999999999E-4</v>
      </c>
      <c r="S448" s="156">
        <v>0</v>
      </c>
      <c r="T448" s="157">
        <f t="shared" si="97"/>
        <v>0</v>
      </c>
      <c r="AR448" s="21" t="s">
        <v>160</v>
      </c>
      <c r="AT448" s="21" t="s">
        <v>156</v>
      </c>
      <c r="AU448" s="21" t="s">
        <v>81</v>
      </c>
      <c r="AY448" s="21" t="s">
        <v>155</v>
      </c>
      <c r="BE448" s="158">
        <f t="shared" si="98"/>
        <v>0</v>
      </c>
      <c r="BF448" s="158">
        <f t="shared" si="99"/>
        <v>0</v>
      </c>
      <c r="BG448" s="158">
        <f t="shared" si="100"/>
        <v>0</v>
      </c>
      <c r="BH448" s="158">
        <f t="shared" si="101"/>
        <v>0</v>
      </c>
      <c r="BI448" s="158">
        <f t="shared" si="102"/>
        <v>0</v>
      </c>
      <c r="BJ448" s="21" t="s">
        <v>81</v>
      </c>
      <c r="BK448" s="158">
        <f t="shared" si="103"/>
        <v>0</v>
      </c>
      <c r="BL448" s="21" t="s">
        <v>160</v>
      </c>
      <c r="BM448" s="21" t="s">
        <v>1310</v>
      </c>
    </row>
    <row r="449" spans="2:65" s="1" customFormat="1" ht="16.5" customHeight="1">
      <c r="B449" s="37"/>
      <c r="C449" s="186" t="s">
        <v>73</v>
      </c>
      <c r="D449" s="186" t="s">
        <v>300</v>
      </c>
      <c r="E449" s="187" t="s">
        <v>1311</v>
      </c>
      <c r="F449" s="188" t="s">
        <v>1309</v>
      </c>
      <c r="G449" s="189" t="s">
        <v>427</v>
      </c>
      <c r="H449" s="190">
        <v>1</v>
      </c>
      <c r="I449" s="191"/>
      <c r="J449" s="192">
        <f t="shared" si="94"/>
        <v>0</v>
      </c>
      <c r="K449" s="188" t="s">
        <v>21</v>
      </c>
      <c r="L449" s="193"/>
      <c r="M449" s="194" t="s">
        <v>21</v>
      </c>
      <c r="N449" s="195" t="s">
        <v>44</v>
      </c>
      <c r="P449" s="156">
        <f t="shared" si="95"/>
        <v>0</v>
      </c>
      <c r="Q449" s="156">
        <v>0</v>
      </c>
      <c r="R449" s="156">
        <f t="shared" si="96"/>
        <v>0</v>
      </c>
      <c r="S449" s="156">
        <v>0</v>
      </c>
      <c r="T449" s="157">
        <f t="shared" si="97"/>
        <v>0</v>
      </c>
      <c r="AR449" s="21" t="s">
        <v>554</v>
      </c>
      <c r="AT449" s="21" t="s">
        <v>300</v>
      </c>
      <c r="AU449" s="21" t="s">
        <v>81</v>
      </c>
      <c r="AY449" s="21" t="s">
        <v>155</v>
      </c>
      <c r="BE449" s="158">
        <f t="shared" si="98"/>
        <v>0</v>
      </c>
      <c r="BF449" s="158">
        <f t="shared" si="99"/>
        <v>0</v>
      </c>
      <c r="BG449" s="158">
        <f t="shared" si="100"/>
        <v>0</v>
      </c>
      <c r="BH449" s="158">
        <f t="shared" si="101"/>
        <v>0</v>
      </c>
      <c r="BI449" s="158">
        <f t="shared" si="102"/>
        <v>0</v>
      </c>
      <c r="BJ449" s="21" t="s">
        <v>81</v>
      </c>
      <c r="BK449" s="158">
        <f t="shared" si="103"/>
        <v>0</v>
      </c>
      <c r="BL449" s="21" t="s">
        <v>160</v>
      </c>
      <c r="BM449" s="21" t="s">
        <v>1312</v>
      </c>
    </row>
    <row r="450" spans="2:65" s="1" customFormat="1" ht="16.5" customHeight="1">
      <c r="B450" s="37"/>
      <c r="C450" s="147" t="s">
        <v>73</v>
      </c>
      <c r="D450" s="147" t="s">
        <v>156</v>
      </c>
      <c r="E450" s="148" t="s">
        <v>1313</v>
      </c>
      <c r="F450" s="149" t="s">
        <v>1314</v>
      </c>
      <c r="G450" s="150" t="s">
        <v>427</v>
      </c>
      <c r="H450" s="151">
        <v>3</v>
      </c>
      <c r="I450" s="152"/>
      <c r="J450" s="153">
        <f t="shared" si="94"/>
        <v>0</v>
      </c>
      <c r="K450" s="149" t="s">
        <v>21</v>
      </c>
      <c r="L450" s="37"/>
      <c r="M450" s="154" t="s">
        <v>21</v>
      </c>
      <c r="N450" s="155" t="s">
        <v>44</v>
      </c>
      <c r="P450" s="156">
        <f t="shared" si="95"/>
        <v>0</v>
      </c>
      <c r="Q450" s="156">
        <v>0</v>
      </c>
      <c r="R450" s="156">
        <f t="shared" si="96"/>
        <v>0</v>
      </c>
      <c r="S450" s="156">
        <v>0</v>
      </c>
      <c r="T450" s="157">
        <f t="shared" si="97"/>
        <v>0</v>
      </c>
      <c r="AR450" s="21" t="s">
        <v>160</v>
      </c>
      <c r="AT450" s="21" t="s">
        <v>156</v>
      </c>
      <c r="AU450" s="21" t="s">
        <v>81</v>
      </c>
      <c r="AY450" s="21" t="s">
        <v>155</v>
      </c>
      <c r="BE450" s="158">
        <f t="shared" si="98"/>
        <v>0</v>
      </c>
      <c r="BF450" s="158">
        <f t="shared" si="99"/>
        <v>0</v>
      </c>
      <c r="BG450" s="158">
        <f t="shared" si="100"/>
        <v>0</v>
      </c>
      <c r="BH450" s="158">
        <f t="shared" si="101"/>
        <v>0</v>
      </c>
      <c r="BI450" s="158">
        <f t="shared" si="102"/>
        <v>0</v>
      </c>
      <c r="BJ450" s="21" t="s">
        <v>81</v>
      </c>
      <c r="BK450" s="158">
        <f t="shared" si="103"/>
        <v>0</v>
      </c>
      <c r="BL450" s="21" t="s">
        <v>160</v>
      </c>
      <c r="BM450" s="21" t="s">
        <v>1315</v>
      </c>
    </row>
    <row r="451" spans="2:65" s="1" customFormat="1" ht="16.5" customHeight="1">
      <c r="B451" s="37"/>
      <c r="C451" s="147" t="s">
        <v>73</v>
      </c>
      <c r="D451" s="147" t="s">
        <v>156</v>
      </c>
      <c r="E451" s="148" t="s">
        <v>1316</v>
      </c>
      <c r="F451" s="149" t="s">
        <v>913</v>
      </c>
      <c r="G451" s="150" t="s">
        <v>300</v>
      </c>
      <c r="H451" s="151">
        <v>80</v>
      </c>
      <c r="I451" s="152"/>
      <c r="J451" s="153">
        <f t="shared" si="94"/>
        <v>0</v>
      </c>
      <c r="K451" s="149" t="s">
        <v>21</v>
      </c>
      <c r="L451" s="37"/>
      <c r="M451" s="154" t="s">
        <v>21</v>
      </c>
      <c r="N451" s="155" t="s">
        <v>44</v>
      </c>
      <c r="P451" s="156">
        <f t="shared" si="95"/>
        <v>0</v>
      </c>
      <c r="Q451" s="156">
        <v>0</v>
      </c>
      <c r="R451" s="156">
        <f t="shared" si="96"/>
        <v>0</v>
      </c>
      <c r="S451" s="156">
        <v>0</v>
      </c>
      <c r="T451" s="157">
        <f t="shared" si="97"/>
        <v>0</v>
      </c>
      <c r="AR451" s="21" t="s">
        <v>160</v>
      </c>
      <c r="AT451" s="21" t="s">
        <v>156</v>
      </c>
      <c r="AU451" s="21" t="s">
        <v>81</v>
      </c>
      <c r="AY451" s="21" t="s">
        <v>155</v>
      </c>
      <c r="BE451" s="158">
        <f t="shared" si="98"/>
        <v>0</v>
      </c>
      <c r="BF451" s="158">
        <f t="shared" si="99"/>
        <v>0</v>
      </c>
      <c r="BG451" s="158">
        <f t="shared" si="100"/>
        <v>0</v>
      </c>
      <c r="BH451" s="158">
        <f t="shared" si="101"/>
        <v>0</v>
      </c>
      <c r="BI451" s="158">
        <f t="shared" si="102"/>
        <v>0</v>
      </c>
      <c r="BJ451" s="21" t="s">
        <v>81</v>
      </c>
      <c r="BK451" s="158">
        <f t="shared" si="103"/>
        <v>0</v>
      </c>
      <c r="BL451" s="21" t="s">
        <v>160</v>
      </c>
      <c r="BM451" s="21" t="s">
        <v>1317</v>
      </c>
    </row>
    <row r="452" spans="2:65" s="9" customFormat="1" ht="29.85" customHeight="1">
      <c r="B452" s="137"/>
      <c r="D452" s="138" t="s">
        <v>72</v>
      </c>
      <c r="E452" s="169" t="s">
        <v>1318</v>
      </c>
      <c r="F452" s="169" t="s">
        <v>1319</v>
      </c>
      <c r="I452" s="140"/>
      <c r="J452" s="170">
        <f>BK452</f>
        <v>0</v>
      </c>
      <c r="L452" s="137"/>
      <c r="M452" s="142"/>
      <c r="P452" s="143">
        <v>0</v>
      </c>
      <c r="R452" s="143">
        <v>0</v>
      </c>
      <c r="T452" s="144">
        <v>0</v>
      </c>
      <c r="AR452" s="138" t="s">
        <v>154</v>
      </c>
      <c r="AT452" s="145" t="s">
        <v>72</v>
      </c>
      <c r="AU452" s="145" t="s">
        <v>81</v>
      </c>
      <c r="AY452" s="138" t="s">
        <v>155</v>
      </c>
      <c r="BK452" s="146">
        <v>0</v>
      </c>
    </row>
    <row r="453" spans="2:65" s="9" customFormat="1" ht="24.95" customHeight="1">
      <c r="B453" s="137"/>
      <c r="D453" s="138" t="s">
        <v>72</v>
      </c>
      <c r="E453" s="139" t="s">
        <v>1320</v>
      </c>
      <c r="F453" s="139" t="s">
        <v>1321</v>
      </c>
      <c r="I453" s="140"/>
      <c r="J453" s="141">
        <f>BK453</f>
        <v>0</v>
      </c>
      <c r="L453" s="137"/>
      <c r="M453" s="142"/>
      <c r="P453" s="143">
        <f>SUM(P454:P462)</f>
        <v>0</v>
      </c>
      <c r="R453" s="143">
        <f>SUM(R454:R462)</f>
        <v>0</v>
      </c>
      <c r="T453" s="144">
        <f>SUM(T454:T462)</f>
        <v>0</v>
      </c>
      <c r="AR453" s="138" t="s">
        <v>154</v>
      </c>
      <c r="AT453" s="145" t="s">
        <v>72</v>
      </c>
      <c r="AU453" s="145" t="s">
        <v>73</v>
      </c>
      <c r="AY453" s="138" t="s">
        <v>155</v>
      </c>
      <c r="BK453" s="146">
        <f>SUM(BK454:BK462)</f>
        <v>0</v>
      </c>
    </row>
    <row r="454" spans="2:65" s="1" customFormat="1" ht="25.5" customHeight="1">
      <c r="B454" s="37"/>
      <c r="C454" s="147" t="s">
        <v>73</v>
      </c>
      <c r="D454" s="147" t="s">
        <v>156</v>
      </c>
      <c r="E454" s="148" t="s">
        <v>1322</v>
      </c>
      <c r="F454" s="149" t="s">
        <v>1323</v>
      </c>
      <c r="G454" s="150" t="s">
        <v>427</v>
      </c>
      <c r="H454" s="151">
        <v>1</v>
      </c>
      <c r="I454" s="152"/>
      <c r="J454" s="153">
        <f t="shared" ref="J454:J461" si="104">ROUND(I454*H454,2)</f>
        <v>0</v>
      </c>
      <c r="K454" s="149" t="s">
        <v>21</v>
      </c>
      <c r="L454" s="37"/>
      <c r="M454" s="154" t="s">
        <v>21</v>
      </c>
      <c r="N454" s="155" t="s">
        <v>44</v>
      </c>
      <c r="P454" s="156">
        <f t="shared" ref="P454:P461" si="105">O454*H454</f>
        <v>0</v>
      </c>
      <c r="Q454" s="156">
        <v>0</v>
      </c>
      <c r="R454" s="156">
        <f t="shared" ref="R454:R461" si="106">Q454*H454</f>
        <v>0</v>
      </c>
      <c r="S454" s="156">
        <v>0</v>
      </c>
      <c r="T454" s="157">
        <f t="shared" ref="T454:T461" si="107">S454*H454</f>
        <v>0</v>
      </c>
      <c r="AR454" s="21" t="s">
        <v>160</v>
      </c>
      <c r="AT454" s="21" t="s">
        <v>156</v>
      </c>
      <c r="AU454" s="21" t="s">
        <v>81</v>
      </c>
      <c r="AY454" s="21" t="s">
        <v>155</v>
      </c>
      <c r="BE454" s="158">
        <f t="shared" ref="BE454:BE461" si="108">IF(N454="základní",J454,0)</f>
        <v>0</v>
      </c>
      <c r="BF454" s="158">
        <f t="shared" ref="BF454:BF461" si="109">IF(N454="snížená",J454,0)</f>
        <v>0</v>
      </c>
      <c r="BG454" s="158">
        <f t="shared" ref="BG454:BG461" si="110">IF(N454="zákl. přenesená",J454,0)</f>
        <v>0</v>
      </c>
      <c r="BH454" s="158">
        <f t="shared" ref="BH454:BH461" si="111">IF(N454="sníž. přenesená",J454,0)</f>
        <v>0</v>
      </c>
      <c r="BI454" s="158">
        <f t="shared" ref="BI454:BI461" si="112">IF(N454="nulová",J454,0)</f>
        <v>0</v>
      </c>
      <c r="BJ454" s="21" t="s">
        <v>81</v>
      </c>
      <c r="BK454" s="158">
        <f t="shared" ref="BK454:BK461" si="113">ROUND(I454*H454,2)</f>
        <v>0</v>
      </c>
      <c r="BL454" s="21" t="s">
        <v>160</v>
      </c>
      <c r="BM454" s="21" t="s">
        <v>1324</v>
      </c>
    </row>
    <row r="455" spans="2:65" s="1" customFormat="1" ht="16.5" customHeight="1">
      <c r="B455" s="37"/>
      <c r="C455" s="147" t="s">
        <v>73</v>
      </c>
      <c r="D455" s="147" t="s">
        <v>156</v>
      </c>
      <c r="E455" s="148" t="s">
        <v>1325</v>
      </c>
      <c r="F455" s="149" t="s">
        <v>1326</v>
      </c>
      <c r="G455" s="150" t="s">
        <v>427</v>
      </c>
      <c r="H455" s="151">
        <v>8</v>
      </c>
      <c r="I455" s="152"/>
      <c r="J455" s="153">
        <f t="shared" si="104"/>
        <v>0</v>
      </c>
      <c r="K455" s="149" t="s">
        <v>21</v>
      </c>
      <c r="L455" s="37"/>
      <c r="M455" s="154" t="s">
        <v>21</v>
      </c>
      <c r="N455" s="155" t="s">
        <v>44</v>
      </c>
      <c r="P455" s="156">
        <f t="shared" si="105"/>
        <v>0</v>
      </c>
      <c r="Q455" s="156">
        <v>0</v>
      </c>
      <c r="R455" s="156">
        <f t="shared" si="106"/>
        <v>0</v>
      </c>
      <c r="S455" s="156">
        <v>0</v>
      </c>
      <c r="T455" s="157">
        <f t="shared" si="107"/>
        <v>0</v>
      </c>
      <c r="AR455" s="21" t="s">
        <v>160</v>
      </c>
      <c r="AT455" s="21" t="s">
        <v>156</v>
      </c>
      <c r="AU455" s="21" t="s">
        <v>81</v>
      </c>
      <c r="AY455" s="21" t="s">
        <v>155</v>
      </c>
      <c r="BE455" s="158">
        <f t="shared" si="108"/>
        <v>0</v>
      </c>
      <c r="BF455" s="158">
        <f t="shared" si="109"/>
        <v>0</v>
      </c>
      <c r="BG455" s="158">
        <f t="shared" si="110"/>
        <v>0</v>
      </c>
      <c r="BH455" s="158">
        <f t="shared" si="111"/>
        <v>0</v>
      </c>
      <c r="BI455" s="158">
        <f t="shared" si="112"/>
        <v>0</v>
      </c>
      <c r="BJ455" s="21" t="s">
        <v>81</v>
      </c>
      <c r="BK455" s="158">
        <f t="shared" si="113"/>
        <v>0</v>
      </c>
      <c r="BL455" s="21" t="s">
        <v>160</v>
      </c>
      <c r="BM455" s="21" t="s">
        <v>1327</v>
      </c>
    </row>
    <row r="456" spans="2:65" s="1" customFormat="1" ht="16.5" customHeight="1">
      <c r="B456" s="37"/>
      <c r="C456" s="147" t="s">
        <v>73</v>
      </c>
      <c r="D456" s="147" t="s">
        <v>156</v>
      </c>
      <c r="E456" s="148" t="s">
        <v>1328</v>
      </c>
      <c r="F456" s="149" t="s">
        <v>1329</v>
      </c>
      <c r="G456" s="150" t="s">
        <v>427</v>
      </c>
      <c r="H456" s="151">
        <v>1</v>
      </c>
      <c r="I456" s="152"/>
      <c r="J456" s="153">
        <f t="shared" si="104"/>
        <v>0</v>
      </c>
      <c r="K456" s="149" t="s">
        <v>21</v>
      </c>
      <c r="L456" s="37"/>
      <c r="M456" s="154" t="s">
        <v>21</v>
      </c>
      <c r="N456" s="155" t="s">
        <v>44</v>
      </c>
      <c r="P456" s="156">
        <f t="shared" si="105"/>
        <v>0</v>
      </c>
      <c r="Q456" s="156">
        <v>0</v>
      </c>
      <c r="R456" s="156">
        <f t="shared" si="106"/>
        <v>0</v>
      </c>
      <c r="S456" s="156">
        <v>0</v>
      </c>
      <c r="T456" s="157">
        <f t="shared" si="107"/>
        <v>0</v>
      </c>
      <c r="AR456" s="21" t="s">
        <v>160</v>
      </c>
      <c r="AT456" s="21" t="s">
        <v>156</v>
      </c>
      <c r="AU456" s="21" t="s">
        <v>81</v>
      </c>
      <c r="AY456" s="21" t="s">
        <v>155</v>
      </c>
      <c r="BE456" s="158">
        <f t="shared" si="108"/>
        <v>0</v>
      </c>
      <c r="BF456" s="158">
        <f t="shared" si="109"/>
        <v>0</v>
      </c>
      <c r="BG456" s="158">
        <f t="shared" si="110"/>
        <v>0</v>
      </c>
      <c r="BH456" s="158">
        <f t="shared" si="111"/>
        <v>0</v>
      </c>
      <c r="BI456" s="158">
        <f t="shared" si="112"/>
        <v>0</v>
      </c>
      <c r="BJ456" s="21" t="s">
        <v>81</v>
      </c>
      <c r="BK456" s="158">
        <f t="shared" si="113"/>
        <v>0</v>
      </c>
      <c r="BL456" s="21" t="s">
        <v>160</v>
      </c>
      <c r="BM456" s="21" t="s">
        <v>1330</v>
      </c>
    </row>
    <row r="457" spans="2:65" s="1" customFormat="1" ht="16.5" customHeight="1">
      <c r="B457" s="37"/>
      <c r="C457" s="147" t="s">
        <v>73</v>
      </c>
      <c r="D457" s="147" t="s">
        <v>156</v>
      </c>
      <c r="E457" s="148" t="s">
        <v>1331</v>
      </c>
      <c r="F457" s="149" t="s">
        <v>1332</v>
      </c>
      <c r="G457" s="150" t="s">
        <v>895</v>
      </c>
      <c r="H457" s="151">
        <v>2</v>
      </c>
      <c r="I457" s="152"/>
      <c r="J457" s="153">
        <f t="shared" si="104"/>
        <v>0</v>
      </c>
      <c r="K457" s="149" t="s">
        <v>21</v>
      </c>
      <c r="L457" s="37"/>
      <c r="M457" s="154" t="s">
        <v>21</v>
      </c>
      <c r="N457" s="155" t="s">
        <v>44</v>
      </c>
      <c r="P457" s="156">
        <f t="shared" si="105"/>
        <v>0</v>
      </c>
      <c r="Q457" s="156">
        <v>0</v>
      </c>
      <c r="R457" s="156">
        <f t="shared" si="106"/>
        <v>0</v>
      </c>
      <c r="S457" s="156">
        <v>0</v>
      </c>
      <c r="T457" s="157">
        <f t="shared" si="107"/>
        <v>0</v>
      </c>
      <c r="AR457" s="21" t="s">
        <v>160</v>
      </c>
      <c r="AT457" s="21" t="s">
        <v>156</v>
      </c>
      <c r="AU457" s="21" t="s">
        <v>81</v>
      </c>
      <c r="AY457" s="21" t="s">
        <v>155</v>
      </c>
      <c r="BE457" s="158">
        <f t="shared" si="108"/>
        <v>0</v>
      </c>
      <c r="BF457" s="158">
        <f t="shared" si="109"/>
        <v>0</v>
      </c>
      <c r="BG457" s="158">
        <f t="shared" si="110"/>
        <v>0</v>
      </c>
      <c r="BH457" s="158">
        <f t="shared" si="111"/>
        <v>0</v>
      </c>
      <c r="BI457" s="158">
        <f t="shared" si="112"/>
        <v>0</v>
      </c>
      <c r="BJ457" s="21" t="s">
        <v>81</v>
      </c>
      <c r="BK457" s="158">
        <f t="shared" si="113"/>
        <v>0</v>
      </c>
      <c r="BL457" s="21" t="s">
        <v>160</v>
      </c>
      <c r="BM457" s="21" t="s">
        <v>1333</v>
      </c>
    </row>
    <row r="458" spans="2:65" s="1" customFormat="1" ht="16.5" customHeight="1">
      <c r="B458" s="37"/>
      <c r="C458" s="147" t="s">
        <v>73</v>
      </c>
      <c r="D458" s="147" t="s">
        <v>156</v>
      </c>
      <c r="E458" s="148" t="s">
        <v>1334</v>
      </c>
      <c r="F458" s="149" t="s">
        <v>1335</v>
      </c>
      <c r="G458" s="150" t="s">
        <v>895</v>
      </c>
      <c r="H458" s="151">
        <v>59</v>
      </c>
      <c r="I458" s="152"/>
      <c r="J458" s="153">
        <f t="shared" si="104"/>
        <v>0</v>
      </c>
      <c r="K458" s="149" t="s">
        <v>21</v>
      </c>
      <c r="L458" s="37"/>
      <c r="M458" s="154" t="s">
        <v>21</v>
      </c>
      <c r="N458" s="155" t="s">
        <v>44</v>
      </c>
      <c r="P458" s="156">
        <f t="shared" si="105"/>
        <v>0</v>
      </c>
      <c r="Q458" s="156">
        <v>0</v>
      </c>
      <c r="R458" s="156">
        <f t="shared" si="106"/>
        <v>0</v>
      </c>
      <c r="S458" s="156">
        <v>0</v>
      </c>
      <c r="T458" s="157">
        <f t="shared" si="107"/>
        <v>0</v>
      </c>
      <c r="AR458" s="21" t="s">
        <v>160</v>
      </c>
      <c r="AT458" s="21" t="s">
        <v>156</v>
      </c>
      <c r="AU458" s="21" t="s">
        <v>81</v>
      </c>
      <c r="AY458" s="21" t="s">
        <v>155</v>
      </c>
      <c r="BE458" s="158">
        <f t="shared" si="108"/>
        <v>0</v>
      </c>
      <c r="BF458" s="158">
        <f t="shared" si="109"/>
        <v>0</v>
      </c>
      <c r="BG458" s="158">
        <f t="shared" si="110"/>
        <v>0</v>
      </c>
      <c r="BH458" s="158">
        <f t="shared" si="111"/>
        <v>0</v>
      </c>
      <c r="BI458" s="158">
        <f t="shared" si="112"/>
        <v>0</v>
      </c>
      <c r="BJ458" s="21" t="s">
        <v>81</v>
      </c>
      <c r="BK458" s="158">
        <f t="shared" si="113"/>
        <v>0</v>
      </c>
      <c r="BL458" s="21" t="s">
        <v>160</v>
      </c>
      <c r="BM458" s="21" t="s">
        <v>1336</v>
      </c>
    </row>
    <row r="459" spans="2:65" s="1" customFormat="1" ht="16.5" customHeight="1">
      <c r="B459" s="37"/>
      <c r="C459" s="147" t="s">
        <v>73</v>
      </c>
      <c r="D459" s="147" t="s">
        <v>156</v>
      </c>
      <c r="E459" s="148" t="s">
        <v>1337</v>
      </c>
      <c r="F459" s="149" t="s">
        <v>1338</v>
      </c>
      <c r="G459" s="150" t="s">
        <v>895</v>
      </c>
      <c r="H459" s="151">
        <v>24</v>
      </c>
      <c r="I459" s="152"/>
      <c r="J459" s="153">
        <f t="shared" si="104"/>
        <v>0</v>
      </c>
      <c r="K459" s="149" t="s">
        <v>21</v>
      </c>
      <c r="L459" s="37"/>
      <c r="M459" s="154" t="s">
        <v>21</v>
      </c>
      <c r="N459" s="155" t="s">
        <v>44</v>
      </c>
      <c r="P459" s="156">
        <f t="shared" si="105"/>
        <v>0</v>
      </c>
      <c r="Q459" s="156">
        <v>0</v>
      </c>
      <c r="R459" s="156">
        <f t="shared" si="106"/>
        <v>0</v>
      </c>
      <c r="S459" s="156">
        <v>0</v>
      </c>
      <c r="T459" s="157">
        <f t="shared" si="107"/>
        <v>0</v>
      </c>
      <c r="AR459" s="21" t="s">
        <v>160</v>
      </c>
      <c r="AT459" s="21" t="s">
        <v>156</v>
      </c>
      <c r="AU459" s="21" t="s">
        <v>81</v>
      </c>
      <c r="AY459" s="21" t="s">
        <v>155</v>
      </c>
      <c r="BE459" s="158">
        <f t="shared" si="108"/>
        <v>0</v>
      </c>
      <c r="BF459" s="158">
        <f t="shared" si="109"/>
        <v>0</v>
      </c>
      <c r="BG459" s="158">
        <f t="shared" si="110"/>
        <v>0</v>
      </c>
      <c r="BH459" s="158">
        <f t="shared" si="111"/>
        <v>0</v>
      </c>
      <c r="BI459" s="158">
        <f t="shared" si="112"/>
        <v>0</v>
      </c>
      <c r="BJ459" s="21" t="s">
        <v>81</v>
      </c>
      <c r="BK459" s="158">
        <f t="shared" si="113"/>
        <v>0</v>
      </c>
      <c r="BL459" s="21" t="s">
        <v>160</v>
      </c>
      <c r="BM459" s="21" t="s">
        <v>1339</v>
      </c>
    </row>
    <row r="460" spans="2:65" s="1" customFormat="1" ht="25.5" customHeight="1">
      <c r="B460" s="37"/>
      <c r="C460" s="147" t="s">
        <v>73</v>
      </c>
      <c r="D460" s="147" t="s">
        <v>156</v>
      </c>
      <c r="E460" s="148" t="s">
        <v>1340</v>
      </c>
      <c r="F460" s="149" t="s">
        <v>1341</v>
      </c>
      <c r="G460" s="150" t="s">
        <v>895</v>
      </c>
      <c r="H460" s="151">
        <v>24</v>
      </c>
      <c r="I460" s="152"/>
      <c r="J460" s="153">
        <f t="shared" si="104"/>
        <v>0</v>
      </c>
      <c r="K460" s="149" t="s">
        <v>21</v>
      </c>
      <c r="L460" s="37"/>
      <c r="M460" s="154" t="s">
        <v>21</v>
      </c>
      <c r="N460" s="155" t="s">
        <v>44</v>
      </c>
      <c r="P460" s="156">
        <f t="shared" si="105"/>
        <v>0</v>
      </c>
      <c r="Q460" s="156">
        <v>0</v>
      </c>
      <c r="R460" s="156">
        <f t="shared" si="106"/>
        <v>0</v>
      </c>
      <c r="S460" s="156">
        <v>0</v>
      </c>
      <c r="T460" s="157">
        <f t="shared" si="107"/>
        <v>0</v>
      </c>
      <c r="AR460" s="21" t="s">
        <v>160</v>
      </c>
      <c r="AT460" s="21" t="s">
        <v>156</v>
      </c>
      <c r="AU460" s="21" t="s">
        <v>81</v>
      </c>
      <c r="AY460" s="21" t="s">
        <v>155</v>
      </c>
      <c r="BE460" s="158">
        <f t="shared" si="108"/>
        <v>0</v>
      </c>
      <c r="BF460" s="158">
        <f t="shared" si="109"/>
        <v>0</v>
      </c>
      <c r="BG460" s="158">
        <f t="shared" si="110"/>
        <v>0</v>
      </c>
      <c r="BH460" s="158">
        <f t="shared" si="111"/>
        <v>0</v>
      </c>
      <c r="BI460" s="158">
        <f t="shared" si="112"/>
        <v>0</v>
      </c>
      <c r="BJ460" s="21" t="s">
        <v>81</v>
      </c>
      <c r="BK460" s="158">
        <f t="shared" si="113"/>
        <v>0</v>
      </c>
      <c r="BL460" s="21" t="s">
        <v>160</v>
      </c>
      <c r="BM460" s="21" t="s">
        <v>1342</v>
      </c>
    </row>
    <row r="461" spans="2:65" s="1" customFormat="1" ht="16.5" customHeight="1">
      <c r="B461" s="37"/>
      <c r="C461" s="147" t="s">
        <v>73</v>
      </c>
      <c r="D461" s="147" t="s">
        <v>156</v>
      </c>
      <c r="E461" s="148" t="s">
        <v>1343</v>
      </c>
      <c r="F461" s="149" t="s">
        <v>1344</v>
      </c>
      <c r="G461" s="150" t="s">
        <v>895</v>
      </c>
      <c r="H461" s="151">
        <v>8</v>
      </c>
      <c r="I461" s="152"/>
      <c r="J461" s="153">
        <f t="shared" si="104"/>
        <v>0</v>
      </c>
      <c r="K461" s="149" t="s">
        <v>21</v>
      </c>
      <c r="L461" s="37"/>
      <c r="M461" s="154" t="s">
        <v>21</v>
      </c>
      <c r="N461" s="155" t="s">
        <v>44</v>
      </c>
      <c r="P461" s="156">
        <f t="shared" si="105"/>
        <v>0</v>
      </c>
      <c r="Q461" s="156">
        <v>0</v>
      </c>
      <c r="R461" s="156">
        <f t="shared" si="106"/>
        <v>0</v>
      </c>
      <c r="S461" s="156">
        <v>0</v>
      </c>
      <c r="T461" s="157">
        <f t="shared" si="107"/>
        <v>0</v>
      </c>
      <c r="AR461" s="21" t="s">
        <v>160</v>
      </c>
      <c r="AT461" s="21" t="s">
        <v>156</v>
      </c>
      <c r="AU461" s="21" t="s">
        <v>81</v>
      </c>
      <c r="AY461" s="21" t="s">
        <v>155</v>
      </c>
      <c r="BE461" s="158">
        <f t="shared" si="108"/>
        <v>0</v>
      </c>
      <c r="BF461" s="158">
        <f t="shared" si="109"/>
        <v>0</v>
      </c>
      <c r="BG461" s="158">
        <f t="shared" si="110"/>
        <v>0</v>
      </c>
      <c r="BH461" s="158">
        <f t="shared" si="111"/>
        <v>0</v>
      </c>
      <c r="BI461" s="158">
        <f t="shared" si="112"/>
        <v>0</v>
      </c>
      <c r="BJ461" s="21" t="s">
        <v>81</v>
      </c>
      <c r="BK461" s="158">
        <f t="shared" si="113"/>
        <v>0</v>
      </c>
      <c r="BL461" s="21" t="s">
        <v>160</v>
      </c>
      <c r="BM461" s="21" t="s">
        <v>1345</v>
      </c>
    </row>
    <row r="462" spans="2:65" s="9" customFormat="1" ht="29.85" customHeight="1">
      <c r="B462" s="137"/>
      <c r="D462" s="138" t="s">
        <v>72</v>
      </c>
      <c r="E462" s="169" t="s">
        <v>1346</v>
      </c>
      <c r="F462" s="169" t="s">
        <v>1347</v>
      </c>
      <c r="I462" s="140"/>
      <c r="J462" s="170">
        <f>BK462</f>
        <v>0</v>
      </c>
      <c r="L462" s="137"/>
      <c r="M462" s="159"/>
      <c r="N462" s="160"/>
      <c r="O462" s="160"/>
      <c r="P462" s="161">
        <v>0</v>
      </c>
      <c r="Q462" s="160"/>
      <c r="R462" s="161">
        <v>0</v>
      </c>
      <c r="S462" s="160"/>
      <c r="T462" s="162">
        <v>0</v>
      </c>
      <c r="AR462" s="138" t="s">
        <v>81</v>
      </c>
      <c r="AT462" s="145" t="s">
        <v>72</v>
      </c>
      <c r="AU462" s="145" t="s">
        <v>81</v>
      </c>
      <c r="AY462" s="138" t="s">
        <v>155</v>
      </c>
      <c r="BK462" s="146">
        <v>0</v>
      </c>
    </row>
    <row r="463" spans="2:65" s="1" customFormat="1" ht="6.95" customHeight="1">
      <c r="B463" s="50"/>
      <c r="C463" s="51"/>
      <c r="D463" s="51"/>
      <c r="E463" s="51"/>
      <c r="F463" s="51"/>
      <c r="G463" s="51"/>
      <c r="H463" s="51"/>
      <c r="I463" s="114"/>
      <c r="J463" s="51"/>
      <c r="K463" s="51"/>
      <c r="L463" s="37"/>
    </row>
  </sheetData>
  <sheetProtection algorithmName="SHA-512" hashValue="0pA98AMUvH+yma67rhhgXE5OBGnc1r95PRaj/s/hUeyMhp+qYDOFS8LlJ1h5I2lsfwkfmtfwju2cQ261ky5Bew==" saltValue="s0AX247+kAdKJKok5K55viIj11SxU/zrRjBRmvkYdsqsEDGx9NpWPQ/soprRY0UHWeC/yV8ZiGeFlwOAVFvoNQ==" spinCount="100000" sheet="1" objects="1" scenarios="1" formatColumns="0" formatRows="0" autoFilter="0"/>
  <autoFilter ref="C102:K462" xr:uid="{00000000-0009-0000-0000-000003000000}"/>
  <mergeCells count="10">
    <mergeCell ref="J51:J52"/>
    <mergeCell ref="E93:H93"/>
    <mergeCell ref="E95:H95"/>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102"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2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1348</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ROUND(J90,2)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ROUND(SUM(BE90:BE252), 2)</f>
        <v>0</v>
      </c>
      <c r="I30" s="106">
        <v>0.21</v>
      </c>
      <c r="J30" s="105">
        <f>ROUND(ROUND((SUM(BE90:BE252)), 2)*I30, 2)</f>
        <v>0</v>
      </c>
      <c r="K30" s="40"/>
    </row>
    <row r="31" spans="2:11" s="1" customFormat="1" ht="14.45" customHeight="1">
      <c r="B31" s="37"/>
      <c r="E31" s="43" t="s">
        <v>45</v>
      </c>
      <c r="F31" s="105">
        <f>ROUND(SUM(BF90:BF252), 2)</f>
        <v>0</v>
      </c>
      <c r="I31" s="106">
        <v>0.15</v>
      </c>
      <c r="J31" s="105">
        <f>ROUND(ROUND((SUM(BF90:BF252)), 2)*I31, 2)</f>
        <v>0</v>
      </c>
      <c r="K31" s="40"/>
    </row>
    <row r="32" spans="2:11" s="1" customFormat="1" ht="14.45" hidden="1" customHeight="1">
      <c r="B32" s="37"/>
      <c r="E32" s="43" t="s">
        <v>46</v>
      </c>
      <c r="F32" s="105">
        <f>ROUND(SUM(BG90:BG252), 2)</f>
        <v>0</v>
      </c>
      <c r="I32" s="106">
        <v>0.21</v>
      </c>
      <c r="J32" s="105">
        <v>0</v>
      </c>
      <c r="K32" s="40"/>
    </row>
    <row r="33" spans="2:11" s="1" customFormat="1" ht="14.45" hidden="1" customHeight="1">
      <c r="B33" s="37"/>
      <c r="E33" s="43" t="s">
        <v>47</v>
      </c>
      <c r="F33" s="105">
        <f>ROUND(SUM(BH90:BH252), 2)</f>
        <v>0</v>
      </c>
      <c r="I33" s="106">
        <v>0.15</v>
      </c>
      <c r="J33" s="105">
        <v>0</v>
      </c>
      <c r="K33" s="40"/>
    </row>
    <row r="34" spans="2:11" s="1" customFormat="1" ht="14.45" hidden="1" customHeight="1">
      <c r="B34" s="37"/>
      <c r="E34" s="43" t="s">
        <v>48</v>
      </c>
      <c r="F34" s="105">
        <f>ROUND(SUM(BI90:BI252),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01 - 6-OBJEKT HZ - VZDUCHOTECHNIKA</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J90</f>
        <v>0</v>
      </c>
      <c r="K56" s="40"/>
      <c r="AU56" s="21" t="s">
        <v>136</v>
      </c>
    </row>
    <row r="57" spans="2:47" s="7" customFormat="1" ht="24.95" customHeight="1">
      <c r="B57" s="122"/>
      <c r="D57" s="123" t="s">
        <v>1349</v>
      </c>
      <c r="E57" s="124"/>
      <c r="F57" s="124"/>
      <c r="G57" s="124"/>
      <c r="H57" s="124"/>
      <c r="I57" s="125"/>
      <c r="J57" s="126">
        <f>J91</f>
        <v>0</v>
      </c>
      <c r="K57" s="127"/>
    </row>
    <row r="58" spans="2:47" s="10" customFormat="1" ht="19.899999999999999" customHeight="1">
      <c r="B58" s="163"/>
      <c r="D58" s="164" t="s">
        <v>1350</v>
      </c>
      <c r="E58" s="165"/>
      <c r="F58" s="165"/>
      <c r="G58" s="165"/>
      <c r="H58" s="165"/>
      <c r="I58" s="166"/>
      <c r="J58" s="167">
        <f>J136</f>
        <v>0</v>
      </c>
      <c r="K58" s="168"/>
    </row>
    <row r="59" spans="2:47" s="7" customFormat="1" ht="24.95" customHeight="1">
      <c r="B59" s="122"/>
      <c r="D59" s="123" t="s">
        <v>1351</v>
      </c>
      <c r="E59" s="124"/>
      <c r="F59" s="124"/>
      <c r="G59" s="124"/>
      <c r="H59" s="124"/>
      <c r="I59" s="125"/>
      <c r="J59" s="126">
        <f>J137</f>
        <v>0</v>
      </c>
      <c r="K59" s="127"/>
    </row>
    <row r="60" spans="2:47" s="10" customFormat="1" ht="19.899999999999999" customHeight="1">
      <c r="B60" s="163"/>
      <c r="D60" s="164" t="s">
        <v>1352</v>
      </c>
      <c r="E60" s="165"/>
      <c r="F60" s="165"/>
      <c r="G60" s="165"/>
      <c r="H60" s="165"/>
      <c r="I60" s="166"/>
      <c r="J60" s="167">
        <f>J172</f>
        <v>0</v>
      </c>
      <c r="K60" s="168"/>
    </row>
    <row r="61" spans="2:47" s="7" customFormat="1" ht="24.95" customHeight="1">
      <c r="B61" s="122"/>
      <c r="D61" s="123" t="s">
        <v>1353</v>
      </c>
      <c r="E61" s="124"/>
      <c r="F61" s="124"/>
      <c r="G61" s="124"/>
      <c r="H61" s="124"/>
      <c r="I61" s="125"/>
      <c r="J61" s="126">
        <f>J173</f>
        <v>0</v>
      </c>
      <c r="K61" s="127"/>
    </row>
    <row r="62" spans="2:47" s="10" customFormat="1" ht="19.899999999999999" customHeight="1">
      <c r="B62" s="163"/>
      <c r="D62" s="164" t="s">
        <v>1354</v>
      </c>
      <c r="E62" s="165"/>
      <c r="F62" s="165"/>
      <c r="G62" s="165"/>
      <c r="H62" s="165"/>
      <c r="I62" s="166"/>
      <c r="J62" s="167">
        <f>J200</f>
        <v>0</v>
      </c>
      <c r="K62" s="168"/>
    </row>
    <row r="63" spans="2:47" s="7" customFormat="1" ht="24.95" customHeight="1">
      <c r="B63" s="122"/>
      <c r="D63" s="123" t="s">
        <v>1355</v>
      </c>
      <c r="E63" s="124"/>
      <c r="F63" s="124"/>
      <c r="G63" s="124"/>
      <c r="H63" s="124"/>
      <c r="I63" s="125"/>
      <c r="J63" s="126">
        <f>J201</f>
        <v>0</v>
      </c>
      <c r="K63" s="127"/>
    </row>
    <row r="64" spans="2:47" s="10" customFormat="1" ht="19.899999999999999" customHeight="1">
      <c r="B64" s="163"/>
      <c r="D64" s="164" t="s">
        <v>1356</v>
      </c>
      <c r="E64" s="165"/>
      <c r="F64" s="165"/>
      <c r="G64" s="165"/>
      <c r="H64" s="165"/>
      <c r="I64" s="166"/>
      <c r="J64" s="167">
        <f>J212</f>
        <v>0</v>
      </c>
      <c r="K64" s="168"/>
    </row>
    <row r="65" spans="2:12" s="7" customFormat="1" ht="24.95" customHeight="1">
      <c r="B65" s="122"/>
      <c r="D65" s="123" t="s">
        <v>1357</v>
      </c>
      <c r="E65" s="124"/>
      <c r="F65" s="124"/>
      <c r="G65" s="124"/>
      <c r="H65" s="124"/>
      <c r="I65" s="125"/>
      <c r="J65" s="126">
        <f>J213</f>
        <v>0</v>
      </c>
      <c r="K65" s="127"/>
    </row>
    <row r="66" spans="2:12" s="10" customFormat="1" ht="19.899999999999999" customHeight="1">
      <c r="B66" s="163"/>
      <c r="D66" s="164" t="s">
        <v>1358</v>
      </c>
      <c r="E66" s="165"/>
      <c r="F66" s="165"/>
      <c r="G66" s="165"/>
      <c r="H66" s="165"/>
      <c r="I66" s="166"/>
      <c r="J66" s="167">
        <f>J232</f>
        <v>0</v>
      </c>
      <c r="K66" s="168"/>
    </row>
    <row r="67" spans="2:12" s="7" customFormat="1" ht="24.95" customHeight="1">
      <c r="B67" s="122"/>
      <c r="D67" s="123" t="s">
        <v>1359</v>
      </c>
      <c r="E67" s="124"/>
      <c r="F67" s="124"/>
      <c r="G67" s="124"/>
      <c r="H67" s="124"/>
      <c r="I67" s="125"/>
      <c r="J67" s="126">
        <f>J233</f>
        <v>0</v>
      </c>
      <c r="K67" s="127"/>
    </row>
    <row r="68" spans="2:12" s="10" customFormat="1" ht="19.899999999999999" customHeight="1">
      <c r="B68" s="163"/>
      <c r="D68" s="164" t="s">
        <v>1360</v>
      </c>
      <c r="E68" s="165"/>
      <c r="F68" s="165"/>
      <c r="G68" s="165"/>
      <c r="H68" s="165"/>
      <c r="I68" s="166"/>
      <c r="J68" s="167">
        <f>J244</f>
        <v>0</v>
      </c>
      <c r="K68" s="168"/>
    </row>
    <row r="69" spans="2:12" s="7" customFormat="1" ht="24.95" customHeight="1">
      <c r="B69" s="122"/>
      <c r="D69" s="123" t="s">
        <v>1361</v>
      </c>
      <c r="E69" s="124"/>
      <c r="F69" s="124"/>
      <c r="G69" s="124"/>
      <c r="H69" s="124"/>
      <c r="I69" s="125"/>
      <c r="J69" s="126">
        <f>J245</f>
        <v>0</v>
      </c>
      <c r="K69" s="127"/>
    </row>
    <row r="70" spans="2:12" s="10" customFormat="1" ht="19.899999999999999" customHeight="1">
      <c r="B70" s="163"/>
      <c r="D70" s="164" t="s">
        <v>1362</v>
      </c>
      <c r="E70" s="165"/>
      <c r="F70" s="165"/>
      <c r="G70" s="165"/>
      <c r="H70" s="165"/>
      <c r="I70" s="166"/>
      <c r="J70" s="167">
        <f>J252</f>
        <v>0</v>
      </c>
      <c r="K70" s="168"/>
    </row>
    <row r="71" spans="2:12" s="1" customFormat="1" ht="21.75" customHeight="1">
      <c r="B71" s="37"/>
      <c r="I71" s="96"/>
      <c r="K71" s="40"/>
    </row>
    <row r="72" spans="2:12" s="1" customFormat="1" ht="6.95" customHeight="1">
      <c r="B72" s="50"/>
      <c r="C72" s="51"/>
      <c r="D72" s="51"/>
      <c r="E72" s="51"/>
      <c r="F72" s="51"/>
      <c r="G72" s="51"/>
      <c r="H72" s="51"/>
      <c r="I72" s="114"/>
      <c r="J72" s="51"/>
      <c r="K72" s="52"/>
    </row>
    <row r="76" spans="2:12" s="1" customFormat="1" ht="6.95" customHeight="1">
      <c r="B76" s="53"/>
      <c r="C76" s="54"/>
      <c r="D76" s="54"/>
      <c r="E76" s="54"/>
      <c r="F76" s="54"/>
      <c r="G76" s="54"/>
      <c r="H76" s="54"/>
      <c r="I76" s="115"/>
      <c r="J76" s="54"/>
      <c r="K76" s="54"/>
      <c r="L76" s="37"/>
    </row>
    <row r="77" spans="2:12" s="1" customFormat="1" ht="36.950000000000003" customHeight="1">
      <c r="B77" s="37"/>
      <c r="C77" s="26" t="s">
        <v>139</v>
      </c>
      <c r="I77" s="96"/>
      <c r="L77" s="37"/>
    </row>
    <row r="78" spans="2:12" s="1" customFormat="1" ht="6.95" customHeight="1">
      <c r="B78" s="37"/>
      <c r="I78" s="96"/>
      <c r="L78" s="37"/>
    </row>
    <row r="79" spans="2:12" s="1" customFormat="1" ht="14.45" customHeight="1">
      <c r="B79" s="37"/>
      <c r="C79" s="33" t="s">
        <v>18</v>
      </c>
      <c r="I79" s="96"/>
      <c r="L79" s="37"/>
    </row>
    <row r="80" spans="2:12" s="1" customFormat="1" ht="16.5" customHeight="1">
      <c r="B80" s="37"/>
      <c r="E80" s="318" t="str">
        <f>E7</f>
        <v>STAVEBNÍ ÚPRAVY HASIČSKÉ ZBROJNICE HEŘMANICE - SLEZSKÁ OSTRAVA</v>
      </c>
      <c r="F80" s="319"/>
      <c r="G80" s="319"/>
      <c r="H80" s="319"/>
      <c r="I80" s="96"/>
      <c r="L80" s="37"/>
    </row>
    <row r="81" spans="2:65" s="1" customFormat="1" ht="14.45" customHeight="1">
      <c r="B81" s="37"/>
      <c r="C81" s="33" t="s">
        <v>129</v>
      </c>
      <c r="I81" s="96"/>
      <c r="L81" s="37"/>
    </row>
    <row r="82" spans="2:65" s="1" customFormat="1" ht="17.25" customHeight="1">
      <c r="B82" s="37"/>
      <c r="E82" s="301" t="str">
        <f>E9</f>
        <v>SO 01 - 6-OBJEKT HZ - VZDUCHOTECHNIKA</v>
      </c>
      <c r="F82" s="320"/>
      <c r="G82" s="320"/>
      <c r="H82" s="320"/>
      <c r="I82" s="96"/>
      <c r="L82" s="37"/>
    </row>
    <row r="83" spans="2:65" s="1" customFormat="1" ht="6.95" customHeight="1">
      <c r="B83" s="37"/>
      <c r="I83" s="96"/>
      <c r="L83" s="37"/>
    </row>
    <row r="84" spans="2:65" s="1" customFormat="1" ht="18" customHeight="1">
      <c r="B84" s="37"/>
      <c r="C84" s="33" t="s">
        <v>23</v>
      </c>
      <c r="F84" s="31" t="str">
        <f>F12</f>
        <v>SLEZSKÁ OSTRAVA</v>
      </c>
      <c r="I84" s="97" t="s">
        <v>25</v>
      </c>
      <c r="J84" s="59" t="str">
        <f>IF(J12="","",J12)</f>
        <v>10. 8. 2023</v>
      </c>
      <c r="L84" s="37"/>
    </row>
    <row r="85" spans="2:65" s="1" customFormat="1" ht="6.95" customHeight="1">
      <c r="B85" s="37"/>
      <c r="I85" s="96"/>
      <c r="L85" s="37"/>
    </row>
    <row r="86" spans="2:65" s="1" customFormat="1">
      <c r="B86" s="37"/>
      <c r="C86" s="33" t="s">
        <v>27</v>
      </c>
      <c r="F86" s="31" t="str">
        <f>E15</f>
        <v>SMO - SLEZSKÁ OSTRAVA</v>
      </c>
      <c r="I86" s="97" t="s">
        <v>33</v>
      </c>
      <c r="J86" s="31" t="str">
        <f>E21</f>
        <v>SPAN</v>
      </c>
      <c r="L86" s="37"/>
    </row>
    <row r="87" spans="2:65" s="1" customFormat="1" ht="14.45" customHeight="1">
      <c r="B87" s="37"/>
      <c r="C87" s="33" t="s">
        <v>31</v>
      </c>
      <c r="F87" s="31" t="str">
        <f>IF(E18="","",E18)</f>
        <v/>
      </c>
      <c r="I87" s="96"/>
      <c r="L87" s="37"/>
    </row>
    <row r="88" spans="2:65" s="1" customFormat="1" ht="10.35" customHeight="1">
      <c r="B88" s="37"/>
      <c r="I88" s="96"/>
      <c r="L88" s="37"/>
    </row>
    <row r="89" spans="2:65" s="8" customFormat="1" ht="29.25" customHeight="1">
      <c r="B89" s="128"/>
      <c r="C89" s="129" t="s">
        <v>140</v>
      </c>
      <c r="D89" s="130" t="s">
        <v>58</v>
      </c>
      <c r="E89" s="130" t="s">
        <v>54</v>
      </c>
      <c r="F89" s="130" t="s">
        <v>141</v>
      </c>
      <c r="G89" s="130" t="s">
        <v>142</v>
      </c>
      <c r="H89" s="130" t="s">
        <v>143</v>
      </c>
      <c r="I89" s="131" t="s">
        <v>144</v>
      </c>
      <c r="J89" s="130" t="s">
        <v>134</v>
      </c>
      <c r="K89" s="132" t="s">
        <v>145</v>
      </c>
      <c r="L89" s="128"/>
      <c r="M89" s="65" t="s">
        <v>146</v>
      </c>
      <c r="N89" s="66" t="s">
        <v>43</v>
      </c>
      <c r="O89" s="66" t="s">
        <v>147</v>
      </c>
      <c r="P89" s="66" t="s">
        <v>148</v>
      </c>
      <c r="Q89" s="66" t="s">
        <v>149</v>
      </c>
      <c r="R89" s="66" t="s">
        <v>150</v>
      </c>
      <c r="S89" s="66" t="s">
        <v>151</v>
      </c>
      <c r="T89" s="67" t="s">
        <v>152</v>
      </c>
    </row>
    <row r="90" spans="2:65" s="1" customFormat="1" ht="29.25" customHeight="1">
      <c r="B90" s="37"/>
      <c r="C90" s="69" t="s">
        <v>135</v>
      </c>
      <c r="I90" s="96"/>
      <c r="J90" s="133">
        <f>BK90</f>
        <v>0</v>
      </c>
      <c r="L90" s="37"/>
      <c r="M90" s="68"/>
      <c r="N90" s="60"/>
      <c r="O90" s="60"/>
      <c r="P90" s="134">
        <f>P91+P137+P173+P201+P213+P233+P245</f>
        <v>0</v>
      </c>
      <c r="Q90" s="60"/>
      <c r="R90" s="134">
        <f>R91+R137+R173+R201+R213+R233+R245</f>
        <v>7.1399999999999996E-3</v>
      </c>
      <c r="S90" s="60"/>
      <c r="T90" s="135">
        <f>T91+T137+T173+T201+T213+T233+T245</f>
        <v>0</v>
      </c>
      <c r="AT90" s="21" t="s">
        <v>72</v>
      </c>
      <c r="AU90" s="21" t="s">
        <v>136</v>
      </c>
      <c r="BK90" s="136">
        <f>BK91+BK137+BK173+BK201+BK213+BK233+BK245</f>
        <v>0</v>
      </c>
    </row>
    <row r="91" spans="2:65" s="9" customFormat="1" ht="37.35" customHeight="1">
      <c r="B91" s="137"/>
      <c r="D91" s="138" t="s">
        <v>72</v>
      </c>
      <c r="E91" s="139" t="s">
        <v>261</v>
      </c>
      <c r="F91" s="139" t="s">
        <v>1363</v>
      </c>
      <c r="I91" s="140"/>
      <c r="J91" s="141">
        <f>BK91</f>
        <v>0</v>
      </c>
      <c r="L91" s="137"/>
      <c r="M91" s="142"/>
      <c r="P91" s="143">
        <f>SUM(P92:P136)</f>
        <v>0</v>
      </c>
      <c r="R91" s="143">
        <f>SUM(R92:R136)</f>
        <v>1.6000000000000001E-4</v>
      </c>
      <c r="T91" s="144">
        <f>SUM(T92:T136)</f>
        <v>0</v>
      </c>
      <c r="AR91" s="138" t="s">
        <v>83</v>
      </c>
      <c r="AT91" s="145" t="s">
        <v>72</v>
      </c>
      <c r="AU91" s="145" t="s">
        <v>73</v>
      </c>
      <c r="AY91" s="138" t="s">
        <v>155</v>
      </c>
      <c r="BK91" s="146">
        <f>SUM(BK92:BK136)</f>
        <v>0</v>
      </c>
    </row>
    <row r="92" spans="2:65" s="1" customFormat="1" ht="127.5" customHeight="1">
      <c r="B92" s="37"/>
      <c r="C92" s="147" t="s">
        <v>81</v>
      </c>
      <c r="D92" s="147" t="s">
        <v>156</v>
      </c>
      <c r="E92" s="148" t="s">
        <v>1364</v>
      </c>
      <c r="F92" s="149" t="s">
        <v>1365</v>
      </c>
      <c r="G92" s="150" t="s">
        <v>427</v>
      </c>
      <c r="H92" s="151">
        <v>1</v>
      </c>
      <c r="I92" s="152"/>
      <c r="J92" s="153">
        <f t="shared" ref="J92:J135" si="0">ROUND(I92*H92,2)</f>
        <v>0</v>
      </c>
      <c r="K92" s="149" t="s">
        <v>21</v>
      </c>
      <c r="L92" s="37"/>
      <c r="M92" s="154" t="s">
        <v>21</v>
      </c>
      <c r="N92" s="155" t="s">
        <v>44</v>
      </c>
      <c r="P92" s="156">
        <f t="shared" ref="P92:P135" si="1">O92*H92</f>
        <v>0</v>
      </c>
      <c r="Q92" s="156">
        <v>0</v>
      </c>
      <c r="R92" s="156">
        <f t="shared" ref="R92:R135" si="2">Q92*H92</f>
        <v>0</v>
      </c>
      <c r="S92" s="156">
        <v>0</v>
      </c>
      <c r="T92" s="157">
        <f t="shared" ref="T92:T135" si="3">S92*H92</f>
        <v>0</v>
      </c>
      <c r="AR92" s="21" t="s">
        <v>183</v>
      </c>
      <c r="AT92" s="21" t="s">
        <v>156</v>
      </c>
      <c r="AU92" s="21" t="s">
        <v>81</v>
      </c>
      <c r="AY92" s="21" t="s">
        <v>155</v>
      </c>
      <c r="BE92" s="158">
        <f t="shared" ref="BE92:BE135" si="4">IF(N92="základní",J92,0)</f>
        <v>0</v>
      </c>
      <c r="BF92" s="158">
        <f t="shared" ref="BF92:BF135" si="5">IF(N92="snížená",J92,0)</f>
        <v>0</v>
      </c>
      <c r="BG92" s="158">
        <f t="shared" ref="BG92:BG135" si="6">IF(N92="zákl. přenesená",J92,0)</f>
        <v>0</v>
      </c>
      <c r="BH92" s="158">
        <f t="shared" ref="BH92:BH135" si="7">IF(N92="sníž. přenesená",J92,0)</f>
        <v>0</v>
      </c>
      <c r="BI92" s="158">
        <f t="shared" ref="BI92:BI135" si="8">IF(N92="nulová",J92,0)</f>
        <v>0</v>
      </c>
      <c r="BJ92" s="21" t="s">
        <v>81</v>
      </c>
      <c r="BK92" s="158">
        <f t="shared" ref="BK92:BK135" si="9">ROUND(I92*H92,2)</f>
        <v>0</v>
      </c>
      <c r="BL92" s="21" t="s">
        <v>183</v>
      </c>
      <c r="BM92" s="21" t="s">
        <v>83</v>
      </c>
    </row>
    <row r="93" spans="2:65" s="1" customFormat="1" ht="127.5" customHeight="1">
      <c r="B93" s="37"/>
      <c r="C93" s="186" t="s">
        <v>83</v>
      </c>
      <c r="D93" s="186" t="s">
        <v>300</v>
      </c>
      <c r="E93" s="187" t="s">
        <v>1366</v>
      </c>
      <c r="F93" s="188" t="s">
        <v>1365</v>
      </c>
      <c r="G93" s="189" t="s">
        <v>427</v>
      </c>
      <c r="H93" s="190">
        <v>1</v>
      </c>
      <c r="I93" s="191"/>
      <c r="J93" s="192">
        <f t="shared" si="0"/>
        <v>0</v>
      </c>
      <c r="K93" s="188" t="s">
        <v>21</v>
      </c>
      <c r="L93" s="193"/>
      <c r="M93" s="194" t="s">
        <v>21</v>
      </c>
      <c r="N93" s="195" t="s">
        <v>44</v>
      </c>
      <c r="P93" s="156">
        <f t="shared" si="1"/>
        <v>0</v>
      </c>
      <c r="Q93" s="156">
        <v>0</v>
      </c>
      <c r="R93" s="156">
        <f t="shared" si="2"/>
        <v>0</v>
      </c>
      <c r="S93" s="156">
        <v>0</v>
      </c>
      <c r="T93" s="157">
        <f t="shared" si="3"/>
        <v>0</v>
      </c>
      <c r="AR93" s="21" t="s">
        <v>210</v>
      </c>
      <c r="AT93" s="21" t="s">
        <v>300</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163</v>
      </c>
    </row>
    <row r="94" spans="2:65" s="1" customFormat="1" ht="51" customHeight="1">
      <c r="B94" s="37"/>
      <c r="C94" s="147" t="s">
        <v>154</v>
      </c>
      <c r="D94" s="147" t="s">
        <v>156</v>
      </c>
      <c r="E94" s="148" t="s">
        <v>1367</v>
      </c>
      <c r="F94" s="149" t="s">
        <v>1368</v>
      </c>
      <c r="G94" s="150" t="s">
        <v>427</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183</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166</v>
      </c>
    </row>
    <row r="95" spans="2:65" s="1" customFormat="1" ht="51" customHeight="1">
      <c r="B95" s="37"/>
      <c r="C95" s="186" t="s">
        <v>163</v>
      </c>
      <c r="D95" s="186" t="s">
        <v>300</v>
      </c>
      <c r="E95" s="187" t="s">
        <v>1369</v>
      </c>
      <c r="F95" s="188" t="s">
        <v>1368</v>
      </c>
      <c r="G95" s="189" t="s">
        <v>427</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210</v>
      </c>
      <c r="AT95" s="21" t="s">
        <v>300</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169</v>
      </c>
    </row>
    <row r="96" spans="2:65" s="1" customFormat="1" ht="51" customHeight="1">
      <c r="B96" s="37"/>
      <c r="C96" s="147" t="s">
        <v>170</v>
      </c>
      <c r="D96" s="147" t="s">
        <v>156</v>
      </c>
      <c r="E96" s="148" t="s">
        <v>1370</v>
      </c>
      <c r="F96" s="149" t="s">
        <v>1371</v>
      </c>
      <c r="G96" s="150" t="s">
        <v>427</v>
      </c>
      <c r="H96" s="151">
        <v>4</v>
      </c>
      <c r="I96" s="152"/>
      <c r="J96" s="153">
        <f t="shared" si="0"/>
        <v>0</v>
      </c>
      <c r="K96" s="149" t="s">
        <v>21</v>
      </c>
      <c r="L96" s="37"/>
      <c r="M96" s="154" t="s">
        <v>21</v>
      </c>
      <c r="N96" s="155" t="s">
        <v>44</v>
      </c>
      <c r="P96" s="156">
        <f t="shared" si="1"/>
        <v>0</v>
      </c>
      <c r="Q96" s="156">
        <v>4.0000000000000003E-5</v>
      </c>
      <c r="R96" s="156">
        <f t="shared" si="2"/>
        <v>1.6000000000000001E-4</v>
      </c>
      <c r="S96" s="156">
        <v>0</v>
      </c>
      <c r="T96" s="157">
        <f t="shared" si="3"/>
        <v>0</v>
      </c>
      <c r="AR96" s="21" t="s">
        <v>183</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173</v>
      </c>
    </row>
    <row r="97" spans="2:65" s="1" customFormat="1" ht="51" customHeight="1">
      <c r="B97" s="37"/>
      <c r="C97" s="186" t="s">
        <v>166</v>
      </c>
      <c r="D97" s="186" t="s">
        <v>300</v>
      </c>
      <c r="E97" s="187" t="s">
        <v>1372</v>
      </c>
      <c r="F97" s="188" t="s">
        <v>1371</v>
      </c>
      <c r="G97" s="189" t="s">
        <v>427</v>
      </c>
      <c r="H97" s="190">
        <v>4</v>
      </c>
      <c r="I97" s="191"/>
      <c r="J97" s="192">
        <f t="shared" si="0"/>
        <v>0</v>
      </c>
      <c r="K97" s="188" t="s">
        <v>21</v>
      </c>
      <c r="L97" s="193"/>
      <c r="M97" s="194" t="s">
        <v>21</v>
      </c>
      <c r="N97" s="195" t="s">
        <v>44</v>
      </c>
      <c r="P97" s="156">
        <f t="shared" si="1"/>
        <v>0</v>
      </c>
      <c r="Q97" s="156">
        <v>0</v>
      </c>
      <c r="R97" s="156">
        <f t="shared" si="2"/>
        <v>0</v>
      </c>
      <c r="S97" s="156">
        <v>0</v>
      </c>
      <c r="T97" s="157">
        <f t="shared" si="3"/>
        <v>0</v>
      </c>
      <c r="AR97" s="21" t="s">
        <v>210</v>
      </c>
      <c r="AT97" s="21" t="s">
        <v>300</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176</v>
      </c>
    </row>
    <row r="98" spans="2:65" s="1" customFormat="1" ht="25.5" customHeight="1">
      <c r="B98" s="37"/>
      <c r="C98" s="147" t="s">
        <v>177</v>
      </c>
      <c r="D98" s="147" t="s">
        <v>156</v>
      </c>
      <c r="E98" s="148" t="s">
        <v>1373</v>
      </c>
      <c r="F98" s="149" t="s">
        <v>1374</v>
      </c>
      <c r="G98" s="150" t="s">
        <v>427</v>
      </c>
      <c r="H98" s="151">
        <v>2</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180</v>
      </c>
    </row>
    <row r="99" spans="2:65" s="1" customFormat="1" ht="25.5" customHeight="1">
      <c r="B99" s="37"/>
      <c r="C99" s="186" t="s">
        <v>169</v>
      </c>
      <c r="D99" s="186" t="s">
        <v>300</v>
      </c>
      <c r="E99" s="187" t="s">
        <v>1375</v>
      </c>
      <c r="F99" s="188" t="s">
        <v>1374</v>
      </c>
      <c r="G99" s="189" t="s">
        <v>427</v>
      </c>
      <c r="H99" s="190">
        <v>2</v>
      </c>
      <c r="I99" s="191"/>
      <c r="J99" s="192">
        <f t="shared" si="0"/>
        <v>0</v>
      </c>
      <c r="K99" s="188" t="s">
        <v>21</v>
      </c>
      <c r="L99" s="193"/>
      <c r="M99" s="194" t="s">
        <v>21</v>
      </c>
      <c r="N99" s="195" t="s">
        <v>44</v>
      </c>
      <c r="P99" s="156">
        <f t="shared" si="1"/>
        <v>0</v>
      </c>
      <c r="Q99" s="156">
        <v>0</v>
      </c>
      <c r="R99" s="156">
        <f t="shared" si="2"/>
        <v>0</v>
      </c>
      <c r="S99" s="156">
        <v>0</v>
      </c>
      <c r="T99" s="157">
        <f t="shared" si="3"/>
        <v>0</v>
      </c>
      <c r="AR99" s="21" t="s">
        <v>210</v>
      </c>
      <c r="AT99" s="21" t="s">
        <v>300</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183</v>
      </c>
    </row>
    <row r="100" spans="2:65" s="1" customFormat="1" ht="51" customHeight="1">
      <c r="B100" s="37"/>
      <c r="C100" s="147" t="s">
        <v>184</v>
      </c>
      <c r="D100" s="147" t="s">
        <v>156</v>
      </c>
      <c r="E100" s="148" t="s">
        <v>1376</v>
      </c>
      <c r="F100" s="149" t="s">
        <v>1377</v>
      </c>
      <c r="G100" s="150" t="s">
        <v>427</v>
      </c>
      <c r="H100" s="151">
        <v>8</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187</v>
      </c>
    </row>
    <row r="101" spans="2:65" s="1" customFormat="1" ht="51" customHeight="1">
      <c r="B101" s="37"/>
      <c r="C101" s="186" t="s">
        <v>173</v>
      </c>
      <c r="D101" s="186" t="s">
        <v>300</v>
      </c>
      <c r="E101" s="187" t="s">
        <v>1378</v>
      </c>
      <c r="F101" s="188" t="s">
        <v>1377</v>
      </c>
      <c r="G101" s="189" t="s">
        <v>427</v>
      </c>
      <c r="H101" s="190">
        <v>8</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210</v>
      </c>
      <c r="AT101" s="21" t="s">
        <v>300</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190</v>
      </c>
    </row>
    <row r="102" spans="2:65" s="1" customFormat="1" ht="51" customHeight="1">
      <c r="B102" s="37"/>
      <c r="C102" s="147" t="s">
        <v>191</v>
      </c>
      <c r="D102" s="147" t="s">
        <v>156</v>
      </c>
      <c r="E102" s="148" t="s">
        <v>1379</v>
      </c>
      <c r="F102" s="149" t="s">
        <v>1380</v>
      </c>
      <c r="G102" s="150" t="s">
        <v>427</v>
      </c>
      <c r="H102" s="151">
        <v>4</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194</v>
      </c>
    </row>
    <row r="103" spans="2:65" s="1" customFormat="1" ht="51" customHeight="1">
      <c r="B103" s="37"/>
      <c r="C103" s="186" t="s">
        <v>176</v>
      </c>
      <c r="D103" s="186" t="s">
        <v>300</v>
      </c>
      <c r="E103" s="187" t="s">
        <v>1381</v>
      </c>
      <c r="F103" s="188" t="s">
        <v>1380</v>
      </c>
      <c r="G103" s="189" t="s">
        <v>427</v>
      </c>
      <c r="H103" s="190">
        <v>4</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210</v>
      </c>
      <c r="AT103" s="21" t="s">
        <v>300</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197</v>
      </c>
    </row>
    <row r="104" spans="2:65" s="1" customFormat="1" ht="25.5" customHeight="1">
      <c r="B104" s="37"/>
      <c r="C104" s="147" t="s">
        <v>198</v>
      </c>
      <c r="D104" s="147" t="s">
        <v>156</v>
      </c>
      <c r="E104" s="148" t="s">
        <v>1382</v>
      </c>
      <c r="F104" s="149" t="s">
        <v>1383</v>
      </c>
      <c r="G104" s="150" t="s">
        <v>427</v>
      </c>
      <c r="H104" s="151">
        <v>3</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183</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201</v>
      </c>
    </row>
    <row r="105" spans="2:65" s="1" customFormat="1" ht="25.5" customHeight="1">
      <c r="B105" s="37"/>
      <c r="C105" s="186" t="s">
        <v>180</v>
      </c>
      <c r="D105" s="186" t="s">
        <v>300</v>
      </c>
      <c r="E105" s="187" t="s">
        <v>1384</v>
      </c>
      <c r="F105" s="188" t="s">
        <v>1383</v>
      </c>
      <c r="G105" s="189" t="s">
        <v>427</v>
      </c>
      <c r="H105" s="190">
        <v>3</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210</v>
      </c>
      <c r="AT105" s="21" t="s">
        <v>300</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204</v>
      </c>
    </row>
    <row r="106" spans="2:65" s="1" customFormat="1" ht="25.5" customHeight="1">
      <c r="B106" s="37"/>
      <c r="C106" s="147" t="s">
        <v>10</v>
      </c>
      <c r="D106" s="147" t="s">
        <v>156</v>
      </c>
      <c r="E106" s="148" t="s">
        <v>1385</v>
      </c>
      <c r="F106" s="149" t="s">
        <v>1386</v>
      </c>
      <c r="G106" s="150" t="s">
        <v>427</v>
      </c>
      <c r="H106" s="151">
        <v>2</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207</v>
      </c>
    </row>
    <row r="107" spans="2:65" s="1" customFormat="1" ht="25.5" customHeight="1">
      <c r="B107" s="37"/>
      <c r="C107" s="186" t="s">
        <v>183</v>
      </c>
      <c r="D107" s="186" t="s">
        <v>300</v>
      </c>
      <c r="E107" s="187" t="s">
        <v>1387</v>
      </c>
      <c r="F107" s="188" t="s">
        <v>1386</v>
      </c>
      <c r="G107" s="189" t="s">
        <v>427</v>
      </c>
      <c r="H107" s="190">
        <v>2</v>
      </c>
      <c r="I107" s="191"/>
      <c r="J107" s="192">
        <f t="shared" si="0"/>
        <v>0</v>
      </c>
      <c r="K107" s="188" t="s">
        <v>21</v>
      </c>
      <c r="L107" s="193"/>
      <c r="M107" s="194" t="s">
        <v>21</v>
      </c>
      <c r="N107" s="195" t="s">
        <v>44</v>
      </c>
      <c r="P107" s="156">
        <f t="shared" si="1"/>
        <v>0</v>
      </c>
      <c r="Q107" s="156">
        <v>0</v>
      </c>
      <c r="R107" s="156">
        <f t="shared" si="2"/>
        <v>0</v>
      </c>
      <c r="S107" s="156">
        <v>0</v>
      </c>
      <c r="T107" s="157">
        <f t="shared" si="3"/>
        <v>0</v>
      </c>
      <c r="AR107" s="21" t="s">
        <v>210</v>
      </c>
      <c r="AT107" s="21" t="s">
        <v>300</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210</v>
      </c>
    </row>
    <row r="108" spans="2:65" s="1" customFormat="1" ht="25.5" customHeight="1">
      <c r="B108" s="37"/>
      <c r="C108" s="147" t="s">
        <v>211</v>
      </c>
      <c r="D108" s="147" t="s">
        <v>156</v>
      </c>
      <c r="E108" s="148" t="s">
        <v>1388</v>
      </c>
      <c r="F108" s="149" t="s">
        <v>1389</v>
      </c>
      <c r="G108" s="150" t="s">
        <v>427</v>
      </c>
      <c r="H108" s="151">
        <v>1</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214</v>
      </c>
    </row>
    <row r="109" spans="2:65" s="1" customFormat="1" ht="25.5" customHeight="1">
      <c r="B109" s="37"/>
      <c r="C109" s="186" t="s">
        <v>187</v>
      </c>
      <c r="D109" s="186" t="s">
        <v>300</v>
      </c>
      <c r="E109" s="187" t="s">
        <v>1390</v>
      </c>
      <c r="F109" s="188" t="s">
        <v>1389</v>
      </c>
      <c r="G109" s="189" t="s">
        <v>427</v>
      </c>
      <c r="H109" s="190">
        <v>1</v>
      </c>
      <c r="I109" s="191"/>
      <c r="J109" s="192">
        <f t="shared" si="0"/>
        <v>0</v>
      </c>
      <c r="K109" s="188" t="s">
        <v>21</v>
      </c>
      <c r="L109" s="193"/>
      <c r="M109" s="194" t="s">
        <v>21</v>
      </c>
      <c r="N109" s="195" t="s">
        <v>44</v>
      </c>
      <c r="P109" s="156">
        <f t="shared" si="1"/>
        <v>0</v>
      </c>
      <c r="Q109" s="156">
        <v>0</v>
      </c>
      <c r="R109" s="156">
        <f t="shared" si="2"/>
        <v>0</v>
      </c>
      <c r="S109" s="156">
        <v>0</v>
      </c>
      <c r="T109" s="157">
        <f t="shared" si="3"/>
        <v>0</v>
      </c>
      <c r="AR109" s="21" t="s">
        <v>210</v>
      </c>
      <c r="AT109" s="21" t="s">
        <v>300</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217</v>
      </c>
    </row>
    <row r="110" spans="2:65" s="1" customFormat="1" ht="16.5" customHeight="1">
      <c r="B110" s="37"/>
      <c r="C110" s="147" t="s">
        <v>218</v>
      </c>
      <c r="D110" s="147" t="s">
        <v>156</v>
      </c>
      <c r="E110" s="148" t="s">
        <v>1391</v>
      </c>
      <c r="F110" s="149" t="s">
        <v>1392</v>
      </c>
      <c r="G110" s="150" t="s">
        <v>427</v>
      </c>
      <c r="H110" s="151">
        <v>1</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221</v>
      </c>
    </row>
    <row r="111" spans="2:65" s="1" customFormat="1" ht="16.5" customHeight="1">
      <c r="B111" s="37"/>
      <c r="C111" s="186" t="s">
        <v>190</v>
      </c>
      <c r="D111" s="186" t="s">
        <v>300</v>
      </c>
      <c r="E111" s="187" t="s">
        <v>1393</v>
      </c>
      <c r="F111" s="188" t="s">
        <v>1392</v>
      </c>
      <c r="G111" s="189" t="s">
        <v>427</v>
      </c>
      <c r="H111" s="190">
        <v>1</v>
      </c>
      <c r="I111" s="191"/>
      <c r="J111" s="192">
        <f t="shared" si="0"/>
        <v>0</v>
      </c>
      <c r="K111" s="188" t="s">
        <v>21</v>
      </c>
      <c r="L111" s="193"/>
      <c r="M111" s="194" t="s">
        <v>21</v>
      </c>
      <c r="N111" s="195" t="s">
        <v>44</v>
      </c>
      <c r="P111" s="156">
        <f t="shared" si="1"/>
        <v>0</v>
      </c>
      <c r="Q111" s="156">
        <v>0</v>
      </c>
      <c r="R111" s="156">
        <f t="shared" si="2"/>
        <v>0</v>
      </c>
      <c r="S111" s="156">
        <v>0</v>
      </c>
      <c r="T111" s="157">
        <f t="shared" si="3"/>
        <v>0</v>
      </c>
      <c r="AR111" s="21" t="s">
        <v>210</v>
      </c>
      <c r="AT111" s="21" t="s">
        <v>300</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224</v>
      </c>
    </row>
    <row r="112" spans="2:65" s="1" customFormat="1" ht="16.5" customHeight="1">
      <c r="B112" s="37"/>
      <c r="C112" s="147" t="s">
        <v>9</v>
      </c>
      <c r="D112" s="147" t="s">
        <v>156</v>
      </c>
      <c r="E112" s="148" t="s">
        <v>1394</v>
      </c>
      <c r="F112" s="149" t="s">
        <v>1395</v>
      </c>
      <c r="G112" s="150" t="s">
        <v>427</v>
      </c>
      <c r="H112" s="151">
        <v>1</v>
      </c>
      <c r="I112" s="152"/>
      <c r="J112" s="153">
        <f t="shared" si="0"/>
        <v>0</v>
      </c>
      <c r="K112" s="149" t="s">
        <v>21</v>
      </c>
      <c r="L112" s="37"/>
      <c r="M112" s="154" t="s">
        <v>21</v>
      </c>
      <c r="N112" s="155" t="s">
        <v>44</v>
      </c>
      <c r="P112" s="156">
        <f t="shared" si="1"/>
        <v>0</v>
      </c>
      <c r="Q112" s="156">
        <v>0</v>
      </c>
      <c r="R112" s="156">
        <f t="shared" si="2"/>
        <v>0</v>
      </c>
      <c r="S112" s="156">
        <v>0</v>
      </c>
      <c r="T112" s="157">
        <f t="shared" si="3"/>
        <v>0</v>
      </c>
      <c r="AR112" s="21" t="s">
        <v>183</v>
      </c>
      <c r="AT112" s="21" t="s">
        <v>156</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227</v>
      </c>
    </row>
    <row r="113" spans="2:65" s="1" customFormat="1" ht="16.5" customHeight="1">
      <c r="B113" s="37"/>
      <c r="C113" s="186" t="s">
        <v>194</v>
      </c>
      <c r="D113" s="186" t="s">
        <v>300</v>
      </c>
      <c r="E113" s="187" t="s">
        <v>1396</v>
      </c>
      <c r="F113" s="188" t="s">
        <v>1395</v>
      </c>
      <c r="G113" s="189" t="s">
        <v>427</v>
      </c>
      <c r="H113" s="190">
        <v>1</v>
      </c>
      <c r="I113" s="191"/>
      <c r="J113" s="192">
        <f t="shared" si="0"/>
        <v>0</v>
      </c>
      <c r="K113" s="188" t="s">
        <v>21</v>
      </c>
      <c r="L113" s="193"/>
      <c r="M113" s="194" t="s">
        <v>21</v>
      </c>
      <c r="N113" s="195" t="s">
        <v>44</v>
      </c>
      <c r="P113" s="156">
        <f t="shared" si="1"/>
        <v>0</v>
      </c>
      <c r="Q113" s="156">
        <v>0</v>
      </c>
      <c r="R113" s="156">
        <f t="shared" si="2"/>
        <v>0</v>
      </c>
      <c r="S113" s="156">
        <v>0</v>
      </c>
      <c r="T113" s="157">
        <f t="shared" si="3"/>
        <v>0</v>
      </c>
      <c r="AR113" s="21" t="s">
        <v>210</v>
      </c>
      <c r="AT113" s="21" t="s">
        <v>300</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230</v>
      </c>
    </row>
    <row r="114" spans="2:65" s="1" customFormat="1" ht="16.5" customHeight="1">
      <c r="B114" s="37"/>
      <c r="C114" s="147" t="s">
        <v>231</v>
      </c>
      <c r="D114" s="147" t="s">
        <v>156</v>
      </c>
      <c r="E114" s="148" t="s">
        <v>1397</v>
      </c>
      <c r="F114" s="149" t="s">
        <v>1398</v>
      </c>
      <c r="G114" s="150" t="s">
        <v>427</v>
      </c>
      <c r="H114" s="151">
        <v>1</v>
      </c>
      <c r="I114" s="152"/>
      <c r="J114" s="153">
        <f t="shared" si="0"/>
        <v>0</v>
      </c>
      <c r="K114" s="149" t="s">
        <v>21</v>
      </c>
      <c r="L114" s="37"/>
      <c r="M114" s="154" t="s">
        <v>21</v>
      </c>
      <c r="N114" s="155" t="s">
        <v>44</v>
      </c>
      <c r="P114" s="156">
        <f t="shared" si="1"/>
        <v>0</v>
      </c>
      <c r="Q114" s="156">
        <v>0</v>
      </c>
      <c r="R114" s="156">
        <f t="shared" si="2"/>
        <v>0</v>
      </c>
      <c r="S114" s="156">
        <v>0</v>
      </c>
      <c r="T114" s="157">
        <f t="shared" si="3"/>
        <v>0</v>
      </c>
      <c r="AR114" s="21" t="s">
        <v>183</v>
      </c>
      <c r="AT114" s="21" t="s">
        <v>156</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234</v>
      </c>
    </row>
    <row r="115" spans="2:65" s="1" customFormat="1" ht="16.5" customHeight="1">
      <c r="B115" s="37"/>
      <c r="C115" s="186" t="s">
        <v>197</v>
      </c>
      <c r="D115" s="186" t="s">
        <v>300</v>
      </c>
      <c r="E115" s="187" t="s">
        <v>1399</v>
      </c>
      <c r="F115" s="188" t="s">
        <v>1398</v>
      </c>
      <c r="G115" s="189" t="s">
        <v>427</v>
      </c>
      <c r="H115" s="190">
        <v>1</v>
      </c>
      <c r="I115" s="191"/>
      <c r="J115" s="192">
        <f t="shared" si="0"/>
        <v>0</v>
      </c>
      <c r="K115" s="188" t="s">
        <v>21</v>
      </c>
      <c r="L115" s="193"/>
      <c r="M115" s="194" t="s">
        <v>21</v>
      </c>
      <c r="N115" s="195" t="s">
        <v>44</v>
      </c>
      <c r="P115" s="156">
        <f t="shared" si="1"/>
        <v>0</v>
      </c>
      <c r="Q115" s="156">
        <v>0</v>
      </c>
      <c r="R115" s="156">
        <f t="shared" si="2"/>
        <v>0</v>
      </c>
      <c r="S115" s="156">
        <v>0</v>
      </c>
      <c r="T115" s="157">
        <f t="shared" si="3"/>
        <v>0</v>
      </c>
      <c r="AR115" s="21" t="s">
        <v>210</v>
      </c>
      <c r="AT115" s="21" t="s">
        <v>300</v>
      </c>
      <c r="AU115" s="21" t="s">
        <v>81</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237</v>
      </c>
    </row>
    <row r="116" spans="2:65" s="1" customFormat="1" ht="16.5" customHeight="1">
      <c r="B116" s="37"/>
      <c r="C116" s="147" t="s">
        <v>238</v>
      </c>
      <c r="D116" s="147" t="s">
        <v>156</v>
      </c>
      <c r="E116" s="148" t="s">
        <v>1400</v>
      </c>
      <c r="F116" s="149" t="s">
        <v>1398</v>
      </c>
      <c r="G116" s="150" t="s">
        <v>427</v>
      </c>
      <c r="H116" s="151">
        <v>1</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81</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241</v>
      </c>
    </row>
    <row r="117" spans="2:65" s="1" customFormat="1" ht="16.5" customHeight="1">
      <c r="B117" s="37"/>
      <c r="C117" s="186" t="s">
        <v>201</v>
      </c>
      <c r="D117" s="186" t="s">
        <v>300</v>
      </c>
      <c r="E117" s="187" t="s">
        <v>1401</v>
      </c>
      <c r="F117" s="188" t="s">
        <v>1398</v>
      </c>
      <c r="G117" s="189" t="s">
        <v>427</v>
      </c>
      <c r="H117" s="190">
        <v>1</v>
      </c>
      <c r="I117" s="191"/>
      <c r="J117" s="192">
        <f t="shared" si="0"/>
        <v>0</v>
      </c>
      <c r="K117" s="188" t="s">
        <v>21</v>
      </c>
      <c r="L117" s="193"/>
      <c r="M117" s="194" t="s">
        <v>21</v>
      </c>
      <c r="N117" s="195" t="s">
        <v>44</v>
      </c>
      <c r="P117" s="156">
        <f t="shared" si="1"/>
        <v>0</v>
      </c>
      <c r="Q117" s="156">
        <v>0</v>
      </c>
      <c r="R117" s="156">
        <f t="shared" si="2"/>
        <v>0</v>
      </c>
      <c r="S117" s="156">
        <v>0</v>
      </c>
      <c r="T117" s="157">
        <f t="shared" si="3"/>
        <v>0</v>
      </c>
      <c r="AR117" s="21" t="s">
        <v>210</v>
      </c>
      <c r="AT117" s="21" t="s">
        <v>300</v>
      </c>
      <c r="AU117" s="21" t="s">
        <v>81</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347</v>
      </c>
    </row>
    <row r="118" spans="2:65" s="1" customFormat="1" ht="16.5" customHeight="1">
      <c r="B118" s="37"/>
      <c r="C118" s="147" t="s">
        <v>356</v>
      </c>
      <c r="D118" s="147" t="s">
        <v>156</v>
      </c>
      <c r="E118" s="148" t="s">
        <v>1402</v>
      </c>
      <c r="F118" s="149" t="s">
        <v>1403</v>
      </c>
      <c r="G118" s="150" t="s">
        <v>427</v>
      </c>
      <c r="H118" s="151">
        <v>4</v>
      </c>
      <c r="I118" s="152"/>
      <c r="J118" s="153">
        <f t="shared" si="0"/>
        <v>0</v>
      </c>
      <c r="K118" s="149" t="s">
        <v>21</v>
      </c>
      <c r="L118" s="37"/>
      <c r="M118" s="154" t="s">
        <v>21</v>
      </c>
      <c r="N118" s="155" t="s">
        <v>44</v>
      </c>
      <c r="P118" s="156">
        <f t="shared" si="1"/>
        <v>0</v>
      </c>
      <c r="Q118" s="156">
        <v>0</v>
      </c>
      <c r="R118" s="156">
        <f t="shared" si="2"/>
        <v>0</v>
      </c>
      <c r="S118" s="156">
        <v>0</v>
      </c>
      <c r="T118" s="157">
        <f t="shared" si="3"/>
        <v>0</v>
      </c>
      <c r="AR118" s="21" t="s">
        <v>183</v>
      </c>
      <c r="AT118" s="21" t="s">
        <v>156</v>
      </c>
      <c r="AU118" s="21" t="s">
        <v>81</v>
      </c>
      <c r="AY118" s="21" t="s">
        <v>155</v>
      </c>
      <c r="BE118" s="158">
        <f t="shared" si="4"/>
        <v>0</v>
      </c>
      <c r="BF118" s="158">
        <f t="shared" si="5"/>
        <v>0</v>
      </c>
      <c r="BG118" s="158">
        <f t="shared" si="6"/>
        <v>0</v>
      </c>
      <c r="BH118" s="158">
        <f t="shared" si="7"/>
        <v>0</v>
      </c>
      <c r="BI118" s="158">
        <f t="shared" si="8"/>
        <v>0</v>
      </c>
      <c r="BJ118" s="21" t="s">
        <v>81</v>
      </c>
      <c r="BK118" s="158">
        <f t="shared" si="9"/>
        <v>0</v>
      </c>
      <c r="BL118" s="21" t="s">
        <v>183</v>
      </c>
      <c r="BM118" s="21" t="s">
        <v>351</v>
      </c>
    </row>
    <row r="119" spans="2:65" s="1" customFormat="1" ht="16.5" customHeight="1">
      <c r="B119" s="37"/>
      <c r="C119" s="186" t="s">
        <v>204</v>
      </c>
      <c r="D119" s="186" t="s">
        <v>300</v>
      </c>
      <c r="E119" s="187" t="s">
        <v>1404</v>
      </c>
      <c r="F119" s="188" t="s">
        <v>1403</v>
      </c>
      <c r="G119" s="189" t="s">
        <v>427</v>
      </c>
      <c r="H119" s="190">
        <v>4</v>
      </c>
      <c r="I119" s="191"/>
      <c r="J119" s="192">
        <f t="shared" si="0"/>
        <v>0</v>
      </c>
      <c r="K119" s="188" t="s">
        <v>21</v>
      </c>
      <c r="L119" s="193"/>
      <c r="M119" s="194" t="s">
        <v>21</v>
      </c>
      <c r="N119" s="195" t="s">
        <v>44</v>
      </c>
      <c r="P119" s="156">
        <f t="shared" si="1"/>
        <v>0</v>
      </c>
      <c r="Q119" s="156">
        <v>0</v>
      </c>
      <c r="R119" s="156">
        <f t="shared" si="2"/>
        <v>0</v>
      </c>
      <c r="S119" s="156">
        <v>0</v>
      </c>
      <c r="T119" s="157">
        <f t="shared" si="3"/>
        <v>0</v>
      </c>
      <c r="AR119" s="21" t="s">
        <v>210</v>
      </c>
      <c r="AT119" s="21" t="s">
        <v>300</v>
      </c>
      <c r="AU119" s="21" t="s">
        <v>81</v>
      </c>
      <c r="AY119" s="21" t="s">
        <v>155</v>
      </c>
      <c r="BE119" s="158">
        <f t="shared" si="4"/>
        <v>0</v>
      </c>
      <c r="BF119" s="158">
        <f t="shared" si="5"/>
        <v>0</v>
      </c>
      <c r="BG119" s="158">
        <f t="shared" si="6"/>
        <v>0</v>
      </c>
      <c r="BH119" s="158">
        <f t="shared" si="7"/>
        <v>0</v>
      </c>
      <c r="BI119" s="158">
        <f t="shared" si="8"/>
        <v>0</v>
      </c>
      <c r="BJ119" s="21" t="s">
        <v>81</v>
      </c>
      <c r="BK119" s="158">
        <f t="shared" si="9"/>
        <v>0</v>
      </c>
      <c r="BL119" s="21" t="s">
        <v>183</v>
      </c>
      <c r="BM119" s="21" t="s">
        <v>354</v>
      </c>
    </row>
    <row r="120" spans="2:65" s="1" customFormat="1" ht="16.5" customHeight="1">
      <c r="B120" s="37"/>
      <c r="C120" s="147" t="s">
        <v>368</v>
      </c>
      <c r="D120" s="147" t="s">
        <v>156</v>
      </c>
      <c r="E120" s="148" t="s">
        <v>1405</v>
      </c>
      <c r="F120" s="149" t="s">
        <v>1406</v>
      </c>
      <c r="G120" s="150" t="s">
        <v>427</v>
      </c>
      <c r="H120" s="151">
        <v>2</v>
      </c>
      <c r="I120" s="152"/>
      <c r="J120" s="153">
        <f t="shared" si="0"/>
        <v>0</v>
      </c>
      <c r="K120" s="149" t="s">
        <v>21</v>
      </c>
      <c r="L120" s="37"/>
      <c r="M120" s="154" t="s">
        <v>21</v>
      </c>
      <c r="N120" s="155" t="s">
        <v>44</v>
      </c>
      <c r="P120" s="156">
        <f t="shared" si="1"/>
        <v>0</v>
      </c>
      <c r="Q120" s="156">
        <v>0</v>
      </c>
      <c r="R120" s="156">
        <f t="shared" si="2"/>
        <v>0</v>
      </c>
      <c r="S120" s="156">
        <v>0</v>
      </c>
      <c r="T120" s="157">
        <f t="shared" si="3"/>
        <v>0</v>
      </c>
      <c r="AR120" s="21" t="s">
        <v>183</v>
      </c>
      <c r="AT120" s="21" t="s">
        <v>156</v>
      </c>
      <c r="AU120" s="21" t="s">
        <v>81</v>
      </c>
      <c r="AY120" s="21" t="s">
        <v>155</v>
      </c>
      <c r="BE120" s="158">
        <f t="shared" si="4"/>
        <v>0</v>
      </c>
      <c r="BF120" s="158">
        <f t="shared" si="5"/>
        <v>0</v>
      </c>
      <c r="BG120" s="158">
        <f t="shared" si="6"/>
        <v>0</v>
      </c>
      <c r="BH120" s="158">
        <f t="shared" si="7"/>
        <v>0</v>
      </c>
      <c r="BI120" s="158">
        <f t="shared" si="8"/>
        <v>0</v>
      </c>
      <c r="BJ120" s="21" t="s">
        <v>81</v>
      </c>
      <c r="BK120" s="158">
        <f t="shared" si="9"/>
        <v>0</v>
      </c>
      <c r="BL120" s="21" t="s">
        <v>183</v>
      </c>
      <c r="BM120" s="21" t="s">
        <v>359</v>
      </c>
    </row>
    <row r="121" spans="2:65" s="1" customFormat="1" ht="16.5" customHeight="1">
      <c r="B121" s="37"/>
      <c r="C121" s="186" t="s">
        <v>207</v>
      </c>
      <c r="D121" s="186" t="s">
        <v>300</v>
      </c>
      <c r="E121" s="187" t="s">
        <v>1407</v>
      </c>
      <c r="F121" s="188" t="s">
        <v>1406</v>
      </c>
      <c r="G121" s="189" t="s">
        <v>427</v>
      </c>
      <c r="H121" s="190">
        <v>2</v>
      </c>
      <c r="I121" s="191"/>
      <c r="J121" s="192">
        <f t="shared" si="0"/>
        <v>0</v>
      </c>
      <c r="K121" s="188" t="s">
        <v>21</v>
      </c>
      <c r="L121" s="193"/>
      <c r="M121" s="194" t="s">
        <v>21</v>
      </c>
      <c r="N121" s="195" t="s">
        <v>44</v>
      </c>
      <c r="P121" s="156">
        <f t="shared" si="1"/>
        <v>0</v>
      </c>
      <c r="Q121" s="156">
        <v>0</v>
      </c>
      <c r="R121" s="156">
        <f t="shared" si="2"/>
        <v>0</v>
      </c>
      <c r="S121" s="156">
        <v>0</v>
      </c>
      <c r="T121" s="157">
        <f t="shared" si="3"/>
        <v>0</v>
      </c>
      <c r="AR121" s="21" t="s">
        <v>210</v>
      </c>
      <c r="AT121" s="21" t="s">
        <v>300</v>
      </c>
      <c r="AU121" s="21" t="s">
        <v>81</v>
      </c>
      <c r="AY121" s="21" t="s">
        <v>155</v>
      </c>
      <c r="BE121" s="158">
        <f t="shared" si="4"/>
        <v>0</v>
      </c>
      <c r="BF121" s="158">
        <f t="shared" si="5"/>
        <v>0</v>
      </c>
      <c r="BG121" s="158">
        <f t="shared" si="6"/>
        <v>0</v>
      </c>
      <c r="BH121" s="158">
        <f t="shared" si="7"/>
        <v>0</v>
      </c>
      <c r="BI121" s="158">
        <f t="shared" si="8"/>
        <v>0</v>
      </c>
      <c r="BJ121" s="21" t="s">
        <v>81</v>
      </c>
      <c r="BK121" s="158">
        <f t="shared" si="9"/>
        <v>0</v>
      </c>
      <c r="BL121" s="21" t="s">
        <v>183</v>
      </c>
      <c r="BM121" s="21" t="s">
        <v>366</v>
      </c>
    </row>
    <row r="122" spans="2:65" s="1" customFormat="1" ht="16.5" customHeight="1">
      <c r="B122" s="37"/>
      <c r="C122" s="147" t="s">
        <v>373</v>
      </c>
      <c r="D122" s="147" t="s">
        <v>156</v>
      </c>
      <c r="E122" s="148" t="s">
        <v>1408</v>
      </c>
      <c r="F122" s="149" t="s">
        <v>1409</v>
      </c>
      <c r="G122" s="150" t="s">
        <v>427</v>
      </c>
      <c r="H122" s="151">
        <v>4</v>
      </c>
      <c r="I122" s="152"/>
      <c r="J122" s="153">
        <f t="shared" si="0"/>
        <v>0</v>
      </c>
      <c r="K122" s="149" t="s">
        <v>21</v>
      </c>
      <c r="L122" s="37"/>
      <c r="M122" s="154" t="s">
        <v>21</v>
      </c>
      <c r="N122" s="155" t="s">
        <v>44</v>
      </c>
      <c r="P122" s="156">
        <f t="shared" si="1"/>
        <v>0</v>
      </c>
      <c r="Q122" s="156">
        <v>0</v>
      </c>
      <c r="R122" s="156">
        <f t="shared" si="2"/>
        <v>0</v>
      </c>
      <c r="S122" s="156">
        <v>0</v>
      </c>
      <c r="T122" s="157">
        <f t="shared" si="3"/>
        <v>0</v>
      </c>
      <c r="AR122" s="21" t="s">
        <v>183</v>
      </c>
      <c r="AT122" s="21" t="s">
        <v>156</v>
      </c>
      <c r="AU122" s="21" t="s">
        <v>81</v>
      </c>
      <c r="AY122" s="21" t="s">
        <v>155</v>
      </c>
      <c r="BE122" s="158">
        <f t="shared" si="4"/>
        <v>0</v>
      </c>
      <c r="BF122" s="158">
        <f t="shared" si="5"/>
        <v>0</v>
      </c>
      <c r="BG122" s="158">
        <f t="shared" si="6"/>
        <v>0</v>
      </c>
      <c r="BH122" s="158">
        <f t="shared" si="7"/>
        <v>0</v>
      </c>
      <c r="BI122" s="158">
        <f t="shared" si="8"/>
        <v>0</v>
      </c>
      <c r="BJ122" s="21" t="s">
        <v>81</v>
      </c>
      <c r="BK122" s="158">
        <f t="shared" si="9"/>
        <v>0</v>
      </c>
      <c r="BL122" s="21" t="s">
        <v>183</v>
      </c>
      <c r="BM122" s="21" t="s">
        <v>337</v>
      </c>
    </row>
    <row r="123" spans="2:65" s="1" customFormat="1" ht="16.5" customHeight="1">
      <c r="B123" s="37"/>
      <c r="C123" s="186" t="s">
        <v>210</v>
      </c>
      <c r="D123" s="186" t="s">
        <v>300</v>
      </c>
      <c r="E123" s="187" t="s">
        <v>1410</v>
      </c>
      <c r="F123" s="188" t="s">
        <v>1409</v>
      </c>
      <c r="G123" s="189" t="s">
        <v>427</v>
      </c>
      <c r="H123" s="190">
        <v>4</v>
      </c>
      <c r="I123" s="191"/>
      <c r="J123" s="192">
        <f t="shared" si="0"/>
        <v>0</v>
      </c>
      <c r="K123" s="188" t="s">
        <v>21</v>
      </c>
      <c r="L123" s="193"/>
      <c r="M123" s="194" t="s">
        <v>21</v>
      </c>
      <c r="N123" s="195" t="s">
        <v>44</v>
      </c>
      <c r="P123" s="156">
        <f t="shared" si="1"/>
        <v>0</v>
      </c>
      <c r="Q123" s="156">
        <v>0</v>
      </c>
      <c r="R123" s="156">
        <f t="shared" si="2"/>
        <v>0</v>
      </c>
      <c r="S123" s="156">
        <v>0</v>
      </c>
      <c r="T123" s="157">
        <f t="shared" si="3"/>
        <v>0</v>
      </c>
      <c r="AR123" s="21" t="s">
        <v>210</v>
      </c>
      <c r="AT123" s="21" t="s">
        <v>300</v>
      </c>
      <c r="AU123" s="21" t="s">
        <v>81</v>
      </c>
      <c r="AY123" s="21" t="s">
        <v>155</v>
      </c>
      <c r="BE123" s="158">
        <f t="shared" si="4"/>
        <v>0</v>
      </c>
      <c r="BF123" s="158">
        <f t="shared" si="5"/>
        <v>0</v>
      </c>
      <c r="BG123" s="158">
        <f t="shared" si="6"/>
        <v>0</v>
      </c>
      <c r="BH123" s="158">
        <f t="shared" si="7"/>
        <v>0</v>
      </c>
      <c r="BI123" s="158">
        <f t="shared" si="8"/>
        <v>0</v>
      </c>
      <c r="BJ123" s="21" t="s">
        <v>81</v>
      </c>
      <c r="BK123" s="158">
        <f t="shared" si="9"/>
        <v>0</v>
      </c>
      <c r="BL123" s="21" t="s">
        <v>183</v>
      </c>
      <c r="BM123" s="21" t="s">
        <v>160</v>
      </c>
    </row>
    <row r="124" spans="2:65" s="1" customFormat="1" ht="25.5" customHeight="1">
      <c r="B124" s="37"/>
      <c r="C124" s="147" t="s">
        <v>380</v>
      </c>
      <c r="D124" s="147" t="s">
        <v>156</v>
      </c>
      <c r="E124" s="148" t="s">
        <v>1411</v>
      </c>
      <c r="F124" s="149" t="s">
        <v>1412</v>
      </c>
      <c r="G124" s="150" t="s">
        <v>284</v>
      </c>
      <c r="H124" s="151">
        <v>120</v>
      </c>
      <c r="I124" s="152"/>
      <c r="J124" s="153">
        <f t="shared" si="0"/>
        <v>0</v>
      </c>
      <c r="K124" s="149" t="s">
        <v>21</v>
      </c>
      <c r="L124" s="37"/>
      <c r="M124" s="154" t="s">
        <v>21</v>
      </c>
      <c r="N124" s="155" t="s">
        <v>44</v>
      </c>
      <c r="P124" s="156">
        <f t="shared" si="1"/>
        <v>0</v>
      </c>
      <c r="Q124" s="156">
        <v>0</v>
      </c>
      <c r="R124" s="156">
        <f t="shared" si="2"/>
        <v>0</v>
      </c>
      <c r="S124" s="156">
        <v>0</v>
      </c>
      <c r="T124" s="157">
        <f t="shared" si="3"/>
        <v>0</v>
      </c>
      <c r="AR124" s="21" t="s">
        <v>183</v>
      </c>
      <c r="AT124" s="21" t="s">
        <v>156</v>
      </c>
      <c r="AU124" s="21" t="s">
        <v>81</v>
      </c>
      <c r="AY124" s="21" t="s">
        <v>155</v>
      </c>
      <c r="BE124" s="158">
        <f t="shared" si="4"/>
        <v>0</v>
      </c>
      <c r="BF124" s="158">
        <f t="shared" si="5"/>
        <v>0</v>
      </c>
      <c r="BG124" s="158">
        <f t="shared" si="6"/>
        <v>0</v>
      </c>
      <c r="BH124" s="158">
        <f t="shared" si="7"/>
        <v>0</v>
      </c>
      <c r="BI124" s="158">
        <f t="shared" si="8"/>
        <v>0</v>
      </c>
      <c r="BJ124" s="21" t="s">
        <v>81</v>
      </c>
      <c r="BK124" s="158">
        <f t="shared" si="9"/>
        <v>0</v>
      </c>
      <c r="BL124" s="21" t="s">
        <v>183</v>
      </c>
      <c r="BM124" s="21" t="s">
        <v>376</v>
      </c>
    </row>
    <row r="125" spans="2:65" s="1" customFormat="1" ht="25.5" customHeight="1">
      <c r="B125" s="37"/>
      <c r="C125" s="186" t="s">
        <v>214</v>
      </c>
      <c r="D125" s="186" t="s">
        <v>300</v>
      </c>
      <c r="E125" s="187" t="s">
        <v>1413</v>
      </c>
      <c r="F125" s="188" t="s">
        <v>1412</v>
      </c>
      <c r="G125" s="189" t="s">
        <v>284</v>
      </c>
      <c r="H125" s="190">
        <v>120</v>
      </c>
      <c r="I125" s="191"/>
      <c r="J125" s="192">
        <f t="shared" si="0"/>
        <v>0</v>
      </c>
      <c r="K125" s="188" t="s">
        <v>21</v>
      </c>
      <c r="L125" s="193"/>
      <c r="M125" s="194" t="s">
        <v>21</v>
      </c>
      <c r="N125" s="195" t="s">
        <v>44</v>
      </c>
      <c r="P125" s="156">
        <f t="shared" si="1"/>
        <v>0</v>
      </c>
      <c r="Q125" s="156">
        <v>0</v>
      </c>
      <c r="R125" s="156">
        <f t="shared" si="2"/>
        <v>0</v>
      </c>
      <c r="S125" s="156">
        <v>0</v>
      </c>
      <c r="T125" s="157">
        <f t="shared" si="3"/>
        <v>0</v>
      </c>
      <c r="AR125" s="21" t="s">
        <v>210</v>
      </c>
      <c r="AT125" s="21" t="s">
        <v>300</v>
      </c>
      <c r="AU125" s="21" t="s">
        <v>81</v>
      </c>
      <c r="AY125" s="21" t="s">
        <v>155</v>
      </c>
      <c r="BE125" s="158">
        <f t="shared" si="4"/>
        <v>0</v>
      </c>
      <c r="BF125" s="158">
        <f t="shared" si="5"/>
        <v>0</v>
      </c>
      <c r="BG125" s="158">
        <f t="shared" si="6"/>
        <v>0</v>
      </c>
      <c r="BH125" s="158">
        <f t="shared" si="7"/>
        <v>0</v>
      </c>
      <c r="BI125" s="158">
        <f t="shared" si="8"/>
        <v>0</v>
      </c>
      <c r="BJ125" s="21" t="s">
        <v>81</v>
      </c>
      <c r="BK125" s="158">
        <f t="shared" si="9"/>
        <v>0</v>
      </c>
      <c r="BL125" s="21" t="s">
        <v>183</v>
      </c>
      <c r="BM125" s="21" t="s">
        <v>379</v>
      </c>
    </row>
    <row r="126" spans="2:65" s="1" customFormat="1" ht="25.5" customHeight="1">
      <c r="B126" s="37"/>
      <c r="C126" s="147" t="s">
        <v>387</v>
      </c>
      <c r="D126" s="147" t="s">
        <v>156</v>
      </c>
      <c r="E126" s="148" t="s">
        <v>1414</v>
      </c>
      <c r="F126" s="149" t="s">
        <v>1415</v>
      </c>
      <c r="G126" s="150" t="s">
        <v>300</v>
      </c>
      <c r="H126" s="151">
        <v>3</v>
      </c>
      <c r="I126" s="152"/>
      <c r="J126" s="153">
        <f t="shared" si="0"/>
        <v>0</v>
      </c>
      <c r="K126" s="149" t="s">
        <v>21</v>
      </c>
      <c r="L126" s="37"/>
      <c r="M126" s="154" t="s">
        <v>21</v>
      </c>
      <c r="N126" s="155" t="s">
        <v>44</v>
      </c>
      <c r="P126" s="156">
        <f t="shared" si="1"/>
        <v>0</v>
      </c>
      <c r="Q126" s="156">
        <v>0</v>
      </c>
      <c r="R126" s="156">
        <f t="shared" si="2"/>
        <v>0</v>
      </c>
      <c r="S126" s="156">
        <v>0</v>
      </c>
      <c r="T126" s="157">
        <f t="shared" si="3"/>
        <v>0</v>
      </c>
      <c r="AR126" s="21" t="s">
        <v>183</v>
      </c>
      <c r="AT126" s="21" t="s">
        <v>156</v>
      </c>
      <c r="AU126" s="21" t="s">
        <v>81</v>
      </c>
      <c r="AY126" s="21" t="s">
        <v>155</v>
      </c>
      <c r="BE126" s="158">
        <f t="shared" si="4"/>
        <v>0</v>
      </c>
      <c r="BF126" s="158">
        <f t="shared" si="5"/>
        <v>0</v>
      </c>
      <c r="BG126" s="158">
        <f t="shared" si="6"/>
        <v>0</v>
      </c>
      <c r="BH126" s="158">
        <f t="shared" si="7"/>
        <v>0</v>
      </c>
      <c r="BI126" s="158">
        <f t="shared" si="8"/>
        <v>0</v>
      </c>
      <c r="BJ126" s="21" t="s">
        <v>81</v>
      </c>
      <c r="BK126" s="158">
        <f t="shared" si="9"/>
        <v>0</v>
      </c>
      <c r="BL126" s="21" t="s">
        <v>183</v>
      </c>
      <c r="BM126" s="21" t="s">
        <v>383</v>
      </c>
    </row>
    <row r="127" spans="2:65" s="1" customFormat="1" ht="25.5" customHeight="1">
      <c r="B127" s="37"/>
      <c r="C127" s="186" t="s">
        <v>217</v>
      </c>
      <c r="D127" s="186" t="s">
        <v>300</v>
      </c>
      <c r="E127" s="187" t="s">
        <v>1416</v>
      </c>
      <c r="F127" s="188" t="s">
        <v>1415</v>
      </c>
      <c r="G127" s="189" t="s">
        <v>300</v>
      </c>
      <c r="H127" s="190">
        <v>3</v>
      </c>
      <c r="I127" s="191"/>
      <c r="J127" s="192">
        <f t="shared" si="0"/>
        <v>0</v>
      </c>
      <c r="K127" s="188" t="s">
        <v>21</v>
      </c>
      <c r="L127" s="193"/>
      <c r="M127" s="194" t="s">
        <v>21</v>
      </c>
      <c r="N127" s="195" t="s">
        <v>44</v>
      </c>
      <c r="P127" s="156">
        <f t="shared" si="1"/>
        <v>0</v>
      </c>
      <c r="Q127" s="156">
        <v>0</v>
      </c>
      <c r="R127" s="156">
        <f t="shared" si="2"/>
        <v>0</v>
      </c>
      <c r="S127" s="156">
        <v>0</v>
      </c>
      <c r="T127" s="157">
        <f t="shared" si="3"/>
        <v>0</v>
      </c>
      <c r="AR127" s="21" t="s">
        <v>210</v>
      </c>
      <c r="AT127" s="21" t="s">
        <v>300</v>
      </c>
      <c r="AU127" s="21" t="s">
        <v>81</v>
      </c>
      <c r="AY127" s="21" t="s">
        <v>155</v>
      </c>
      <c r="BE127" s="158">
        <f t="shared" si="4"/>
        <v>0</v>
      </c>
      <c r="BF127" s="158">
        <f t="shared" si="5"/>
        <v>0</v>
      </c>
      <c r="BG127" s="158">
        <f t="shared" si="6"/>
        <v>0</v>
      </c>
      <c r="BH127" s="158">
        <f t="shared" si="7"/>
        <v>0</v>
      </c>
      <c r="BI127" s="158">
        <f t="shared" si="8"/>
        <v>0</v>
      </c>
      <c r="BJ127" s="21" t="s">
        <v>81</v>
      </c>
      <c r="BK127" s="158">
        <f t="shared" si="9"/>
        <v>0</v>
      </c>
      <c r="BL127" s="21" t="s">
        <v>183</v>
      </c>
      <c r="BM127" s="21" t="s">
        <v>386</v>
      </c>
    </row>
    <row r="128" spans="2:65" s="1" customFormat="1" ht="16.5" customHeight="1">
      <c r="B128" s="37"/>
      <c r="C128" s="147" t="s">
        <v>394</v>
      </c>
      <c r="D128" s="147" t="s">
        <v>156</v>
      </c>
      <c r="E128" s="148" t="s">
        <v>1417</v>
      </c>
      <c r="F128" s="149" t="s">
        <v>1418</v>
      </c>
      <c r="G128" s="150" t="s">
        <v>300</v>
      </c>
      <c r="H128" s="151">
        <v>20</v>
      </c>
      <c r="I128" s="152"/>
      <c r="J128" s="153">
        <f t="shared" si="0"/>
        <v>0</v>
      </c>
      <c r="K128" s="149" t="s">
        <v>21</v>
      </c>
      <c r="L128" s="37"/>
      <c r="M128" s="154" t="s">
        <v>21</v>
      </c>
      <c r="N128" s="155" t="s">
        <v>44</v>
      </c>
      <c r="P128" s="156">
        <f t="shared" si="1"/>
        <v>0</v>
      </c>
      <c r="Q128" s="156">
        <v>0</v>
      </c>
      <c r="R128" s="156">
        <f t="shared" si="2"/>
        <v>0</v>
      </c>
      <c r="S128" s="156">
        <v>0</v>
      </c>
      <c r="T128" s="157">
        <f t="shared" si="3"/>
        <v>0</v>
      </c>
      <c r="AR128" s="21" t="s">
        <v>183</v>
      </c>
      <c r="AT128" s="21" t="s">
        <v>156</v>
      </c>
      <c r="AU128" s="21" t="s">
        <v>81</v>
      </c>
      <c r="AY128" s="21" t="s">
        <v>155</v>
      </c>
      <c r="BE128" s="158">
        <f t="shared" si="4"/>
        <v>0</v>
      </c>
      <c r="BF128" s="158">
        <f t="shared" si="5"/>
        <v>0</v>
      </c>
      <c r="BG128" s="158">
        <f t="shared" si="6"/>
        <v>0</v>
      </c>
      <c r="BH128" s="158">
        <f t="shared" si="7"/>
        <v>0</v>
      </c>
      <c r="BI128" s="158">
        <f t="shared" si="8"/>
        <v>0</v>
      </c>
      <c r="BJ128" s="21" t="s">
        <v>81</v>
      </c>
      <c r="BK128" s="158">
        <f t="shared" si="9"/>
        <v>0</v>
      </c>
      <c r="BL128" s="21" t="s">
        <v>183</v>
      </c>
      <c r="BM128" s="21" t="s">
        <v>390</v>
      </c>
    </row>
    <row r="129" spans="2:65" s="1" customFormat="1" ht="16.5" customHeight="1">
      <c r="B129" s="37"/>
      <c r="C129" s="186" t="s">
        <v>221</v>
      </c>
      <c r="D129" s="186" t="s">
        <v>300</v>
      </c>
      <c r="E129" s="187" t="s">
        <v>1419</v>
      </c>
      <c r="F129" s="188" t="s">
        <v>1418</v>
      </c>
      <c r="G129" s="189" t="s">
        <v>300</v>
      </c>
      <c r="H129" s="190">
        <v>20</v>
      </c>
      <c r="I129" s="191"/>
      <c r="J129" s="192">
        <f t="shared" si="0"/>
        <v>0</v>
      </c>
      <c r="K129" s="188" t="s">
        <v>21</v>
      </c>
      <c r="L129" s="193"/>
      <c r="M129" s="194" t="s">
        <v>21</v>
      </c>
      <c r="N129" s="195" t="s">
        <v>44</v>
      </c>
      <c r="P129" s="156">
        <f t="shared" si="1"/>
        <v>0</v>
      </c>
      <c r="Q129" s="156">
        <v>0</v>
      </c>
      <c r="R129" s="156">
        <f t="shared" si="2"/>
        <v>0</v>
      </c>
      <c r="S129" s="156">
        <v>0</v>
      </c>
      <c r="T129" s="157">
        <f t="shared" si="3"/>
        <v>0</v>
      </c>
      <c r="AR129" s="21" t="s">
        <v>210</v>
      </c>
      <c r="AT129" s="21" t="s">
        <v>300</v>
      </c>
      <c r="AU129" s="21" t="s">
        <v>81</v>
      </c>
      <c r="AY129" s="21" t="s">
        <v>155</v>
      </c>
      <c r="BE129" s="158">
        <f t="shared" si="4"/>
        <v>0</v>
      </c>
      <c r="BF129" s="158">
        <f t="shared" si="5"/>
        <v>0</v>
      </c>
      <c r="BG129" s="158">
        <f t="shared" si="6"/>
        <v>0</v>
      </c>
      <c r="BH129" s="158">
        <f t="shared" si="7"/>
        <v>0</v>
      </c>
      <c r="BI129" s="158">
        <f t="shared" si="8"/>
        <v>0</v>
      </c>
      <c r="BJ129" s="21" t="s">
        <v>81</v>
      </c>
      <c r="BK129" s="158">
        <f t="shared" si="9"/>
        <v>0</v>
      </c>
      <c r="BL129" s="21" t="s">
        <v>183</v>
      </c>
      <c r="BM129" s="21" t="s">
        <v>393</v>
      </c>
    </row>
    <row r="130" spans="2:65" s="1" customFormat="1" ht="25.5" customHeight="1">
      <c r="B130" s="37"/>
      <c r="C130" s="147" t="s">
        <v>73</v>
      </c>
      <c r="D130" s="147" t="s">
        <v>156</v>
      </c>
      <c r="E130" s="148" t="s">
        <v>1420</v>
      </c>
      <c r="F130" s="149" t="s">
        <v>1421</v>
      </c>
      <c r="G130" s="150" t="s">
        <v>284</v>
      </c>
      <c r="H130" s="151">
        <v>55</v>
      </c>
      <c r="I130" s="152"/>
      <c r="J130" s="153">
        <f t="shared" si="0"/>
        <v>0</v>
      </c>
      <c r="K130" s="149" t="s">
        <v>21</v>
      </c>
      <c r="L130" s="37"/>
      <c r="M130" s="154" t="s">
        <v>21</v>
      </c>
      <c r="N130" s="155" t="s">
        <v>44</v>
      </c>
      <c r="P130" s="156">
        <f t="shared" si="1"/>
        <v>0</v>
      </c>
      <c r="Q130" s="156">
        <v>0</v>
      </c>
      <c r="R130" s="156">
        <f t="shared" si="2"/>
        <v>0</v>
      </c>
      <c r="S130" s="156">
        <v>0</v>
      </c>
      <c r="T130" s="157">
        <f t="shared" si="3"/>
        <v>0</v>
      </c>
      <c r="AR130" s="21" t="s">
        <v>183</v>
      </c>
      <c r="AT130" s="21" t="s">
        <v>156</v>
      </c>
      <c r="AU130" s="21" t="s">
        <v>81</v>
      </c>
      <c r="AY130" s="21" t="s">
        <v>155</v>
      </c>
      <c r="BE130" s="158">
        <f t="shared" si="4"/>
        <v>0</v>
      </c>
      <c r="BF130" s="158">
        <f t="shared" si="5"/>
        <v>0</v>
      </c>
      <c r="BG130" s="158">
        <f t="shared" si="6"/>
        <v>0</v>
      </c>
      <c r="BH130" s="158">
        <f t="shared" si="7"/>
        <v>0</v>
      </c>
      <c r="BI130" s="158">
        <f t="shared" si="8"/>
        <v>0</v>
      </c>
      <c r="BJ130" s="21" t="s">
        <v>81</v>
      </c>
      <c r="BK130" s="158">
        <f t="shared" si="9"/>
        <v>0</v>
      </c>
      <c r="BL130" s="21" t="s">
        <v>183</v>
      </c>
      <c r="BM130" s="21" t="s">
        <v>397</v>
      </c>
    </row>
    <row r="131" spans="2:65" s="1" customFormat="1" ht="25.5" customHeight="1">
      <c r="B131" s="37"/>
      <c r="C131" s="186" t="s">
        <v>73</v>
      </c>
      <c r="D131" s="186" t="s">
        <v>300</v>
      </c>
      <c r="E131" s="187" t="s">
        <v>1422</v>
      </c>
      <c r="F131" s="188" t="s">
        <v>1421</v>
      </c>
      <c r="G131" s="189" t="s">
        <v>284</v>
      </c>
      <c r="H131" s="190">
        <v>55</v>
      </c>
      <c r="I131" s="191"/>
      <c r="J131" s="192">
        <f t="shared" si="0"/>
        <v>0</v>
      </c>
      <c r="K131" s="188" t="s">
        <v>21</v>
      </c>
      <c r="L131" s="193"/>
      <c r="M131" s="194" t="s">
        <v>21</v>
      </c>
      <c r="N131" s="195" t="s">
        <v>44</v>
      </c>
      <c r="P131" s="156">
        <f t="shared" si="1"/>
        <v>0</v>
      </c>
      <c r="Q131" s="156">
        <v>0</v>
      </c>
      <c r="R131" s="156">
        <f t="shared" si="2"/>
        <v>0</v>
      </c>
      <c r="S131" s="156">
        <v>0</v>
      </c>
      <c r="T131" s="157">
        <f t="shared" si="3"/>
        <v>0</v>
      </c>
      <c r="AR131" s="21" t="s">
        <v>210</v>
      </c>
      <c r="AT131" s="21" t="s">
        <v>300</v>
      </c>
      <c r="AU131" s="21" t="s">
        <v>81</v>
      </c>
      <c r="AY131" s="21" t="s">
        <v>155</v>
      </c>
      <c r="BE131" s="158">
        <f t="shared" si="4"/>
        <v>0</v>
      </c>
      <c r="BF131" s="158">
        <f t="shared" si="5"/>
        <v>0</v>
      </c>
      <c r="BG131" s="158">
        <f t="shared" si="6"/>
        <v>0</v>
      </c>
      <c r="BH131" s="158">
        <f t="shared" si="7"/>
        <v>0</v>
      </c>
      <c r="BI131" s="158">
        <f t="shared" si="8"/>
        <v>0</v>
      </c>
      <c r="BJ131" s="21" t="s">
        <v>81</v>
      </c>
      <c r="BK131" s="158">
        <f t="shared" si="9"/>
        <v>0</v>
      </c>
      <c r="BL131" s="21" t="s">
        <v>183</v>
      </c>
      <c r="BM131" s="21" t="s">
        <v>401</v>
      </c>
    </row>
    <row r="132" spans="2:65" s="1" customFormat="1" ht="25.5" customHeight="1">
      <c r="B132" s="37"/>
      <c r="C132" s="147" t="s">
        <v>73</v>
      </c>
      <c r="D132" s="147" t="s">
        <v>156</v>
      </c>
      <c r="E132" s="148" t="s">
        <v>1423</v>
      </c>
      <c r="F132" s="149" t="s">
        <v>1424</v>
      </c>
      <c r="G132" s="150" t="s">
        <v>284</v>
      </c>
      <c r="H132" s="151">
        <v>50</v>
      </c>
      <c r="I132" s="152"/>
      <c r="J132" s="153">
        <f t="shared" si="0"/>
        <v>0</v>
      </c>
      <c r="K132" s="149" t="s">
        <v>21</v>
      </c>
      <c r="L132" s="37"/>
      <c r="M132" s="154" t="s">
        <v>21</v>
      </c>
      <c r="N132" s="155" t="s">
        <v>44</v>
      </c>
      <c r="P132" s="156">
        <f t="shared" si="1"/>
        <v>0</v>
      </c>
      <c r="Q132" s="156">
        <v>0</v>
      </c>
      <c r="R132" s="156">
        <f t="shared" si="2"/>
        <v>0</v>
      </c>
      <c r="S132" s="156">
        <v>0</v>
      </c>
      <c r="T132" s="157">
        <f t="shared" si="3"/>
        <v>0</v>
      </c>
      <c r="AR132" s="21" t="s">
        <v>183</v>
      </c>
      <c r="AT132" s="21" t="s">
        <v>156</v>
      </c>
      <c r="AU132" s="21" t="s">
        <v>81</v>
      </c>
      <c r="AY132" s="21" t="s">
        <v>155</v>
      </c>
      <c r="BE132" s="158">
        <f t="shared" si="4"/>
        <v>0</v>
      </c>
      <c r="BF132" s="158">
        <f t="shared" si="5"/>
        <v>0</v>
      </c>
      <c r="BG132" s="158">
        <f t="shared" si="6"/>
        <v>0</v>
      </c>
      <c r="BH132" s="158">
        <f t="shared" si="7"/>
        <v>0</v>
      </c>
      <c r="BI132" s="158">
        <f t="shared" si="8"/>
        <v>0</v>
      </c>
      <c r="BJ132" s="21" t="s">
        <v>81</v>
      </c>
      <c r="BK132" s="158">
        <f t="shared" si="9"/>
        <v>0</v>
      </c>
      <c r="BL132" s="21" t="s">
        <v>183</v>
      </c>
      <c r="BM132" s="21" t="s">
        <v>406</v>
      </c>
    </row>
    <row r="133" spans="2:65" s="1" customFormat="1" ht="25.5" customHeight="1">
      <c r="B133" s="37"/>
      <c r="C133" s="186" t="s">
        <v>403</v>
      </c>
      <c r="D133" s="186" t="s">
        <v>300</v>
      </c>
      <c r="E133" s="187" t="s">
        <v>1425</v>
      </c>
      <c r="F133" s="188" t="s">
        <v>1424</v>
      </c>
      <c r="G133" s="189" t="s">
        <v>284</v>
      </c>
      <c r="H133" s="190">
        <v>50</v>
      </c>
      <c r="I133" s="191"/>
      <c r="J133" s="192">
        <f t="shared" si="0"/>
        <v>0</v>
      </c>
      <c r="K133" s="188" t="s">
        <v>21</v>
      </c>
      <c r="L133" s="193"/>
      <c r="M133" s="194" t="s">
        <v>21</v>
      </c>
      <c r="N133" s="195" t="s">
        <v>44</v>
      </c>
      <c r="P133" s="156">
        <f t="shared" si="1"/>
        <v>0</v>
      </c>
      <c r="Q133" s="156">
        <v>0</v>
      </c>
      <c r="R133" s="156">
        <f t="shared" si="2"/>
        <v>0</v>
      </c>
      <c r="S133" s="156">
        <v>0</v>
      </c>
      <c r="T133" s="157">
        <f t="shared" si="3"/>
        <v>0</v>
      </c>
      <c r="AR133" s="21" t="s">
        <v>210</v>
      </c>
      <c r="AT133" s="21" t="s">
        <v>300</v>
      </c>
      <c r="AU133" s="21" t="s">
        <v>81</v>
      </c>
      <c r="AY133" s="21" t="s">
        <v>155</v>
      </c>
      <c r="BE133" s="158">
        <f t="shared" si="4"/>
        <v>0</v>
      </c>
      <c r="BF133" s="158">
        <f t="shared" si="5"/>
        <v>0</v>
      </c>
      <c r="BG133" s="158">
        <f t="shared" si="6"/>
        <v>0</v>
      </c>
      <c r="BH133" s="158">
        <f t="shared" si="7"/>
        <v>0</v>
      </c>
      <c r="BI133" s="158">
        <f t="shared" si="8"/>
        <v>0</v>
      </c>
      <c r="BJ133" s="21" t="s">
        <v>81</v>
      </c>
      <c r="BK133" s="158">
        <f t="shared" si="9"/>
        <v>0</v>
      </c>
      <c r="BL133" s="21" t="s">
        <v>183</v>
      </c>
      <c r="BM133" s="21" t="s">
        <v>410</v>
      </c>
    </row>
    <row r="134" spans="2:65" s="1" customFormat="1" ht="16.5" customHeight="1">
      <c r="B134" s="37"/>
      <c r="C134" s="147" t="s">
        <v>73</v>
      </c>
      <c r="D134" s="147" t="s">
        <v>156</v>
      </c>
      <c r="E134" s="148" t="s">
        <v>1426</v>
      </c>
      <c r="F134" s="149" t="s">
        <v>1427</v>
      </c>
      <c r="G134" s="150" t="s">
        <v>328</v>
      </c>
      <c r="H134" s="151">
        <v>180</v>
      </c>
      <c r="I134" s="152"/>
      <c r="J134" s="153">
        <f t="shared" si="0"/>
        <v>0</v>
      </c>
      <c r="K134" s="149" t="s">
        <v>21</v>
      </c>
      <c r="L134" s="37"/>
      <c r="M134" s="154" t="s">
        <v>21</v>
      </c>
      <c r="N134" s="155" t="s">
        <v>44</v>
      </c>
      <c r="P134" s="156">
        <f t="shared" si="1"/>
        <v>0</v>
      </c>
      <c r="Q134" s="156">
        <v>0</v>
      </c>
      <c r="R134" s="156">
        <f t="shared" si="2"/>
        <v>0</v>
      </c>
      <c r="S134" s="156">
        <v>0</v>
      </c>
      <c r="T134" s="157">
        <f t="shared" si="3"/>
        <v>0</v>
      </c>
      <c r="AR134" s="21" t="s">
        <v>183</v>
      </c>
      <c r="AT134" s="21" t="s">
        <v>156</v>
      </c>
      <c r="AU134" s="21" t="s">
        <v>81</v>
      </c>
      <c r="AY134" s="21" t="s">
        <v>155</v>
      </c>
      <c r="BE134" s="158">
        <f t="shared" si="4"/>
        <v>0</v>
      </c>
      <c r="BF134" s="158">
        <f t="shared" si="5"/>
        <v>0</v>
      </c>
      <c r="BG134" s="158">
        <f t="shared" si="6"/>
        <v>0</v>
      </c>
      <c r="BH134" s="158">
        <f t="shared" si="7"/>
        <v>0</v>
      </c>
      <c r="BI134" s="158">
        <f t="shared" si="8"/>
        <v>0</v>
      </c>
      <c r="BJ134" s="21" t="s">
        <v>81</v>
      </c>
      <c r="BK134" s="158">
        <f t="shared" si="9"/>
        <v>0</v>
      </c>
      <c r="BL134" s="21" t="s">
        <v>183</v>
      </c>
      <c r="BM134" s="21" t="s">
        <v>413</v>
      </c>
    </row>
    <row r="135" spans="2:65" s="1" customFormat="1" ht="16.5" customHeight="1">
      <c r="B135" s="37"/>
      <c r="C135" s="186" t="s">
        <v>224</v>
      </c>
      <c r="D135" s="186" t="s">
        <v>300</v>
      </c>
      <c r="E135" s="187" t="s">
        <v>1428</v>
      </c>
      <c r="F135" s="188" t="s">
        <v>1427</v>
      </c>
      <c r="G135" s="189" t="s">
        <v>328</v>
      </c>
      <c r="H135" s="190">
        <v>180</v>
      </c>
      <c r="I135" s="191"/>
      <c r="J135" s="192">
        <f t="shared" si="0"/>
        <v>0</v>
      </c>
      <c r="K135" s="188" t="s">
        <v>21</v>
      </c>
      <c r="L135" s="193"/>
      <c r="M135" s="194" t="s">
        <v>21</v>
      </c>
      <c r="N135" s="195" t="s">
        <v>44</v>
      </c>
      <c r="P135" s="156">
        <f t="shared" si="1"/>
        <v>0</v>
      </c>
      <c r="Q135" s="156">
        <v>0</v>
      </c>
      <c r="R135" s="156">
        <f t="shared" si="2"/>
        <v>0</v>
      </c>
      <c r="S135" s="156">
        <v>0</v>
      </c>
      <c r="T135" s="157">
        <f t="shared" si="3"/>
        <v>0</v>
      </c>
      <c r="AR135" s="21" t="s">
        <v>210</v>
      </c>
      <c r="AT135" s="21" t="s">
        <v>300</v>
      </c>
      <c r="AU135" s="21" t="s">
        <v>81</v>
      </c>
      <c r="AY135" s="21" t="s">
        <v>155</v>
      </c>
      <c r="BE135" s="158">
        <f t="shared" si="4"/>
        <v>0</v>
      </c>
      <c r="BF135" s="158">
        <f t="shared" si="5"/>
        <v>0</v>
      </c>
      <c r="BG135" s="158">
        <f t="shared" si="6"/>
        <v>0</v>
      </c>
      <c r="BH135" s="158">
        <f t="shared" si="7"/>
        <v>0</v>
      </c>
      <c r="BI135" s="158">
        <f t="shared" si="8"/>
        <v>0</v>
      </c>
      <c r="BJ135" s="21" t="s">
        <v>81</v>
      </c>
      <c r="BK135" s="158">
        <f t="shared" si="9"/>
        <v>0</v>
      </c>
      <c r="BL135" s="21" t="s">
        <v>183</v>
      </c>
      <c r="BM135" s="21" t="s">
        <v>417</v>
      </c>
    </row>
    <row r="136" spans="2:65" s="9" customFormat="1" ht="29.85" customHeight="1">
      <c r="B136" s="137"/>
      <c r="D136" s="138" t="s">
        <v>72</v>
      </c>
      <c r="E136" s="169" t="s">
        <v>81</v>
      </c>
      <c r="F136" s="169" t="s">
        <v>1429</v>
      </c>
      <c r="I136" s="140"/>
      <c r="J136" s="170">
        <f>BK136</f>
        <v>0</v>
      </c>
      <c r="L136" s="137"/>
      <c r="M136" s="142"/>
      <c r="P136" s="143">
        <v>0</v>
      </c>
      <c r="R136" s="143">
        <v>0</v>
      </c>
      <c r="T136" s="144">
        <v>0</v>
      </c>
      <c r="AR136" s="138" t="s">
        <v>83</v>
      </c>
      <c r="AT136" s="145" t="s">
        <v>72</v>
      </c>
      <c r="AU136" s="145" t="s">
        <v>81</v>
      </c>
      <c r="AY136" s="138" t="s">
        <v>155</v>
      </c>
      <c r="BK136" s="146">
        <v>0</v>
      </c>
    </row>
    <row r="137" spans="2:65" s="9" customFormat="1" ht="24.95" customHeight="1">
      <c r="B137" s="137"/>
      <c r="D137" s="138" t="s">
        <v>72</v>
      </c>
      <c r="E137" s="139" t="s">
        <v>330</v>
      </c>
      <c r="F137" s="139" t="s">
        <v>1430</v>
      </c>
      <c r="I137" s="140"/>
      <c r="J137" s="141">
        <f>BK137</f>
        <v>0</v>
      </c>
      <c r="L137" s="137"/>
      <c r="M137" s="142"/>
      <c r="P137" s="143">
        <f>SUM(P138:P172)</f>
        <v>0</v>
      </c>
      <c r="R137" s="143">
        <f>SUM(R138:R172)</f>
        <v>0</v>
      </c>
      <c r="T137" s="144">
        <f>SUM(T138:T172)</f>
        <v>0</v>
      </c>
      <c r="AR137" s="138" t="s">
        <v>83</v>
      </c>
      <c r="AT137" s="145" t="s">
        <v>72</v>
      </c>
      <c r="AU137" s="145" t="s">
        <v>73</v>
      </c>
      <c r="AY137" s="138" t="s">
        <v>155</v>
      </c>
      <c r="BK137" s="146">
        <f>SUM(BK138:BK172)</f>
        <v>0</v>
      </c>
    </row>
    <row r="138" spans="2:65" s="1" customFormat="1" ht="127.5" customHeight="1">
      <c r="B138" s="37"/>
      <c r="C138" s="147" t="s">
        <v>414</v>
      </c>
      <c r="D138" s="147" t="s">
        <v>156</v>
      </c>
      <c r="E138" s="148" t="s">
        <v>1431</v>
      </c>
      <c r="F138" s="149" t="s">
        <v>1432</v>
      </c>
      <c r="G138" s="150" t="s">
        <v>427</v>
      </c>
      <c r="H138" s="151">
        <v>1</v>
      </c>
      <c r="I138" s="152"/>
      <c r="J138" s="153">
        <f t="shared" ref="J138:J171" si="10">ROUND(I138*H138,2)</f>
        <v>0</v>
      </c>
      <c r="K138" s="149" t="s">
        <v>21</v>
      </c>
      <c r="L138" s="37"/>
      <c r="M138" s="154" t="s">
        <v>21</v>
      </c>
      <c r="N138" s="155" t="s">
        <v>44</v>
      </c>
      <c r="P138" s="156">
        <f t="shared" ref="P138:P171" si="11">O138*H138</f>
        <v>0</v>
      </c>
      <c r="Q138" s="156">
        <v>0</v>
      </c>
      <c r="R138" s="156">
        <f t="shared" ref="R138:R171" si="12">Q138*H138</f>
        <v>0</v>
      </c>
      <c r="S138" s="156">
        <v>0</v>
      </c>
      <c r="T138" s="157">
        <f t="shared" ref="T138:T171" si="13">S138*H138</f>
        <v>0</v>
      </c>
      <c r="AR138" s="21" t="s">
        <v>183</v>
      </c>
      <c r="AT138" s="21" t="s">
        <v>156</v>
      </c>
      <c r="AU138" s="21" t="s">
        <v>81</v>
      </c>
      <c r="AY138" s="21" t="s">
        <v>155</v>
      </c>
      <c r="BE138" s="158">
        <f t="shared" ref="BE138:BE171" si="14">IF(N138="základní",J138,0)</f>
        <v>0</v>
      </c>
      <c r="BF138" s="158">
        <f t="shared" ref="BF138:BF171" si="15">IF(N138="snížená",J138,0)</f>
        <v>0</v>
      </c>
      <c r="BG138" s="158">
        <f t="shared" ref="BG138:BG171" si="16">IF(N138="zákl. přenesená",J138,0)</f>
        <v>0</v>
      </c>
      <c r="BH138" s="158">
        <f t="shared" ref="BH138:BH171" si="17">IF(N138="sníž. přenesená",J138,0)</f>
        <v>0</v>
      </c>
      <c r="BI138" s="158">
        <f t="shared" ref="BI138:BI171" si="18">IF(N138="nulová",J138,0)</f>
        <v>0</v>
      </c>
      <c r="BJ138" s="21" t="s">
        <v>81</v>
      </c>
      <c r="BK138" s="158">
        <f t="shared" ref="BK138:BK171" si="19">ROUND(I138*H138,2)</f>
        <v>0</v>
      </c>
      <c r="BL138" s="21" t="s">
        <v>183</v>
      </c>
      <c r="BM138" s="21" t="s">
        <v>420</v>
      </c>
    </row>
    <row r="139" spans="2:65" s="1" customFormat="1" ht="127.5" customHeight="1">
      <c r="B139" s="37"/>
      <c r="C139" s="186" t="s">
        <v>227</v>
      </c>
      <c r="D139" s="186" t="s">
        <v>300</v>
      </c>
      <c r="E139" s="187" t="s">
        <v>1433</v>
      </c>
      <c r="F139" s="188" t="s">
        <v>1432</v>
      </c>
      <c r="G139" s="189" t="s">
        <v>427</v>
      </c>
      <c r="H139" s="190">
        <v>1</v>
      </c>
      <c r="I139" s="191"/>
      <c r="J139" s="192">
        <f t="shared" si="10"/>
        <v>0</v>
      </c>
      <c r="K139" s="188" t="s">
        <v>21</v>
      </c>
      <c r="L139" s="193"/>
      <c r="M139" s="194" t="s">
        <v>21</v>
      </c>
      <c r="N139" s="195" t="s">
        <v>44</v>
      </c>
      <c r="P139" s="156">
        <f t="shared" si="11"/>
        <v>0</v>
      </c>
      <c r="Q139" s="156">
        <v>0</v>
      </c>
      <c r="R139" s="156">
        <f t="shared" si="12"/>
        <v>0</v>
      </c>
      <c r="S139" s="156">
        <v>0</v>
      </c>
      <c r="T139" s="157">
        <f t="shared" si="13"/>
        <v>0</v>
      </c>
      <c r="AR139" s="21" t="s">
        <v>210</v>
      </c>
      <c r="AT139" s="21" t="s">
        <v>300</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428</v>
      </c>
    </row>
    <row r="140" spans="2:65" s="1" customFormat="1" ht="89.25" customHeight="1">
      <c r="B140" s="37"/>
      <c r="C140" s="147" t="s">
        <v>424</v>
      </c>
      <c r="D140" s="147" t="s">
        <v>156</v>
      </c>
      <c r="E140" s="148" t="s">
        <v>1434</v>
      </c>
      <c r="F140" s="149" t="s">
        <v>1435</v>
      </c>
      <c r="G140" s="150" t="s">
        <v>427</v>
      </c>
      <c r="H140" s="151">
        <v>1</v>
      </c>
      <c r="I140" s="152"/>
      <c r="J140" s="153">
        <f t="shared" si="10"/>
        <v>0</v>
      </c>
      <c r="K140" s="149" t="s">
        <v>21</v>
      </c>
      <c r="L140" s="37"/>
      <c r="M140" s="154" t="s">
        <v>21</v>
      </c>
      <c r="N140" s="155" t="s">
        <v>44</v>
      </c>
      <c r="P140" s="156">
        <f t="shared" si="11"/>
        <v>0</v>
      </c>
      <c r="Q140" s="156">
        <v>0</v>
      </c>
      <c r="R140" s="156">
        <f t="shared" si="12"/>
        <v>0</v>
      </c>
      <c r="S140" s="156">
        <v>0</v>
      </c>
      <c r="T140" s="157">
        <f t="shared" si="13"/>
        <v>0</v>
      </c>
      <c r="AR140" s="21" t="s">
        <v>183</v>
      </c>
      <c r="AT140" s="21" t="s">
        <v>156</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631</v>
      </c>
    </row>
    <row r="141" spans="2:65" s="1" customFormat="1" ht="89.25" customHeight="1">
      <c r="B141" s="37"/>
      <c r="C141" s="186" t="s">
        <v>230</v>
      </c>
      <c r="D141" s="186" t="s">
        <v>300</v>
      </c>
      <c r="E141" s="187" t="s">
        <v>1436</v>
      </c>
      <c r="F141" s="188" t="s">
        <v>1435</v>
      </c>
      <c r="G141" s="189" t="s">
        <v>427</v>
      </c>
      <c r="H141" s="190">
        <v>1</v>
      </c>
      <c r="I141" s="191"/>
      <c r="J141" s="192">
        <f t="shared" si="10"/>
        <v>0</v>
      </c>
      <c r="K141" s="188" t="s">
        <v>21</v>
      </c>
      <c r="L141" s="193"/>
      <c r="M141" s="194" t="s">
        <v>21</v>
      </c>
      <c r="N141" s="195" t="s">
        <v>44</v>
      </c>
      <c r="P141" s="156">
        <f t="shared" si="11"/>
        <v>0</v>
      </c>
      <c r="Q141" s="156">
        <v>0</v>
      </c>
      <c r="R141" s="156">
        <f t="shared" si="12"/>
        <v>0</v>
      </c>
      <c r="S141" s="156">
        <v>0</v>
      </c>
      <c r="T141" s="157">
        <f t="shared" si="13"/>
        <v>0</v>
      </c>
      <c r="AR141" s="21" t="s">
        <v>210</v>
      </c>
      <c r="AT141" s="21" t="s">
        <v>300</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431</v>
      </c>
    </row>
    <row r="142" spans="2:65" s="1" customFormat="1" ht="51" customHeight="1">
      <c r="B142" s="37"/>
      <c r="C142" s="147" t="s">
        <v>432</v>
      </c>
      <c r="D142" s="147" t="s">
        <v>156</v>
      </c>
      <c r="E142" s="148" t="s">
        <v>1437</v>
      </c>
      <c r="F142" s="149" t="s">
        <v>1438</v>
      </c>
      <c r="G142" s="150" t="s">
        <v>427</v>
      </c>
      <c r="H142" s="151">
        <v>4</v>
      </c>
      <c r="I142" s="152"/>
      <c r="J142" s="153">
        <f t="shared" si="10"/>
        <v>0</v>
      </c>
      <c r="K142" s="149" t="s">
        <v>21</v>
      </c>
      <c r="L142" s="37"/>
      <c r="M142" s="154" t="s">
        <v>21</v>
      </c>
      <c r="N142" s="155" t="s">
        <v>44</v>
      </c>
      <c r="P142" s="156">
        <f t="shared" si="11"/>
        <v>0</v>
      </c>
      <c r="Q142" s="156">
        <v>0</v>
      </c>
      <c r="R142" s="156">
        <f t="shared" si="12"/>
        <v>0</v>
      </c>
      <c r="S142" s="156">
        <v>0</v>
      </c>
      <c r="T142" s="157">
        <f t="shared" si="13"/>
        <v>0</v>
      </c>
      <c r="AR142" s="21" t="s">
        <v>183</v>
      </c>
      <c r="AT142" s="21" t="s">
        <v>156</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435</v>
      </c>
    </row>
    <row r="143" spans="2:65" s="1" customFormat="1" ht="51" customHeight="1">
      <c r="B143" s="37"/>
      <c r="C143" s="186" t="s">
        <v>234</v>
      </c>
      <c r="D143" s="186" t="s">
        <v>300</v>
      </c>
      <c r="E143" s="187" t="s">
        <v>1439</v>
      </c>
      <c r="F143" s="188" t="s">
        <v>1438</v>
      </c>
      <c r="G143" s="189" t="s">
        <v>427</v>
      </c>
      <c r="H143" s="190">
        <v>4</v>
      </c>
      <c r="I143" s="191"/>
      <c r="J143" s="192">
        <f t="shared" si="10"/>
        <v>0</v>
      </c>
      <c r="K143" s="188" t="s">
        <v>21</v>
      </c>
      <c r="L143" s="193"/>
      <c r="M143" s="194" t="s">
        <v>21</v>
      </c>
      <c r="N143" s="195" t="s">
        <v>44</v>
      </c>
      <c r="P143" s="156">
        <f t="shared" si="11"/>
        <v>0</v>
      </c>
      <c r="Q143" s="156">
        <v>0</v>
      </c>
      <c r="R143" s="156">
        <f t="shared" si="12"/>
        <v>0</v>
      </c>
      <c r="S143" s="156">
        <v>0</v>
      </c>
      <c r="T143" s="157">
        <f t="shared" si="13"/>
        <v>0</v>
      </c>
      <c r="AR143" s="21" t="s">
        <v>210</v>
      </c>
      <c r="AT143" s="21" t="s">
        <v>300</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640</v>
      </c>
    </row>
    <row r="144" spans="2:65" s="1" customFormat="1" ht="25.5" customHeight="1">
      <c r="B144" s="37"/>
      <c r="C144" s="147" t="s">
        <v>436</v>
      </c>
      <c r="D144" s="147" t="s">
        <v>156</v>
      </c>
      <c r="E144" s="148" t="s">
        <v>1440</v>
      </c>
      <c r="F144" s="149" t="s">
        <v>1441</v>
      </c>
      <c r="G144" s="150" t="s">
        <v>427</v>
      </c>
      <c r="H144" s="151">
        <v>2</v>
      </c>
      <c r="I144" s="152"/>
      <c r="J144" s="153">
        <f t="shared" si="10"/>
        <v>0</v>
      </c>
      <c r="K144" s="149" t="s">
        <v>21</v>
      </c>
      <c r="L144" s="37"/>
      <c r="M144" s="154" t="s">
        <v>21</v>
      </c>
      <c r="N144" s="155" t="s">
        <v>44</v>
      </c>
      <c r="P144" s="156">
        <f t="shared" si="11"/>
        <v>0</v>
      </c>
      <c r="Q144" s="156">
        <v>0</v>
      </c>
      <c r="R144" s="156">
        <f t="shared" si="12"/>
        <v>0</v>
      </c>
      <c r="S144" s="156">
        <v>0</v>
      </c>
      <c r="T144" s="157">
        <f t="shared" si="13"/>
        <v>0</v>
      </c>
      <c r="AR144" s="21" t="s">
        <v>183</v>
      </c>
      <c r="AT144" s="21" t="s">
        <v>156</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439</v>
      </c>
    </row>
    <row r="145" spans="2:65" s="1" customFormat="1" ht="25.5" customHeight="1">
      <c r="B145" s="37"/>
      <c r="C145" s="186" t="s">
        <v>237</v>
      </c>
      <c r="D145" s="186" t="s">
        <v>300</v>
      </c>
      <c r="E145" s="187" t="s">
        <v>1442</v>
      </c>
      <c r="F145" s="188" t="s">
        <v>1441</v>
      </c>
      <c r="G145" s="189" t="s">
        <v>427</v>
      </c>
      <c r="H145" s="190">
        <v>2</v>
      </c>
      <c r="I145" s="191"/>
      <c r="J145" s="192">
        <f t="shared" si="10"/>
        <v>0</v>
      </c>
      <c r="K145" s="188" t="s">
        <v>21</v>
      </c>
      <c r="L145" s="193"/>
      <c r="M145" s="194" t="s">
        <v>21</v>
      </c>
      <c r="N145" s="195" t="s">
        <v>44</v>
      </c>
      <c r="P145" s="156">
        <f t="shared" si="11"/>
        <v>0</v>
      </c>
      <c r="Q145" s="156">
        <v>0</v>
      </c>
      <c r="R145" s="156">
        <f t="shared" si="12"/>
        <v>0</v>
      </c>
      <c r="S145" s="156">
        <v>0</v>
      </c>
      <c r="T145" s="157">
        <f t="shared" si="13"/>
        <v>0</v>
      </c>
      <c r="AR145" s="21" t="s">
        <v>210</v>
      </c>
      <c r="AT145" s="21" t="s">
        <v>300</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442</v>
      </c>
    </row>
    <row r="146" spans="2:65" s="1" customFormat="1" ht="25.5" customHeight="1">
      <c r="B146" s="37"/>
      <c r="C146" s="147" t="s">
        <v>443</v>
      </c>
      <c r="D146" s="147" t="s">
        <v>156</v>
      </c>
      <c r="E146" s="148" t="s">
        <v>1443</v>
      </c>
      <c r="F146" s="149" t="s">
        <v>1444</v>
      </c>
      <c r="G146" s="150" t="s">
        <v>427</v>
      </c>
      <c r="H146" s="151">
        <v>2</v>
      </c>
      <c r="I146" s="152"/>
      <c r="J146" s="153">
        <f t="shared" si="10"/>
        <v>0</v>
      </c>
      <c r="K146" s="149" t="s">
        <v>21</v>
      </c>
      <c r="L146" s="37"/>
      <c r="M146" s="154" t="s">
        <v>21</v>
      </c>
      <c r="N146" s="155" t="s">
        <v>44</v>
      </c>
      <c r="P146" s="156">
        <f t="shared" si="11"/>
        <v>0</v>
      </c>
      <c r="Q146" s="156">
        <v>0</v>
      </c>
      <c r="R146" s="156">
        <f t="shared" si="12"/>
        <v>0</v>
      </c>
      <c r="S146" s="156">
        <v>0</v>
      </c>
      <c r="T146" s="157">
        <f t="shared" si="13"/>
        <v>0</v>
      </c>
      <c r="AR146" s="21" t="s">
        <v>183</v>
      </c>
      <c r="AT146" s="21" t="s">
        <v>156</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446</v>
      </c>
    </row>
    <row r="147" spans="2:65" s="1" customFormat="1" ht="25.5" customHeight="1">
      <c r="B147" s="37"/>
      <c r="C147" s="186" t="s">
        <v>241</v>
      </c>
      <c r="D147" s="186" t="s">
        <v>300</v>
      </c>
      <c r="E147" s="187" t="s">
        <v>1445</v>
      </c>
      <c r="F147" s="188" t="s">
        <v>1444</v>
      </c>
      <c r="G147" s="189" t="s">
        <v>427</v>
      </c>
      <c r="H147" s="190">
        <v>2</v>
      </c>
      <c r="I147" s="191"/>
      <c r="J147" s="192">
        <f t="shared" si="10"/>
        <v>0</v>
      </c>
      <c r="K147" s="188" t="s">
        <v>21</v>
      </c>
      <c r="L147" s="193"/>
      <c r="M147" s="194" t="s">
        <v>21</v>
      </c>
      <c r="N147" s="195" t="s">
        <v>44</v>
      </c>
      <c r="P147" s="156">
        <f t="shared" si="11"/>
        <v>0</v>
      </c>
      <c r="Q147" s="156">
        <v>0</v>
      </c>
      <c r="R147" s="156">
        <f t="shared" si="12"/>
        <v>0</v>
      </c>
      <c r="S147" s="156">
        <v>0</v>
      </c>
      <c r="T147" s="157">
        <f t="shared" si="13"/>
        <v>0</v>
      </c>
      <c r="AR147" s="21" t="s">
        <v>210</v>
      </c>
      <c r="AT147" s="21" t="s">
        <v>300</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449</v>
      </c>
    </row>
    <row r="148" spans="2:65" s="1" customFormat="1" ht="25.5" customHeight="1">
      <c r="B148" s="37"/>
      <c r="C148" s="147" t="s">
        <v>451</v>
      </c>
      <c r="D148" s="147" t="s">
        <v>156</v>
      </c>
      <c r="E148" s="148" t="s">
        <v>1446</v>
      </c>
      <c r="F148" s="149" t="s">
        <v>1447</v>
      </c>
      <c r="G148" s="150" t="s">
        <v>427</v>
      </c>
      <c r="H148" s="151">
        <v>2</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183</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454</v>
      </c>
    </row>
    <row r="149" spans="2:65" s="1" customFormat="1" ht="25.5" customHeight="1">
      <c r="B149" s="37"/>
      <c r="C149" s="186" t="s">
        <v>347</v>
      </c>
      <c r="D149" s="186" t="s">
        <v>300</v>
      </c>
      <c r="E149" s="187" t="s">
        <v>1448</v>
      </c>
      <c r="F149" s="188" t="s">
        <v>1447</v>
      </c>
      <c r="G149" s="189" t="s">
        <v>427</v>
      </c>
      <c r="H149" s="190">
        <v>2</v>
      </c>
      <c r="I149" s="191"/>
      <c r="J149" s="192">
        <f t="shared" si="10"/>
        <v>0</v>
      </c>
      <c r="K149" s="188" t="s">
        <v>21</v>
      </c>
      <c r="L149" s="193"/>
      <c r="M149" s="194" t="s">
        <v>21</v>
      </c>
      <c r="N149" s="195" t="s">
        <v>44</v>
      </c>
      <c r="P149" s="156">
        <f t="shared" si="11"/>
        <v>0</v>
      </c>
      <c r="Q149" s="156">
        <v>0</v>
      </c>
      <c r="R149" s="156">
        <f t="shared" si="12"/>
        <v>0</v>
      </c>
      <c r="S149" s="156">
        <v>0</v>
      </c>
      <c r="T149" s="157">
        <f t="shared" si="13"/>
        <v>0</v>
      </c>
      <c r="AR149" s="21" t="s">
        <v>210</v>
      </c>
      <c r="AT149" s="21" t="s">
        <v>300</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458</v>
      </c>
    </row>
    <row r="150" spans="2:65" s="1" customFormat="1" ht="51" customHeight="1">
      <c r="B150" s="37"/>
      <c r="C150" s="147" t="s">
        <v>459</v>
      </c>
      <c r="D150" s="147" t="s">
        <v>156</v>
      </c>
      <c r="E150" s="148" t="s">
        <v>1449</v>
      </c>
      <c r="F150" s="149" t="s">
        <v>1450</v>
      </c>
      <c r="G150" s="150" t="s">
        <v>427</v>
      </c>
      <c r="H150" s="151">
        <v>2</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462</v>
      </c>
    </row>
    <row r="151" spans="2:65" s="1" customFormat="1" ht="51" customHeight="1">
      <c r="B151" s="37"/>
      <c r="C151" s="186" t="s">
        <v>351</v>
      </c>
      <c r="D151" s="186" t="s">
        <v>300</v>
      </c>
      <c r="E151" s="187" t="s">
        <v>1451</v>
      </c>
      <c r="F151" s="188" t="s">
        <v>1450</v>
      </c>
      <c r="G151" s="189" t="s">
        <v>427</v>
      </c>
      <c r="H151" s="190">
        <v>2</v>
      </c>
      <c r="I151" s="191"/>
      <c r="J151" s="192">
        <f t="shared" si="10"/>
        <v>0</v>
      </c>
      <c r="K151" s="188" t="s">
        <v>21</v>
      </c>
      <c r="L151" s="193"/>
      <c r="M151" s="194" t="s">
        <v>21</v>
      </c>
      <c r="N151" s="195" t="s">
        <v>44</v>
      </c>
      <c r="P151" s="156">
        <f t="shared" si="11"/>
        <v>0</v>
      </c>
      <c r="Q151" s="156">
        <v>0</v>
      </c>
      <c r="R151" s="156">
        <f t="shared" si="12"/>
        <v>0</v>
      </c>
      <c r="S151" s="156">
        <v>0</v>
      </c>
      <c r="T151" s="157">
        <f t="shared" si="13"/>
        <v>0</v>
      </c>
      <c r="AR151" s="21" t="s">
        <v>210</v>
      </c>
      <c r="AT151" s="21" t="s">
        <v>300</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183</v>
      </c>
      <c r="BM151" s="21" t="s">
        <v>468</v>
      </c>
    </row>
    <row r="152" spans="2:65" s="1" customFormat="1" ht="25.5" customHeight="1">
      <c r="B152" s="37"/>
      <c r="C152" s="147" t="s">
        <v>472</v>
      </c>
      <c r="D152" s="147" t="s">
        <v>156</v>
      </c>
      <c r="E152" s="148" t="s">
        <v>1452</v>
      </c>
      <c r="F152" s="149" t="s">
        <v>1389</v>
      </c>
      <c r="G152" s="150" t="s">
        <v>427</v>
      </c>
      <c r="H152" s="151">
        <v>4</v>
      </c>
      <c r="I152" s="152"/>
      <c r="J152" s="153">
        <f t="shared" si="10"/>
        <v>0</v>
      </c>
      <c r="K152" s="149" t="s">
        <v>21</v>
      </c>
      <c r="L152" s="37"/>
      <c r="M152" s="154" t="s">
        <v>21</v>
      </c>
      <c r="N152" s="155" t="s">
        <v>44</v>
      </c>
      <c r="P152" s="156">
        <f t="shared" si="11"/>
        <v>0</v>
      </c>
      <c r="Q152" s="156">
        <v>0</v>
      </c>
      <c r="R152" s="156">
        <f t="shared" si="12"/>
        <v>0</v>
      </c>
      <c r="S152" s="156">
        <v>0</v>
      </c>
      <c r="T152" s="157">
        <f t="shared" si="13"/>
        <v>0</v>
      </c>
      <c r="AR152" s="21" t="s">
        <v>183</v>
      </c>
      <c r="AT152" s="21" t="s">
        <v>156</v>
      </c>
      <c r="AU152" s="21" t="s">
        <v>81</v>
      </c>
      <c r="AY152" s="21" t="s">
        <v>155</v>
      </c>
      <c r="BE152" s="158">
        <f t="shared" si="14"/>
        <v>0</v>
      </c>
      <c r="BF152" s="158">
        <f t="shared" si="15"/>
        <v>0</v>
      </c>
      <c r="BG152" s="158">
        <f t="shared" si="16"/>
        <v>0</v>
      </c>
      <c r="BH152" s="158">
        <f t="shared" si="17"/>
        <v>0</v>
      </c>
      <c r="BI152" s="158">
        <f t="shared" si="18"/>
        <v>0</v>
      </c>
      <c r="BJ152" s="21" t="s">
        <v>81</v>
      </c>
      <c r="BK152" s="158">
        <f t="shared" si="19"/>
        <v>0</v>
      </c>
      <c r="BL152" s="21" t="s">
        <v>183</v>
      </c>
      <c r="BM152" s="21" t="s">
        <v>471</v>
      </c>
    </row>
    <row r="153" spans="2:65" s="1" customFormat="1" ht="25.5" customHeight="1">
      <c r="B153" s="37"/>
      <c r="C153" s="186" t="s">
        <v>354</v>
      </c>
      <c r="D153" s="186" t="s">
        <v>300</v>
      </c>
      <c r="E153" s="187" t="s">
        <v>1453</v>
      </c>
      <c r="F153" s="188" t="s">
        <v>1389</v>
      </c>
      <c r="G153" s="189" t="s">
        <v>427</v>
      </c>
      <c r="H153" s="190">
        <v>4</v>
      </c>
      <c r="I153" s="191"/>
      <c r="J153" s="192">
        <f t="shared" si="10"/>
        <v>0</v>
      </c>
      <c r="K153" s="188" t="s">
        <v>21</v>
      </c>
      <c r="L153" s="193"/>
      <c r="M153" s="194" t="s">
        <v>21</v>
      </c>
      <c r="N153" s="195" t="s">
        <v>44</v>
      </c>
      <c r="P153" s="156">
        <f t="shared" si="11"/>
        <v>0</v>
      </c>
      <c r="Q153" s="156">
        <v>0</v>
      </c>
      <c r="R153" s="156">
        <f t="shared" si="12"/>
        <v>0</v>
      </c>
      <c r="S153" s="156">
        <v>0</v>
      </c>
      <c r="T153" s="157">
        <f t="shared" si="13"/>
        <v>0</v>
      </c>
      <c r="AR153" s="21" t="s">
        <v>210</v>
      </c>
      <c r="AT153" s="21" t="s">
        <v>300</v>
      </c>
      <c r="AU153" s="21" t="s">
        <v>81</v>
      </c>
      <c r="AY153" s="21" t="s">
        <v>155</v>
      </c>
      <c r="BE153" s="158">
        <f t="shared" si="14"/>
        <v>0</v>
      </c>
      <c r="BF153" s="158">
        <f t="shared" si="15"/>
        <v>0</v>
      </c>
      <c r="BG153" s="158">
        <f t="shared" si="16"/>
        <v>0</v>
      </c>
      <c r="BH153" s="158">
        <f t="shared" si="17"/>
        <v>0</v>
      </c>
      <c r="BI153" s="158">
        <f t="shared" si="18"/>
        <v>0</v>
      </c>
      <c r="BJ153" s="21" t="s">
        <v>81</v>
      </c>
      <c r="BK153" s="158">
        <f t="shared" si="19"/>
        <v>0</v>
      </c>
      <c r="BL153" s="21" t="s">
        <v>183</v>
      </c>
      <c r="BM153" s="21" t="s">
        <v>475</v>
      </c>
    </row>
    <row r="154" spans="2:65" s="1" customFormat="1" ht="16.5" customHeight="1">
      <c r="B154" s="37"/>
      <c r="C154" s="147" t="s">
        <v>486</v>
      </c>
      <c r="D154" s="147" t="s">
        <v>156</v>
      </c>
      <c r="E154" s="148" t="s">
        <v>1454</v>
      </c>
      <c r="F154" s="149" t="s">
        <v>1455</v>
      </c>
      <c r="G154" s="150" t="s">
        <v>427</v>
      </c>
      <c r="H154" s="151">
        <v>4</v>
      </c>
      <c r="I154" s="152"/>
      <c r="J154" s="153">
        <f t="shared" si="10"/>
        <v>0</v>
      </c>
      <c r="K154" s="149" t="s">
        <v>21</v>
      </c>
      <c r="L154" s="37"/>
      <c r="M154" s="154" t="s">
        <v>21</v>
      </c>
      <c r="N154" s="155" t="s">
        <v>44</v>
      </c>
      <c r="P154" s="156">
        <f t="shared" si="11"/>
        <v>0</v>
      </c>
      <c r="Q154" s="156">
        <v>0</v>
      </c>
      <c r="R154" s="156">
        <f t="shared" si="12"/>
        <v>0</v>
      </c>
      <c r="S154" s="156">
        <v>0</v>
      </c>
      <c r="T154" s="157">
        <f t="shared" si="13"/>
        <v>0</v>
      </c>
      <c r="AR154" s="21" t="s">
        <v>183</v>
      </c>
      <c r="AT154" s="21" t="s">
        <v>156</v>
      </c>
      <c r="AU154" s="21" t="s">
        <v>81</v>
      </c>
      <c r="AY154" s="21" t="s">
        <v>155</v>
      </c>
      <c r="BE154" s="158">
        <f t="shared" si="14"/>
        <v>0</v>
      </c>
      <c r="BF154" s="158">
        <f t="shared" si="15"/>
        <v>0</v>
      </c>
      <c r="BG154" s="158">
        <f t="shared" si="16"/>
        <v>0</v>
      </c>
      <c r="BH154" s="158">
        <f t="shared" si="17"/>
        <v>0</v>
      </c>
      <c r="BI154" s="158">
        <f t="shared" si="18"/>
        <v>0</v>
      </c>
      <c r="BJ154" s="21" t="s">
        <v>81</v>
      </c>
      <c r="BK154" s="158">
        <f t="shared" si="19"/>
        <v>0</v>
      </c>
      <c r="BL154" s="21" t="s">
        <v>183</v>
      </c>
      <c r="BM154" s="21" t="s">
        <v>484</v>
      </c>
    </row>
    <row r="155" spans="2:65" s="1" customFormat="1" ht="16.5" customHeight="1">
      <c r="B155" s="37"/>
      <c r="C155" s="186" t="s">
        <v>359</v>
      </c>
      <c r="D155" s="186" t="s">
        <v>300</v>
      </c>
      <c r="E155" s="187" t="s">
        <v>1456</v>
      </c>
      <c r="F155" s="188" t="s">
        <v>1455</v>
      </c>
      <c r="G155" s="189" t="s">
        <v>427</v>
      </c>
      <c r="H155" s="190">
        <v>4</v>
      </c>
      <c r="I155" s="191"/>
      <c r="J155" s="192">
        <f t="shared" si="10"/>
        <v>0</v>
      </c>
      <c r="K155" s="188" t="s">
        <v>21</v>
      </c>
      <c r="L155" s="193"/>
      <c r="M155" s="194" t="s">
        <v>21</v>
      </c>
      <c r="N155" s="195" t="s">
        <v>44</v>
      </c>
      <c r="P155" s="156">
        <f t="shared" si="11"/>
        <v>0</v>
      </c>
      <c r="Q155" s="156">
        <v>0</v>
      </c>
      <c r="R155" s="156">
        <f t="shared" si="12"/>
        <v>0</v>
      </c>
      <c r="S155" s="156">
        <v>0</v>
      </c>
      <c r="T155" s="157">
        <f t="shared" si="13"/>
        <v>0</v>
      </c>
      <c r="AR155" s="21" t="s">
        <v>210</v>
      </c>
      <c r="AT155" s="21" t="s">
        <v>300</v>
      </c>
      <c r="AU155" s="21" t="s">
        <v>81</v>
      </c>
      <c r="AY155" s="21" t="s">
        <v>155</v>
      </c>
      <c r="BE155" s="158">
        <f t="shared" si="14"/>
        <v>0</v>
      </c>
      <c r="BF155" s="158">
        <f t="shared" si="15"/>
        <v>0</v>
      </c>
      <c r="BG155" s="158">
        <f t="shared" si="16"/>
        <v>0</v>
      </c>
      <c r="BH155" s="158">
        <f t="shared" si="17"/>
        <v>0</v>
      </c>
      <c r="BI155" s="158">
        <f t="shared" si="18"/>
        <v>0</v>
      </c>
      <c r="BJ155" s="21" t="s">
        <v>81</v>
      </c>
      <c r="BK155" s="158">
        <f t="shared" si="19"/>
        <v>0</v>
      </c>
      <c r="BL155" s="21" t="s">
        <v>183</v>
      </c>
      <c r="BM155" s="21" t="s">
        <v>489</v>
      </c>
    </row>
    <row r="156" spans="2:65" s="1" customFormat="1" ht="16.5" customHeight="1">
      <c r="B156" s="37"/>
      <c r="C156" s="147" t="s">
        <v>494</v>
      </c>
      <c r="D156" s="147" t="s">
        <v>156</v>
      </c>
      <c r="E156" s="148" t="s">
        <v>1457</v>
      </c>
      <c r="F156" s="149" t="s">
        <v>1458</v>
      </c>
      <c r="G156" s="150" t="s">
        <v>427</v>
      </c>
      <c r="H156" s="151">
        <v>2</v>
      </c>
      <c r="I156" s="152"/>
      <c r="J156" s="153">
        <f t="shared" si="10"/>
        <v>0</v>
      </c>
      <c r="K156" s="149" t="s">
        <v>21</v>
      </c>
      <c r="L156" s="37"/>
      <c r="M156" s="154" t="s">
        <v>21</v>
      </c>
      <c r="N156" s="155" t="s">
        <v>44</v>
      </c>
      <c r="P156" s="156">
        <f t="shared" si="11"/>
        <v>0</v>
      </c>
      <c r="Q156" s="156">
        <v>0</v>
      </c>
      <c r="R156" s="156">
        <f t="shared" si="12"/>
        <v>0</v>
      </c>
      <c r="S156" s="156">
        <v>0</v>
      </c>
      <c r="T156" s="157">
        <f t="shared" si="13"/>
        <v>0</v>
      </c>
      <c r="AR156" s="21" t="s">
        <v>183</v>
      </c>
      <c r="AT156" s="21" t="s">
        <v>156</v>
      </c>
      <c r="AU156" s="21" t="s">
        <v>81</v>
      </c>
      <c r="AY156" s="21" t="s">
        <v>155</v>
      </c>
      <c r="BE156" s="158">
        <f t="shared" si="14"/>
        <v>0</v>
      </c>
      <c r="BF156" s="158">
        <f t="shared" si="15"/>
        <v>0</v>
      </c>
      <c r="BG156" s="158">
        <f t="shared" si="16"/>
        <v>0</v>
      </c>
      <c r="BH156" s="158">
        <f t="shared" si="17"/>
        <v>0</v>
      </c>
      <c r="BI156" s="158">
        <f t="shared" si="18"/>
        <v>0</v>
      </c>
      <c r="BJ156" s="21" t="s">
        <v>81</v>
      </c>
      <c r="BK156" s="158">
        <f t="shared" si="19"/>
        <v>0</v>
      </c>
      <c r="BL156" s="21" t="s">
        <v>183</v>
      </c>
      <c r="BM156" s="21" t="s">
        <v>492</v>
      </c>
    </row>
    <row r="157" spans="2:65" s="1" customFormat="1" ht="16.5" customHeight="1">
      <c r="B157" s="37"/>
      <c r="C157" s="186" t="s">
        <v>366</v>
      </c>
      <c r="D157" s="186" t="s">
        <v>300</v>
      </c>
      <c r="E157" s="187" t="s">
        <v>1459</v>
      </c>
      <c r="F157" s="188" t="s">
        <v>1458</v>
      </c>
      <c r="G157" s="189" t="s">
        <v>427</v>
      </c>
      <c r="H157" s="190">
        <v>2</v>
      </c>
      <c r="I157" s="191"/>
      <c r="J157" s="192">
        <f t="shared" si="10"/>
        <v>0</v>
      </c>
      <c r="K157" s="188" t="s">
        <v>21</v>
      </c>
      <c r="L157" s="193"/>
      <c r="M157" s="194" t="s">
        <v>21</v>
      </c>
      <c r="N157" s="195" t="s">
        <v>44</v>
      </c>
      <c r="P157" s="156">
        <f t="shared" si="11"/>
        <v>0</v>
      </c>
      <c r="Q157" s="156">
        <v>0</v>
      </c>
      <c r="R157" s="156">
        <f t="shared" si="12"/>
        <v>0</v>
      </c>
      <c r="S157" s="156">
        <v>0</v>
      </c>
      <c r="T157" s="157">
        <f t="shared" si="13"/>
        <v>0</v>
      </c>
      <c r="AR157" s="21" t="s">
        <v>210</v>
      </c>
      <c r="AT157" s="21" t="s">
        <v>300</v>
      </c>
      <c r="AU157" s="21" t="s">
        <v>81</v>
      </c>
      <c r="AY157" s="21" t="s">
        <v>155</v>
      </c>
      <c r="BE157" s="158">
        <f t="shared" si="14"/>
        <v>0</v>
      </c>
      <c r="BF157" s="158">
        <f t="shared" si="15"/>
        <v>0</v>
      </c>
      <c r="BG157" s="158">
        <f t="shared" si="16"/>
        <v>0</v>
      </c>
      <c r="BH157" s="158">
        <f t="shared" si="17"/>
        <v>0</v>
      </c>
      <c r="BI157" s="158">
        <f t="shared" si="18"/>
        <v>0</v>
      </c>
      <c r="BJ157" s="21" t="s">
        <v>81</v>
      </c>
      <c r="BK157" s="158">
        <f t="shared" si="19"/>
        <v>0</v>
      </c>
      <c r="BL157" s="21" t="s">
        <v>183</v>
      </c>
      <c r="BM157" s="21" t="s">
        <v>497</v>
      </c>
    </row>
    <row r="158" spans="2:65" s="1" customFormat="1" ht="16.5" customHeight="1">
      <c r="B158" s="37"/>
      <c r="C158" s="147" t="s">
        <v>266</v>
      </c>
      <c r="D158" s="147" t="s">
        <v>156</v>
      </c>
      <c r="E158" s="148" t="s">
        <v>1460</v>
      </c>
      <c r="F158" s="149" t="s">
        <v>1461</v>
      </c>
      <c r="G158" s="150" t="s">
        <v>427</v>
      </c>
      <c r="H158" s="151">
        <v>4</v>
      </c>
      <c r="I158" s="152"/>
      <c r="J158" s="153">
        <f t="shared" si="10"/>
        <v>0</v>
      </c>
      <c r="K158" s="149" t="s">
        <v>21</v>
      </c>
      <c r="L158" s="37"/>
      <c r="M158" s="154" t="s">
        <v>21</v>
      </c>
      <c r="N158" s="155" t="s">
        <v>44</v>
      </c>
      <c r="P158" s="156">
        <f t="shared" si="11"/>
        <v>0</v>
      </c>
      <c r="Q158" s="156">
        <v>0</v>
      </c>
      <c r="R158" s="156">
        <f t="shared" si="12"/>
        <v>0</v>
      </c>
      <c r="S158" s="156">
        <v>0</v>
      </c>
      <c r="T158" s="157">
        <f t="shared" si="13"/>
        <v>0</v>
      </c>
      <c r="AR158" s="21" t="s">
        <v>183</v>
      </c>
      <c r="AT158" s="21" t="s">
        <v>156</v>
      </c>
      <c r="AU158" s="21" t="s">
        <v>81</v>
      </c>
      <c r="AY158" s="21" t="s">
        <v>155</v>
      </c>
      <c r="BE158" s="158">
        <f t="shared" si="14"/>
        <v>0</v>
      </c>
      <c r="BF158" s="158">
        <f t="shared" si="15"/>
        <v>0</v>
      </c>
      <c r="BG158" s="158">
        <f t="shared" si="16"/>
        <v>0</v>
      </c>
      <c r="BH158" s="158">
        <f t="shared" si="17"/>
        <v>0</v>
      </c>
      <c r="BI158" s="158">
        <f t="shared" si="18"/>
        <v>0</v>
      </c>
      <c r="BJ158" s="21" t="s">
        <v>81</v>
      </c>
      <c r="BK158" s="158">
        <f t="shared" si="19"/>
        <v>0</v>
      </c>
      <c r="BL158" s="21" t="s">
        <v>183</v>
      </c>
      <c r="BM158" s="21" t="s">
        <v>501</v>
      </c>
    </row>
    <row r="159" spans="2:65" s="1" customFormat="1" ht="16.5" customHeight="1">
      <c r="B159" s="37"/>
      <c r="C159" s="186" t="s">
        <v>337</v>
      </c>
      <c r="D159" s="186" t="s">
        <v>300</v>
      </c>
      <c r="E159" s="187" t="s">
        <v>1462</v>
      </c>
      <c r="F159" s="188" t="s">
        <v>1461</v>
      </c>
      <c r="G159" s="189" t="s">
        <v>427</v>
      </c>
      <c r="H159" s="190">
        <v>4</v>
      </c>
      <c r="I159" s="191"/>
      <c r="J159" s="192">
        <f t="shared" si="10"/>
        <v>0</v>
      </c>
      <c r="K159" s="188" t="s">
        <v>21</v>
      </c>
      <c r="L159" s="193"/>
      <c r="M159" s="194" t="s">
        <v>21</v>
      </c>
      <c r="N159" s="195" t="s">
        <v>44</v>
      </c>
      <c r="P159" s="156">
        <f t="shared" si="11"/>
        <v>0</v>
      </c>
      <c r="Q159" s="156">
        <v>0</v>
      </c>
      <c r="R159" s="156">
        <f t="shared" si="12"/>
        <v>0</v>
      </c>
      <c r="S159" s="156">
        <v>0</v>
      </c>
      <c r="T159" s="157">
        <f t="shared" si="13"/>
        <v>0</v>
      </c>
      <c r="AR159" s="21" t="s">
        <v>210</v>
      </c>
      <c r="AT159" s="21" t="s">
        <v>300</v>
      </c>
      <c r="AU159" s="21" t="s">
        <v>81</v>
      </c>
      <c r="AY159" s="21" t="s">
        <v>155</v>
      </c>
      <c r="BE159" s="158">
        <f t="shared" si="14"/>
        <v>0</v>
      </c>
      <c r="BF159" s="158">
        <f t="shared" si="15"/>
        <v>0</v>
      </c>
      <c r="BG159" s="158">
        <f t="shared" si="16"/>
        <v>0</v>
      </c>
      <c r="BH159" s="158">
        <f t="shared" si="17"/>
        <v>0</v>
      </c>
      <c r="BI159" s="158">
        <f t="shared" si="18"/>
        <v>0</v>
      </c>
      <c r="BJ159" s="21" t="s">
        <v>81</v>
      </c>
      <c r="BK159" s="158">
        <f t="shared" si="19"/>
        <v>0</v>
      </c>
      <c r="BL159" s="21" t="s">
        <v>183</v>
      </c>
      <c r="BM159" s="21" t="s">
        <v>673</v>
      </c>
    </row>
    <row r="160" spans="2:65" s="1" customFormat="1" ht="25.5" customHeight="1">
      <c r="B160" s="37"/>
      <c r="C160" s="147" t="s">
        <v>509</v>
      </c>
      <c r="D160" s="147" t="s">
        <v>156</v>
      </c>
      <c r="E160" s="148" t="s">
        <v>1463</v>
      </c>
      <c r="F160" s="149" t="s">
        <v>1464</v>
      </c>
      <c r="G160" s="150" t="s">
        <v>284</v>
      </c>
      <c r="H160" s="151">
        <v>90</v>
      </c>
      <c r="I160" s="152"/>
      <c r="J160" s="153">
        <f t="shared" si="10"/>
        <v>0</v>
      </c>
      <c r="K160" s="149" t="s">
        <v>21</v>
      </c>
      <c r="L160" s="37"/>
      <c r="M160" s="154" t="s">
        <v>21</v>
      </c>
      <c r="N160" s="155" t="s">
        <v>44</v>
      </c>
      <c r="P160" s="156">
        <f t="shared" si="11"/>
        <v>0</v>
      </c>
      <c r="Q160" s="156">
        <v>0</v>
      </c>
      <c r="R160" s="156">
        <f t="shared" si="12"/>
        <v>0</v>
      </c>
      <c r="S160" s="156">
        <v>0</v>
      </c>
      <c r="T160" s="157">
        <f t="shared" si="13"/>
        <v>0</v>
      </c>
      <c r="AR160" s="21" t="s">
        <v>183</v>
      </c>
      <c r="AT160" s="21" t="s">
        <v>156</v>
      </c>
      <c r="AU160" s="21" t="s">
        <v>81</v>
      </c>
      <c r="AY160" s="21" t="s">
        <v>155</v>
      </c>
      <c r="BE160" s="158">
        <f t="shared" si="14"/>
        <v>0</v>
      </c>
      <c r="BF160" s="158">
        <f t="shared" si="15"/>
        <v>0</v>
      </c>
      <c r="BG160" s="158">
        <f t="shared" si="16"/>
        <v>0</v>
      </c>
      <c r="BH160" s="158">
        <f t="shared" si="17"/>
        <v>0</v>
      </c>
      <c r="BI160" s="158">
        <f t="shared" si="18"/>
        <v>0</v>
      </c>
      <c r="BJ160" s="21" t="s">
        <v>81</v>
      </c>
      <c r="BK160" s="158">
        <f t="shared" si="19"/>
        <v>0</v>
      </c>
      <c r="BL160" s="21" t="s">
        <v>183</v>
      </c>
      <c r="BM160" s="21" t="s">
        <v>675</v>
      </c>
    </row>
    <row r="161" spans="2:65" s="1" customFormat="1" ht="25.5" customHeight="1">
      <c r="B161" s="37"/>
      <c r="C161" s="186" t="s">
        <v>160</v>
      </c>
      <c r="D161" s="186" t="s">
        <v>300</v>
      </c>
      <c r="E161" s="187" t="s">
        <v>1465</v>
      </c>
      <c r="F161" s="188" t="s">
        <v>1464</v>
      </c>
      <c r="G161" s="189" t="s">
        <v>284</v>
      </c>
      <c r="H161" s="190">
        <v>90</v>
      </c>
      <c r="I161" s="191"/>
      <c r="J161" s="192">
        <f t="shared" si="10"/>
        <v>0</v>
      </c>
      <c r="K161" s="188" t="s">
        <v>21</v>
      </c>
      <c r="L161" s="193"/>
      <c r="M161" s="194" t="s">
        <v>21</v>
      </c>
      <c r="N161" s="195" t="s">
        <v>44</v>
      </c>
      <c r="P161" s="156">
        <f t="shared" si="11"/>
        <v>0</v>
      </c>
      <c r="Q161" s="156">
        <v>0</v>
      </c>
      <c r="R161" s="156">
        <f t="shared" si="12"/>
        <v>0</v>
      </c>
      <c r="S161" s="156">
        <v>0</v>
      </c>
      <c r="T161" s="157">
        <f t="shared" si="13"/>
        <v>0</v>
      </c>
      <c r="AR161" s="21" t="s">
        <v>210</v>
      </c>
      <c r="AT161" s="21" t="s">
        <v>300</v>
      </c>
      <c r="AU161" s="21" t="s">
        <v>81</v>
      </c>
      <c r="AY161" s="21" t="s">
        <v>155</v>
      </c>
      <c r="BE161" s="158">
        <f t="shared" si="14"/>
        <v>0</v>
      </c>
      <c r="BF161" s="158">
        <f t="shared" si="15"/>
        <v>0</v>
      </c>
      <c r="BG161" s="158">
        <f t="shared" si="16"/>
        <v>0</v>
      </c>
      <c r="BH161" s="158">
        <f t="shared" si="17"/>
        <v>0</v>
      </c>
      <c r="BI161" s="158">
        <f t="shared" si="18"/>
        <v>0</v>
      </c>
      <c r="BJ161" s="21" t="s">
        <v>81</v>
      </c>
      <c r="BK161" s="158">
        <f t="shared" si="19"/>
        <v>0</v>
      </c>
      <c r="BL161" s="21" t="s">
        <v>183</v>
      </c>
      <c r="BM161" s="21" t="s">
        <v>679</v>
      </c>
    </row>
    <row r="162" spans="2:65" s="1" customFormat="1" ht="25.5" customHeight="1">
      <c r="B162" s="37"/>
      <c r="C162" s="147" t="s">
        <v>517</v>
      </c>
      <c r="D162" s="147" t="s">
        <v>156</v>
      </c>
      <c r="E162" s="148" t="s">
        <v>1466</v>
      </c>
      <c r="F162" s="149" t="s">
        <v>1415</v>
      </c>
      <c r="G162" s="150" t="s">
        <v>300</v>
      </c>
      <c r="H162" s="151">
        <v>6</v>
      </c>
      <c r="I162" s="152"/>
      <c r="J162" s="153">
        <f t="shared" si="10"/>
        <v>0</v>
      </c>
      <c r="K162" s="149" t="s">
        <v>21</v>
      </c>
      <c r="L162" s="37"/>
      <c r="M162" s="154" t="s">
        <v>21</v>
      </c>
      <c r="N162" s="155" t="s">
        <v>44</v>
      </c>
      <c r="P162" s="156">
        <f t="shared" si="11"/>
        <v>0</v>
      </c>
      <c r="Q162" s="156">
        <v>0</v>
      </c>
      <c r="R162" s="156">
        <f t="shared" si="12"/>
        <v>0</v>
      </c>
      <c r="S162" s="156">
        <v>0</v>
      </c>
      <c r="T162" s="157">
        <f t="shared" si="13"/>
        <v>0</v>
      </c>
      <c r="AR162" s="21" t="s">
        <v>183</v>
      </c>
      <c r="AT162" s="21" t="s">
        <v>156</v>
      </c>
      <c r="AU162" s="21" t="s">
        <v>81</v>
      </c>
      <c r="AY162" s="21" t="s">
        <v>155</v>
      </c>
      <c r="BE162" s="158">
        <f t="shared" si="14"/>
        <v>0</v>
      </c>
      <c r="BF162" s="158">
        <f t="shared" si="15"/>
        <v>0</v>
      </c>
      <c r="BG162" s="158">
        <f t="shared" si="16"/>
        <v>0</v>
      </c>
      <c r="BH162" s="158">
        <f t="shared" si="17"/>
        <v>0</v>
      </c>
      <c r="BI162" s="158">
        <f t="shared" si="18"/>
        <v>0</v>
      </c>
      <c r="BJ162" s="21" t="s">
        <v>81</v>
      </c>
      <c r="BK162" s="158">
        <f t="shared" si="19"/>
        <v>0</v>
      </c>
      <c r="BL162" s="21" t="s">
        <v>183</v>
      </c>
      <c r="BM162" s="21" t="s">
        <v>681</v>
      </c>
    </row>
    <row r="163" spans="2:65" s="1" customFormat="1" ht="25.5" customHeight="1">
      <c r="B163" s="37"/>
      <c r="C163" s="186" t="s">
        <v>376</v>
      </c>
      <c r="D163" s="186" t="s">
        <v>300</v>
      </c>
      <c r="E163" s="187" t="s">
        <v>1467</v>
      </c>
      <c r="F163" s="188" t="s">
        <v>1415</v>
      </c>
      <c r="G163" s="189" t="s">
        <v>300</v>
      </c>
      <c r="H163" s="190">
        <v>6</v>
      </c>
      <c r="I163" s="191"/>
      <c r="J163" s="192">
        <f t="shared" si="10"/>
        <v>0</v>
      </c>
      <c r="K163" s="188" t="s">
        <v>21</v>
      </c>
      <c r="L163" s="193"/>
      <c r="M163" s="194" t="s">
        <v>21</v>
      </c>
      <c r="N163" s="195" t="s">
        <v>44</v>
      </c>
      <c r="P163" s="156">
        <f t="shared" si="11"/>
        <v>0</v>
      </c>
      <c r="Q163" s="156">
        <v>0</v>
      </c>
      <c r="R163" s="156">
        <f t="shared" si="12"/>
        <v>0</v>
      </c>
      <c r="S163" s="156">
        <v>0</v>
      </c>
      <c r="T163" s="157">
        <f t="shared" si="13"/>
        <v>0</v>
      </c>
      <c r="AR163" s="21" t="s">
        <v>210</v>
      </c>
      <c r="AT163" s="21" t="s">
        <v>300</v>
      </c>
      <c r="AU163" s="21" t="s">
        <v>81</v>
      </c>
      <c r="AY163" s="21" t="s">
        <v>155</v>
      </c>
      <c r="BE163" s="158">
        <f t="shared" si="14"/>
        <v>0</v>
      </c>
      <c r="BF163" s="158">
        <f t="shared" si="15"/>
        <v>0</v>
      </c>
      <c r="BG163" s="158">
        <f t="shared" si="16"/>
        <v>0</v>
      </c>
      <c r="BH163" s="158">
        <f t="shared" si="17"/>
        <v>0</v>
      </c>
      <c r="BI163" s="158">
        <f t="shared" si="18"/>
        <v>0</v>
      </c>
      <c r="BJ163" s="21" t="s">
        <v>81</v>
      </c>
      <c r="BK163" s="158">
        <f t="shared" si="19"/>
        <v>0</v>
      </c>
      <c r="BL163" s="21" t="s">
        <v>183</v>
      </c>
      <c r="BM163" s="21" t="s">
        <v>685</v>
      </c>
    </row>
    <row r="164" spans="2:65" s="1" customFormat="1" ht="16.5" customHeight="1">
      <c r="B164" s="37"/>
      <c r="C164" s="147" t="s">
        <v>1468</v>
      </c>
      <c r="D164" s="147" t="s">
        <v>156</v>
      </c>
      <c r="E164" s="148" t="s">
        <v>1469</v>
      </c>
      <c r="F164" s="149" t="s">
        <v>1418</v>
      </c>
      <c r="G164" s="150" t="s">
        <v>300</v>
      </c>
      <c r="H164" s="151">
        <v>15</v>
      </c>
      <c r="I164" s="152"/>
      <c r="J164" s="153">
        <f t="shared" si="10"/>
        <v>0</v>
      </c>
      <c r="K164" s="149" t="s">
        <v>21</v>
      </c>
      <c r="L164" s="37"/>
      <c r="M164" s="154" t="s">
        <v>21</v>
      </c>
      <c r="N164" s="155" t="s">
        <v>44</v>
      </c>
      <c r="P164" s="156">
        <f t="shared" si="11"/>
        <v>0</v>
      </c>
      <c r="Q164" s="156">
        <v>0</v>
      </c>
      <c r="R164" s="156">
        <f t="shared" si="12"/>
        <v>0</v>
      </c>
      <c r="S164" s="156">
        <v>0</v>
      </c>
      <c r="T164" s="157">
        <f t="shared" si="13"/>
        <v>0</v>
      </c>
      <c r="AR164" s="21" t="s">
        <v>183</v>
      </c>
      <c r="AT164" s="21" t="s">
        <v>156</v>
      </c>
      <c r="AU164" s="21" t="s">
        <v>81</v>
      </c>
      <c r="AY164" s="21" t="s">
        <v>155</v>
      </c>
      <c r="BE164" s="158">
        <f t="shared" si="14"/>
        <v>0</v>
      </c>
      <c r="BF164" s="158">
        <f t="shared" si="15"/>
        <v>0</v>
      </c>
      <c r="BG164" s="158">
        <f t="shared" si="16"/>
        <v>0</v>
      </c>
      <c r="BH164" s="158">
        <f t="shared" si="17"/>
        <v>0</v>
      </c>
      <c r="BI164" s="158">
        <f t="shared" si="18"/>
        <v>0</v>
      </c>
      <c r="BJ164" s="21" t="s">
        <v>81</v>
      </c>
      <c r="BK164" s="158">
        <f t="shared" si="19"/>
        <v>0</v>
      </c>
      <c r="BL164" s="21" t="s">
        <v>183</v>
      </c>
      <c r="BM164" s="21" t="s">
        <v>687</v>
      </c>
    </row>
    <row r="165" spans="2:65" s="1" customFormat="1" ht="16.5" customHeight="1">
      <c r="B165" s="37"/>
      <c r="C165" s="186" t="s">
        <v>379</v>
      </c>
      <c r="D165" s="186" t="s">
        <v>300</v>
      </c>
      <c r="E165" s="187" t="s">
        <v>1470</v>
      </c>
      <c r="F165" s="188" t="s">
        <v>1418</v>
      </c>
      <c r="G165" s="189" t="s">
        <v>300</v>
      </c>
      <c r="H165" s="190">
        <v>15</v>
      </c>
      <c r="I165" s="191"/>
      <c r="J165" s="192">
        <f t="shared" si="10"/>
        <v>0</v>
      </c>
      <c r="K165" s="188" t="s">
        <v>21</v>
      </c>
      <c r="L165" s="193"/>
      <c r="M165" s="194" t="s">
        <v>21</v>
      </c>
      <c r="N165" s="195" t="s">
        <v>44</v>
      </c>
      <c r="P165" s="156">
        <f t="shared" si="11"/>
        <v>0</v>
      </c>
      <c r="Q165" s="156">
        <v>0</v>
      </c>
      <c r="R165" s="156">
        <f t="shared" si="12"/>
        <v>0</v>
      </c>
      <c r="S165" s="156">
        <v>0</v>
      </c>
      <c r="T165" s="157">
        <f t="shared" si="13"/>
        <v>0</v>
      </c>
      <c r="AR165" s="21" t="s">
        <v>210</v>
      </c>
      <c r="AT165" s="21" t="s">
        <v>300</v>
      </c>
      <c r="AU165" s="21" t="s">
        <v>81</v>
      </c>
      <c r="AY165" s="21" t="s">
        <v>155</v>
      </c>
      <c r="BE165" s="158">
        <f t="shared" si="14"/>
        <v>0</v>
      </c>
      <c r="BF165" s="158">
        <f t="shared" si="15"/>
        <v>0</v>
      </c>
      <c r="BG165" s="158">
        <f t="shared" si="16"/>
        <v>0</v>
      </c>
      <c r="BH165" s="158">
        <f t="shared" si="17"/>
        <v>0</v>
      </c>
      <c r="BI165" s="158">
        <f t="shared" si="18"/>
        <v>0</v>
      </c>
      <c r="BJ165" s="21" t="s">
        <v>81</v>
      </c>
      <c r="BK165" s="158">
        <f t="shared" si="19"/>
        <v>0</v>
      </c>
      <c r="BL165" s="21" t="s">
        <v>183</v>
      </c>
      <c r="BM165" s="21" t="s">
        <v>691</v>
      </c>
    </row>
    <row r="166" spans="2:65" s="1" customFormat="1" ht="25.5" customHeight="1">
      <c r="B166" s="37"/>
      <c r="C166" s="147" t="s">
        <v>1471</v>
      </c>
      <c r="D166" s="147" t="s">
        <v>156</v>
      </c>
      <c r="E166" s="148" t="s">
        <v>1472</v>
      </c>
      <c r="F166" s="149" t="s">
        <v>1421</v>
      </c>
      <c r="G166" s="150" t="s">
        <v>284</v>
      </c>
      <c r="H166" s="151">
        <v>30</v>
      </c>
      <c r="I166" s="152"/>
      <c r="J166" s="153">
        <f t="shared" si="10"/>
        <v>0</v>
      </c>
      <c r="K166" s="149" t="s">
        <v>21</v>
      </c>
      <c r="L166" s="37"/>
      <c r="M166" s="154" t="s">
        <v>21</v>
      </c>
      <c r="N166" s="155" t="s">
        <v>44</v>
      </c>
      <c r="P166" s="156">
        <f t="shared" si="11"/>
        <v>0</v>
      </c>
      <c r="Q166" s="156">
        <v>0</v>
      </c>
      <c r="R166" s="156">
        <f t="shared" si="12"/>
        <v>0</v>
      </c>
      <c r="S166" s="156">
        <v>0</v>
      </c>
      <c r="T166" s="157">
        <f t="shared" si="13"/>
        <v>0</v>
      </c>
      <c r="AR166" s="21" t="s">
        <v>183</v>
      </c>
      <c r="AT166" s="21" t="s">
        <v>156</v>
      </c>
      <c r="AU166" s="21" t="s">
        <v>81</v>
      </c>
      <c r="AY166" s="21" t="s">
        <v>155</v>
      </c>
      <c r="BE166" s="158">
        <f t="shared" si="14"/>
        <v>0</v>
      </c>
      <c r="BF166" s="158">
        <f t="shared" si="15"/>
        <v>0</v>
      </c>
      <c r="BG166" s="158">
        <f t="shared" si="16"/>
        <v>0</v>
      </c>
      <c r="BH166" s="158">
        <f t="shared" si="17"/>
        <v>0</v>
      </c>
      <c r="BI166" s="158">
        <f t="shared" si="18"/>
        <v>0</v>
      </c>
      <c r="BJ166" s="21" t="s">
        <v>81</v>
      </c>
      <c r="BK166" s="158">
        <f t="shared" si="19"/>
        <v>0</v>
      </c>
      <c r="BL166" s="21" t="s">
        <v>183</v>
      </c>
      <c r="BM166" s="21" t="s">
        <v>693</v>
      </c>
    </row>
    <row r="167" spans="2:65" s="1" customFormat="1" ht="25.5" customHeight="1">
      <c r="B167" s="37"/>
      <c r="C167" s="186" t="s">
        <v>383</v>
      </c>
      <c r="D167" s="186" t="s">
        <v>300</v>
      </c>
      <c r="E167" s="187" t="s">
        <v>1473</v>
      </c>
      <c r="F167" s="188" t="s">
        <v>1421</v>
      </c>
      <c r="G167" s="189" t="s">
        <v>284</v>
      </c>
      <c r="H167" s="190">
        <v>30</v>
      </c>
      <c r="I167" s="191"/>
      <c r="J167" s="192">
        <f t="shared" si="10"/>
        <v>0</v>
      </c>
      <c r="K167" s="188" t="s">
        <v>21</v>
      </c>
      <c r="L167" s="193"/>
      <c r="M167" s="194" t="s">
        <v>21</v>
      </c>
      <c r="N167" s="195" t="s">
        <v>44</v>
      </c>
      <c r="P167" s="156">
        <f t="shared" si="11"/>
        <v>0</v>
      </c>
      <c r="Q167" s="156">
        <v>0</v>
      </c>
      <c r="R167" s="156">
        <f t="shared" si="12"/>
        <v>0</v>
      </c>
      <c r="S167" s="156">
        <v>0</v>
      </c>
      <c r="T167" s="157">
        <f t="shared" si="13"/>
        <v>0</v>
      </c>
      <c r="AR167" s="21" t="s">
        <v>210</v>
      </c>
      <c r="AT167" s="21" t="s">
        <v>300</v>
      </c>
      <c r="AU167" s="21" t="s">
        <v>81</v>
      </c>
      <c r="AY167" s="21" t="s">
        <v>155</v>
      </c>
      <c r="BE167" s="158">
        <f t="shared" si="14"/>
        <v>0</v>
      </c>
      <c r="BF167" s="158">
        <f t="shared" si="15"/>
        <v>0</v>
      </c>
      <c r="BG167" s="158">
        <f t="shared" si="16"/>
        <v>0</v>
      </c>
      <c r="BH167" s="158">
        <f t="shared" si="17"/>
        <v>0</v>
      </c>
      <c r="BI167" s="158">
        <f t="shared" si="18"/>
        <v>0</v>
      </c>
      <c r="BJ167" s="21" t="s">
        <v>81</v>
      </c>
      <c r="BK167" s="158">
        <f t="shared" si="19"/>
        <v>0</v>
      </c>
      <c r="BL167" s="21" t="s">
        <v>183</v>
      </c>
      <c r="BM167" s="21" t="s">
        <v>697</v>
      </c>
    </row>
    <row r="168" spans="2:65" s="1" customFormat="1" ht="25.5" customHeight="1">
      <c r="B168" s="37"/>
      <c r="C168" s="147" t="s">
        <v>1474</v>
      </c>
      <c r="D168" s="147" t="s">
        <v>156</v>
      </c>
      <c r="E168" s="148" t="s">
        <v>1475</v>
      </c>
      <c r="F168" s="149" t="s">
        <v>1424</v>
      </c>
      <c r="G168" s="150" t="s">
        <v>284</v>
      </c>
      <c r="H168" s="151">
        <v>40</v>
      </c>
      <c r="I168" s="152"/>
      <c r="J168" s="153">
        <f t="shared" si="10"/>
        <v>0</v>
      </c>
      <c r="K168" s="149" t="s">
        <v>21</v>
      </c>
      <c r="L168" s="37"/>
      <c r="M168" s="154" t="s">
        <v>21</v>
      </c>
      <c r="N168" s="155" t="s">
        <v>44</v>
      </c>
      <c r="P168" s="156">
        <f t="shared" si="11"/>
        <v>0</v>
      </c>
      <c r="Q168" s="156">
        <v>0</v>
      </c>
      <c r="R168" s="156">
        <f t="shared" si="12"/>
        <v>0</v>
      </c>
      <c r="S168" s="156">
        <v>0</v>
      </c>
      <c r="T168" s="157">
        <f t="shared" si="13"/>
        <v>0</v>
      </c>
      <c r="AR168" s="21" t="s">
        <v>183</v>
      </c>
      <c r="AT168" s="21" t="s">
        <v>156</v>
      </c>
      <c r="AU168" s="21" t="s">
        <v>81</v>
      </c>
      <c r="AY168" s="21" t="s">
        <v>155</v>
      </c>
      <c r="BE168" s="158">
        <f t="shared" si="14"/>
        <v>0</v>
      </c>
      <c r="BF168" s="158">
        <f t="shared" si="15"/>
        <v>0</v>
      </c>
      <c r="BG168" s="158">
        <f t="shared" si="16"/>
        <v>0</v>
      </c>
      <c r="BH168" s="158">
        <f t="shared" si="17"/>
        <v>0</v>
      </c>
      <c r="BI168" s="158">
        <f t="shared" si="18"/>
        <v>0</v>
      </c>
      <c r="BJ168" s="21" t="s">
        <v>81</v>
      </c>
      <c r="BK168" s="158">
        <f t="shared" si="19"/>
        <v>0</v>
      </c>
      <c r="BL168" s="21" t="s">
        <v>183</v>
      </c>
      <c r="BM168" s="21" t="s">
        <v>699</v>
      </c>
    </row>
    <row r="169" spans="2:65" s="1" customFormat="1" ht="25.5" customHeight="1">
      <c r="B169" s="37"/>
      <c r="C169" s="186" t="s">
        <v>386</v>
      </c>
      <c r="D169" s="186" t="s">
        <v>300</v>
      </c>
      <c r="E169" s="187" t="s">
        <v>1476</v>
      </c>
      <c r="F169" s="188" t="s">
        <v>1424</v>
      </c>
      <c r="G169" s="189" t="s">
        <v>284</v>
      </c>
      <c r="H169" s="190">
        <v>40</v>
      </c>
      <c r="I169" s="191"/>
      <c r="J169" s="192">
        <f t="shared" si="10"/>
        <v>0</v>
      </c>
      <c r="K169" s="188" t="s">
        <v>21</v>
      </c>
      <c r="L169" s="193"/>
      <c r="M169" s="194" t="s">
        <v>21</v>
      </c>
      <c r="N169" s="195" t="s">
        <v>44</v>
      </c>
      <c r="P169" s="156">
        <f t="shared" si="11"/>
        <v>0</v>
      </c>
      <c r="Q169" s="156">
        <v>0</v>
      </c>
      <c r="R169" s="156">
        <f t="shared" si="12"/>
        <v>0</v>
      </c>
      <c r="S169" s="156">
        <v>0</v>
      </c>
      <c r="T169" s="157">
        <f t="shared" si="13"/>
        <v>0</v>
      </c>
      <c r="AR169" s="21" t="s">
        <v>210</v>
      </c>
      <c r="AT169" s="21" t="s">
        <v>300</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183</v>
      </c>
      <c r="BM169" s="21" t="s">
        <v>703</v>
      </c>
    </row>
    <row r="170" spans="2:65" s="1" customFormat="1" ht="16.5" customHeight="1">
      <c r="B170" s="37"/>
      <c r="C170" s="147" t="s">
        <v>1477</v>
      </c>
      <c r="D170" s="147" t="s">
        <v>156</v>
      </c>
      <c r="E170" s="148" t="s">
        <v>1478</v>
      </c>
      <c r="F170" s="149" t="s">
        <v>1427</v>
      </c>
      <c r="G170" s="150" t="s">
        <v>328</v>
      </c>
      <c r="H170" s="151">
        <v>160</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183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183</v>
      </c>
      <c r="BM170" s="21" t="s">
        <v>705</v>
      </c>
    </row>
    <row r="171" spans="2:65" s="1" customFormat="1" ht="16.5" customHeight="1">
      <c r="B171" s="37"/>
      <c r="C171" s="186" t="s">
        <v>390</v>
      </c>
      <c r="D171" s="186" t="s">
        <v>300</v>
      </c>
      <c r="E171" s="187" t="s">
        <v>1479</v>
      </c>
      <c r="F171" s="188" t="s">
        <v>1427</v>
      </c>
      <c r="G171" s="189" t="s">
        <v>328</v>
      </c>
      <c r="H171" s="190">
        <v>160</v>
      </c>
      <c r="I171" s="191"/>
      <c r="J171" s="192">
        <f t="shared" si="10"/>
        <v>0</v>
      </c>
      <c r="K171" s="188" t="s">
        <v>21</v>
      </c>
      <c r="L171" s="193"/>
      <c r="M171" s="194" t="s">
        <v>21</v>
      </c>
      <c r="N171" s="195" t="s">
        <v>44</v>
      </c>
      <c r="P171" s="156">
        <f t="shared" si="11"/>
        <v>0</v>
      </c>
      <c r="Q171" s="156">
        <v>0</v>
      </c>
      <c r="R171" s="156">
        <f t="shared" si="12"/>
        <v>0</v>
      </c>
      <c r="S171" s="156">
        <v>0</v>
      </c>
      <c r="T171" s="157">
        <f t="shared" si="13"/>
        <v>0</v>
      </c>
      <c r="AR171" s="21" t="s">
        <v>210</v>
      </c>
      <c r="AT171" s="21" t="s">
        <v>300</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183</v>
      </c>
      <c r="BM171" s="21" t="s">
        <v>709</v>
      </c>
    </row>
    <row r="172" spans="2:65" s="9" customFormat="1" ht="29.85" customHeight="1">
      <c r="B172" s="137"/>
      <c r="D172" s="138" t="s">
        <v>72</v>
      </c>
      <c r="E172" s="169" t="s">
        <v>83</v>
      </c>
      <c r="F172" s="169" t="s">
        <v>1480</v>
      </c>
      <c r="I172" s="140"/>
      <c r="J172" s="170">
        <f>BK172</f>
        <v>0</v>
      </c>
      <c r="L172" s="137"/>
      <c r="M172" s="142"/>
      <c r="P172" s="143">
        <v>0</v>
      </c>
      <c r="R172" s="143">
        <v>0</v>
      </c>
      <c r="T172" s="144">
        <v>0</v>
      </c>
      <c r="AR172" s="138" t="s">
        <v>83</v>
      </c>
      <c r="AT172" s="145" t="s">
        <v>72</v>
      </c>
      <c r="AU172" s="145" t="s">
        <v>81</v>
      </c>
      <c r="AY172" s="138" t="s">
        <v>155</v>
      </c>
      <c r="BK172" s="146">
        <v>0</v>
      </c>
    </row>
    <row r="173" spans="2:65" s="9" customFormat="1" ht="24.95" customHeight="1">
      <c r="B173" s="137"/>
      <c r="D173" s="138" t="s">
        <v>72</v>
      </c>
      <c r="E173" s="139" t="s">
        <v>1481</v>
      </c>
      <c r="F173" s="139" t="s">
        <v>1482</v>
      </c>
      <c r="I173" s="140"/>
      <c r="J173" s="141">
        <f>BK173</f>
        <v>0</v>
      </c>
      <c r="L173" s="137"/>
      <c r="M173" s="142"/>
      <c r="P173" s="143">
        <f>SUM(P174:P200)</f>
        <v>0</v>
      </c>
      <c r="R173" s="143">
        <f>SUM(R174:R200)</f>
        <v>0</v>
      </c>
      <c r="T173" s="144">
        <f>SUM(T174:T200)</f>
        <v>0</v>
      </c>
      <c r="AR173" s="138" t="s">
        <v>83</v>
      </c>
      <c r="AT173" s="145" t="s">
        <v>72</v>
      </c>
      <c r="AU173" s="145" t="s">
        <v>73</v>
      </c>
      <c r="AY173" s="138" t="s">
        <v>155</v>
      </c>
      <c r="BK173" s="146">
        <f>SUM(BK174:BK200)</f>
        <v>0</v>
      </c>
    </row>
    <row r="174" spans="2:65" s="1" customFormat="1" ht="63.75" customHeight="1">
      <c r="B174" s="37"/>
      <c r="C174" s="147" t="s">
        <v>1483</v>
      </c>
      <c r="D174" s="147" t="s">
        <v>156</v>
      </c>
      <c r="E174" s="148" t="s">
        <v>1484</v>
      </c>
      <c r="F174" s="149" t="s">
        <v>1485</v>
      </c>
      <c r="G174" s="150" t="s">
        <v>427</v>
      </c>
      <c r="H174" s="151">
        <v>3</v>
      </c>
      <c r="I174" s="152"/>
      <c r="J174" s="153">
        <f t="shared" ref="J174:J199" si="20">ROUND(I174*H174,2)</f>
        <v>0</v>
      </c>
      <c r="K174" s="149" t="s">
        <v>21</v>
      </c>
      <c r="L174" s="37"/>
      <c r="M174" s="154" t="s">
        <v>21</v>
      </c>
      <c r="N174" s="155" t="s">
        <v>44</v>
      </c>
      <c r="P174" s="156">
        <f t="shared" ref="P174:P199" si="21">O174*H174</f>
        <v>0</v>
      </c>
      <c r="Q174" s="156">
        <v>0</v>
      </c>
      <c r="R174" s="156">
        <f t="shared" ref="R174:R199" si="22">Q174*H174</f>
        <v>0</v>
      </c>
      <c r="S174" s="156">
        <v>0</v>
      </c>
      <c r="T174" s="157">
        <f t="shared" ref="T174:T199" si="23">S174*H174</f>
        <v>0</v>
      </c>
      <c r="AR174" s="21" t="s">
        <v>183</v>
      </c>
      <c r="AT174" s="21" t="s">
        <v>156</v>
      </c>
      <c r="AU174" s="21" t="s">
        <v>81</v>
      </c>
      <c r="AY174" s="21" t="s">
        <v>155</v>
      </c>
      <c r="BE174" s="158">
        <f t="shared" ref="BE174:BE199" si="24">IF(N174="základní",J174,0)</f>
        <v>0</v>
      </c>
      <c r="BF174" s="158">
        <f t="shared" ref="BF174:BF199" si="25">IF(N174="snížená",J174,0)</f>
        <v>0</v>
      </c>
      <c r="BG174" s="158">
        <f t="shared" ref="BG174:BG199" si="26">IF(N174="zákl. přenesená",J174,0)</f>
        <v>0</v>
      </c>
      <c r="BH174" s="158">
        <f t="shared" ref="BH174:BH199" si="27">IF(N174="sníž. přenesená",J174,0)</f>
        <v>0</v>
      </c>
      <c r="BI174" s="158">
        <f t="shared" ref="BI174:BI199" si="28">IF(N174="nulová",J174,0)</f>
        <v>0</v>
      </c>
      <c r="BJ174" s="21" t="s">
        <v>81</v>
      </c>
      <c r="BK174" s="158">
        <f t="shared" ref="BK174:BK199" si="29">ROUND(I174*H174,2)</f>
        <v>0</v>
      </c>
      <c r="BL174" s="21" t="s">
        <v>183</v>
      </c>
      <c r="BM174" s="21" t="s">
        <v>711</v>
      </c>
    </row>
    <row r="175" spans="2:65" s="1" customFormat="1" ht="63.75" customHeight="1">
      <c r="B175" s="37"/>
      <c r="C175" s="186" t="s">
        <v>393</v>
      </c>
      <c r="D175" s="186" t="s">
        <v>300</v>
      </c>
      <c r="E175" s="187" t="s">
        <v>1486</v>
      </c>
      <c r="F175" s="188" t="s">
        <v>1485</v>
      </c>
      <c r="G175" s="189" t="s">
        <v>427</v>
      </c>
      <c r="H175" s="190">
        <v>3</v>
      </c>
      <c r="I175" s="191"/>
      <c r="J175" s="192">
        <f t="shared" si="20"/>
        <v>0</v>
      </c>
      <c r="K175" s="188" t="s">
        <v>21</v>
      </c>
      <c r="L175" s="193"/>
      <c r="M175" s="194" t="s">
        <v>21</v>
      </c>
      <c r="N175" s="195" t="s">
        <v>44</v>
      </c>
      <c r="P175" s="156">
        <f t="shared" si="21"/>
        <v>0</v>
      </c>
      <c r="Q175" s="156">
        <v>0</v>
      </c>
      <c r="R175" s="156">
        <f t="shared" si="22"/>
        <v>0</v>
      </c>
      <c r="S175" s="156">
        <v>0</v>
      </c>
      <c r="T175" s="157">
        <f t="shared" si="23"/>
        <v>0</v>
      </c>
      <c r="AR175" s="21" t="s">
        <v>210</v>
      </c>
      <c r="AT175" s="21" t="s">
        <v>300</v>
      </c>
      <c r="AU175" s="21" t="s">
        <v>81</v>
      </c>
      <c r="AY175" s="21" t="s">
        <v>155</v>
      </c>
      <c r="BE175" s="158">
        <f t="shared" si="24"/>
        <v>0</v>
      </c>
      <c r="BF175" s="158">
        <f t="shared" si="25"/>
        <v>0</v>
      </c>
      <c r="BG175" s="158">
        <f t="shared" si="26"/>
        <v>0</v>
      </c>
      <c r="BH175" s="158">
        <f t="shared" si="27"/>
        <v>0</v>
      </c>
      <c r="BI175" s="158">
        <f t="shared" si="28"/>
        <v>0</v>
      </c>
      <c r="BJ175" s="21" t="s">
        <v>81</v>
      </c>
      <c r="BK175" s="158">
        <f t="shared" si="29"/>
        <v>0</v>
      </c>
      <c r="BL175" s="21" t="s">
        <v>183</v>
      </c>
      <c r="BM175" s="21" t="s">
        <v>715</v>
      </c>
    </row>
    <row r="176" spans="2:65" s="1" customFormat="1" ht="25.5" customHeight="1">
      <c r="B176" s="37"/>
      <c r="C176" s="147" t="s">
        <v>1487</v>
      </c>
      <c r="D176" s="147" t="s">
        <v>156</v>
      </c>
      <c r="E176" s="148" t="s">
        <v>1488</v>
      </c>
      <c r="F176" s="149" t="s">
        <v>1489</v>
      </c>
      <c r="G176" s="150" t="s">
        <v>427</v>
      </c>
      <c r="H176" s="151">
        <v>3</v>
      </c>
      <c r="I176" s="152"/>
      <c r="J176" s="153">
        <f t="shared" si="20"/>
        <v>0</v>
      </c>
      <c r="K176" s="149" t="s">
        <v>21</v>
      </c>
      <c r="L176" s="37"/>
      <c r="M176" s="154" t="s">
        <v>21</v>
      </c>
      <c r="N176" s="155" t="s">
        <v>44</v>
      </c>
      <c r="P176" s="156">
        <f t="shared" si="21"/>
        <v>0</v>
      </c>
      <c r="Q176" s="156">
        <v>0</v>
      </c>
      <c r="R176" s="156">
        <f t="shared" si="22"/>
        <v>0</v>
      </c>
      <c r="S176" s="156">
        <v>0</v>
      </c>
      <c r="T176" s="157">
        <f t="shared" si="23"/>
        <v>0</v>
      </c>
      <c r="AR176" s="21" t="s">
        <v>183</v>
      </c>
      <c r="AT176" s="21" t="s">
        <v>156</v>
      </c>
      <c r="AU176" s="21" t="s">
        <v>81</v>
      </c>
      <c r="AY176" s="21" t="s">
        <v>155</v>
      </c>
      <c r="BE176" s="158">
        <f t="shared" si="24"/>
        <v>0</v>
      </c>
      <c r="BF176" s="158">
        <f t="shared" si="25"/>
        <v>0</v>
      </c>
      <c r="BG176" s="158">
        <f t="shared" si="26"/>
        <v>0</v>
      </c>
      <c r="BH176" s="158">
        <f t="shared" si="27"/>
        <v>0</v>
      </c>
      <c r="BI176" s="158">
        <f t="shared" si="28"/>
        <v>0</v>
      </c>
      <c r="BJ176" s="21" t="s">
        <v>81</v>
      </c>
      <c r="BK176" s="158">
        <f t="shared" si="29"/>
        <v>0</v>
      </c>
      <c r="BL176" s="21" t="s">
        <v>183</v>
      </c>
      <c r="BM176" s="21" t="s">
        <v>722</v>
      </c>
    </row>
    <row r="177" spans="2:65" s="1" customFormat="1" ht="25.5" customHeight="1">
      <c r="B177" s="37"/>
      <c r="C177" s="186" t="s">
        <v>397</v>
      </c>
      <c r="D177" s="186" t="s">
        <v>300</v>
      </c>
      <c r="E177" s="187" t="s">
        <v>1490</v>
      </c>
      <c r="F177" s="188" t="s">
        <v>1489</v>
      </c>
      <c r="G177" s="189" t="s">
        <v>427</v>
      </c>
      <c r="H177" s="190">
        <v>3</v>
      </c>
      <c r="I177" s="191"/>
      <c r="J177" s="192">
        <f t="shared" si="20"/>
        <v>0</v>
      </c>
      <c r="K177" s="188" t="s">
        <v>21</v>
      </c>
      <c r="L177" s="193"/>
      <c r="M177" s="194" t="s">
        <v>21</v>
      </c>
      <c r="N177" s="195" t="s">
        <v>44</v>
      </c>
      <c r="P177" s="156">
        <f t="shared" si="21"/>
        <v>0</v>
      </c>
      <c r="Q177" s="156">
        <v>0</v>
      </c>
      <c r="R177" s="156">
        <f t="shared" si="22"/>
        <v>0</v>
      </c>
      <c r="S177" s="156">
        <v>0</v>
      </c>
      <c r="T177" s="157">
        <f t="shared" si="23"/>
        <v>0</v>
      </c>
      <c r="AR177" s="21" t="s">
        <v>210</v>
      </c>
      <c r="AT177" s="21" t="s">
        <v>300</v>
      </c>
      <c r="AU177" s="21" t="s">
        <v>81</v>
      </c>
      <c r="AY177" s="21" t="s">
        <v>155</v>
      </c>
      <c r="BE177" s="158">
        <f t="shared" si="24"/>
        <v>0</v>
      </c>
      <c r="BF177" s="158">
        <f t="shared" si="25"/>
        <v>0</v>
      </c>
      <c r="BG177" s="158">
        <f t="shared" si="26"/>
        <v>0</v>
      </c>
      <c r="BH177" s="158">
        <f t="shared" si="27"/>
        <v>0</v>
      </c>
      <c r="BI177" s="158">
        <f t="shared" si="28"/>
        <v>0</v>
      </c>
      <c r="BJ177" s="21" t="s">
        <v>81</v>
      </c>
      <c r="BK177" s="158">
        <f t="shared" si="29"/>
        <v>0</v>
      </c>
      <c r="BL177" s="21" t="s">
        <v>183</v>
      </c>
      <c r="BM177" s="21" t="s">
        <v>724</v>
      </c>
    </row>
    <row r="178" spans="2:65" s="1" customFormat="1" ht="25.5" customHeight="1">
      <c r="B178" s="37"/>
      <c r="C178" s="147" t="s">
        <v>1491</v>
      </c>
      <c r="D178" s="147" t="s">
        <v>156</v>
      </c>
      <c r="E178" s="148" t="s">
        <v>1492</v>
      </c>
      <c r="F178" s="149" t="s">
        <v>1493</v>
      </c>
      <c r="G178" s="150" t="s">
        <v>427</v>
      </c>
      <c r="H178" s="151">
        <v>3</v>
      </c>
      <c r="I178" s="152"/>
      <c r="J178" s="153">
        <f t="shared" si="20"/>
        <v>0</v>
      </c>
      <c r="K178" s="149" t="s">
        <v>21</v>
      </c>
      <c r="L178" s="37"/>
      <c r="M178" s="154" t="s">
        <v>21</v>
      </c>
      <c r="N178" s="155" t="s">
        <v>44</v>
      </c>
      <c r="P178" s="156">
        <f t="shared" si="21"/>
        <v>0</v>
      </c>
      <c r="Q178" s="156">
        <v>0</v>
      </c>
      <c r="R178" s="156">
        <f t="shared" si="22"/>
        <v>0</v>
      </c>
      <c r="S178" s="156">
        <v>0</v>
      </c>
      <c r="T178" s="157">
        <f t="shared" si="23"/>
        <v>0</v>
      </c>
      <c r="AR178" s="21" t="s">
        <v>183</v>
      </c>
      <c r="AT178" s="21" t="s">
        <v>156</v>
      </c>
      <c r="AU178" s="21" t="s">
        <v>81</v>
      </c>
      <c r="AY178" s="21" t="s">
        <v>155</v>
      </c>
      <c r="BE178" s="158">
        <f t="shared" si="24"/>
        <v>0</v>
      </c>
      <c r="BF178" s="158">
        <f t="shared" si="25"/>
        <v>0</v>
      </c>
      <c r="BG178" s="158">
        <f t="shared" si="26"/>
        <v>0</v>
      </c>
      <c r="BH178" s="158">
        <f t="shared" si="27"/>
        <v>0</v>
      </c>
      <c r="BI178" s="158">
        <f t="shared" si="28"/>
        <v>0</v>
      </c>
      <c r="BJ178" s="21" t="s">
        <v>81</v>
      </c>
      <c r="BK178" s="158">
        <f t="shared" si="29"/>
        <v>0</v>
      </c>
      <c r="BL178" s="21" t="s">
        <v>183</v>
      </c>
      <c r="BM178" s="21" t="s">
        <v>727</v>
      </c>
    </row>
    <row r="179" spans="2:65" s="1" customFormat="1" ht="25.5" customHeight="1">
      <c r="B179" s="37"/>
      <c r="C179" s="186" t="s">
        <v>401</v>
      </c>
      <c r="D179" s="186" t="s">
        <v>300</v>
      </c>
      <c r="E179" s="187" t="s">
        <v>1494</v>
      </c>
      <c r="F179" s="188" t="s">
        <v>1493</v>
      </c>
      <c r="G179" s="189" t="s">
        <v>427</v>
      </c>
      <c r="H179" s="190">
        <v>3</v>
      </c>
      <c r="I179" s="191"/>
      <c r="J179" s="192">
        <f t="shared" si="20"/>
        <v>0</v>
      </c>
      <c r="K179" s="188" t="s">
        <v>21</v>
      </c>
      <c r="L179" s="193"/>
      <c r="M179" s="194" t="s">
        <v>21</v>
      </c>
      <c r="N179" s="195" t="s">
        <v>44</v>
      </c>
      <c r="P179" s="156">
        <f t="shared" si="21"/>
        <v>0</v>
      </c>
      <c r="Q179" s="156">
        <v>0</v>
      </c>
      <c r="R179" s="156">
        <f t="shared" si="22"/>
        <v>0</v>
      </c>
      <c r="S179" s="156">
        <v>0</v>
      </c>
      <c r="T179" s="157">
        <f t="shared" si="23"/>
        <v>0</v>
      </c>
      <c r="AR179" s="21" t="s">
        <v>210</v>
      </c>
      <c r="AT179" s="21" t="s">
        <v>300</v>
      </c>
      <c r="AU179" s="21" t="s">
        <v>81</v>
      </c>
      <c r="AY179" s="21" t="s">
        <v>155</v>
      </c>
      <c r="BE179" s="158">
        <f t="shared" si="24"/>
        <v>0</v>
      </c>
      <c r="BF179" s="158">
        <f t="shared" si="25"/>
        <v>0</v>
      </c>
      <c r="BG179" s="158">
        <f t="shared" si="26"/>
        <v>0</v>
      </c>
      <c r="BH179" s="158">
        <f t="shared" si="27"/>
        <v>0</v>
      </c>
      <c r="BI179" s="158">
        <f t="shared" si="28"/>
        <v>0</v>
      </c>
      <c r="BJ179" s="21" t="s">
        <v>81</v>
      </c>
      <c r="BK179" s="158">
        <f t="shared" si="29"/>
        <v>0</v>
      </c>
      <c r="BL179" s="21" t="s">
        <v>183</v>
      </c>
      <c r="BM179" s="21" t="s">
        <v>729</v>
      </c>
    </row>
    <row r="180" spans="2:65" s="1" customFormat="1" ht="25.5" customHeight="1">
      <c r="B180" s="37"/>
      <c r="C180" s="147" t="s">
        <v>1495</v>
      </c>
      <c r="D180" s="147" t="s">
        <v>156</v>
      </c>
      <c r="E180" s="148" t="s">
        <v>1496</v>
      </c>
      <c r="F180" s="149" t="s">
        <v>1497</v>
      </c>
      <c r="G180" s="150" t="s">
        <v>427</v>
      </c>
      <c r="H180" s="151">
        <v>3</v>
      </c>
      <c r="I180" s="152"/>
      <c r="J180" s="153">
        <f t="shared" si="20"/>
        <v>0</v>
      </c>
      <c r="K180" s="149" t="s">
        <v>21</v>
      </c>
      <c r="L180" s="37"/>
      <c r="M180" s="154" t="s">
        <v>21</v>
      </c>
      <c r="N180" s="155" t="s">
        <v>44</v>
      </c>
      <c r="P180" s="156">
        <f t="shared" si="21"/>
        <v>0</v>
      </c>
      <c r="Q180" s="156">
        <v>0</v>
      </c>
      <c r="R180" s="156">
        <f t="shared" si="22"/>
        <v>0</v>
      </c>
      <c r="S180" s="156">
        <v>0</v>
      </c>
      <c r="T180" s="157">
        <f t="shared" si="23"/>
        <v>0</v>
      </c>
      <c r="AR180" s="21" t="s">
        <v>183</v>
      </c>
      <c r="AT180" s="21" t="s">
        <v>156</v>
      </c>
      <c r="AU180" s="21" t="s">
        <v>81</v>
      </c>
      <c r="AY180" s="21" t="s">
        <v>155</v>
      </c>
      <c r="BE180" s="158">
        <f t="shared" si="24"/>
        <v>0</v>
      </c>
      <c r="BF180" s="158">
        <f t="shared" si="25"/>
        <v>0</v>
      </c>
      <c r="BG180" s="158">
        <f t="shared" si="26"/>
        <v>0</v>
      </c>
      <c r="BH180" s="158">
        <f t="shared" si="27"/>
        <v>0</v>
      </c>
      <c r="BI180" s="158">
        <f t="shared" si="28"/>
        <v>0</v>
      </c>
      <c r="BJ180" s="21" t="s">
        <v>81</v>
      </c>
      <c r="BK180" s="158">
        <f t="shared" si="29"/>
        <v>0</v>
      </c>
      <c r="BL180" s="21" t="s">
        <v>183</v>
      </c>
      <c r="BM180" s="21" t="s">
        <v>732</v>
      </c>
    </row>
    <row r="181" spans="2:65" s="1" customFormat="1" ht="25.5" customHeight="1">
      <c r="B181" s="37"/>
      <c r="C181" s="186" t="s">
        <v>406</v>
      </c>
      <c r="D181" s="186" t="s">
        <v>300</v>
      </c>
      <c r="E181" s="187" t="s">
        <v>1498</v>
      </c>
      <c r="F181" s="188" t="s">
        <v>1497</v>
      </c>
      <c r="G181" s="189" t="s">
        <v>427</v>
      </c>
      <c r="H181" s="190">
        <v>3</v>
      </c>
      <c r="I181" s="191"/>
      <c r="J181" s="192">
        <f t="shared" si="20"/>
        <v>0</v>
      </c>
      <c r="K181" s="188" t="s">
        <v>21</v>
      </c>
      <c r="L181" s="193"/>
      <c r="M181" s="194" t="s">
        <v>21</v>
      </c>
      <c r="N181" s="195" t="s">
        <v>44</v>
      </c>
      <c r="P181" s="156">
        <f t="shared" si="21"/>
        <v>0</v>
      </c>
      <c r="Q181" s="156">
        <v>0</v>
      </c>
      <c r="R181" s="156">
        <f t="shared" si="22"/>
        <v>0</v>
      </c>
      <c r="S181" s="156">
        <v>0</v>
      </c>
      <c r="T181" s="157">
        <f t="shared" si="23"/>
        <v>0</v>
      </c>
      <c r="AR181" s="21" t="s">
        <v>210</v>
      </c>
      <c r="AT181" s="21" t="s">
        <v>300</v>
      </c>
      <c r="AU181" s="21" t="s">
        <v>81</v>
      </c>
      <c r="AY181" s="21" t="s">
        <v>155</v>
      </c>
      <c r="BE181" s="158">
        <f t="shared" si="24"/>
        <v>0</v>
      </c>
      <c r="BF181" s="158">
        <f t="shared" si="25"/>
        <v>0</v>
      </c>
      <c r="BG181" s="158">
        <f t="shared" si="26"/>
        <v>0</v>
      </c>
      <c r="BH181" s="158">
        <f t="shared" si="27"/>
        <v>0</v>
      </c>
      <c r="BI181" s="158">
        <f t="shared" si="28"/>
        <v>0</v>
      </c>
      <c r="BJ181" s="21" t="s">
        <v>81</v>
      </c>
      <c r="BK181" s="158">
        <f t="shared" si="29"/>
        <v>0</v>
      </c>
      <c r="BL181" s="21" t="s">
        <v>183</v>
      </c>
      <c r="BM181" s="21" t="s">
        <v>734</v>
      </c>
    </row>
    <row r="182" spans="2:65" s="1" customFormat="1" ht="25.5" customHeight="1">
      <c r="B182" s="37"/>
      <c r="C182" s="147" t="s">
        <v>1499</v>
      </c>
      <c r="D182" s="147" t="s">
        <v>156</v>
      </c>
      <c r="E182" s="148" t="s">
        <v>1500</v>
      </c>
      <c r="F182" s="149" t="s">
        <v>1501</v>
      </c>
      <c r="G182" s="150" t="s">
        <v>427</v>
      </c>
      <c r="H182" s="151">
        <v>3</v>
      </c>
      <c r="I182" s="152"/>
      <c r="J182" s="153">
        <f t="shared" si="20"/>
        <v>0</v>
      </c>
      <c r="K182" s="149" t="s">
        <v>21</v>
      </c>
      <c r="L182" s="37"/>
      <c r="M182" s="154" t="s">
        <v>21</v>
      </c>
      <c r="N182" s="155" t="s">
        <v>44</v>
      </c>
      <c r="P182" s="156">
        <f t="shared" si="21"/>
        <v>0</v>
      </c>
      <c r="Q182" s="156">
        <v>0</v>
      </c>
      <c r="R182" s="156">
        <f t="shared" si="22"/>
        <v>0</v>
      </c>
      <c r="S182" s="156">
        <v>0</v>
      </c>
      <c r="T182" s="157">
        <f t="shared" si="23"/>
        <v>0</v>
      </c>
      <c r="AR182" s="21" t="s">
        <v>183</v>
      </c>
      <c r="AT182" s="21" t="s">
        <v>156</v>
      </c>
      <c r="AU182" s="21" t="s">
        <v>81</v>
      </c>
      <c r="AY182" s="21" t="s">
        <v>155</v>
      </c>
      <c r="BE182" s="158">
        <f t="shared" si="24"/>
        <v>0</v>
      </c>
      <c r="BF182" s="158">
        <f t="shared" si="25"/>
        <v>0</v>
      </c>
      <c r="BG182" s="158">
        <f t="shared" si="26"/>
        <v>0</v>
      </c>
      <c r="BH182" s="158">
        <f t="shared" si="27"/>
        <v>0</v>
      </c>
      <c r="BI182" s="158">
        <f t="shared" si="28"/>
        <v>0</v>
      </c>
      <c r="BJ182" s="21" t="s">
        <v>81</v>
      </c>
      <c r="BK182" s="158">
        <f t="shared" si="29"/>
        <v>0</v>
      </c>
      <c r="BL182" s="21" t="s">
        <v>183</v>
      </c>
      <c r="BM182" s="21" t="s">
        <v>737</v>
      </c>
    </row>
    <row r="183" spans="2:65" s="1" customFormat="1" ht="25.5" customHeight="1">
      <c r="B183" s="37"/>
      <c r="C183" s="186" t="s">
        <v>410</v>
      </c>
      <c r="D183" s="186" t="s">
        <v>300</v>
      </c>
      <c r="E183" s="187" t="s">
        <v>1502</v>
      </c>
      <c r="F183" s="188" t="s">
        <v>1501</v>
      </c>
      <c r="G183" s="189" t="s">
        <v>427</v>
      </c>
      <c r="H183" s="190">
        <v>3</v>
      </c>
      <c r="I183" s="191"/>
      <c r="J183" s="192">
        <f t="shared" si="20"/>
        <v>0</v>
      </c>
      <c r="K183" s="188" t="s">
        <v>21</v>
      </c>
      <c r="L183" s="193"/>
      <c r="M183" s="194" t="s">
        <v>21</v>
      </c>
      <c r="N183" s="195" t="s">
        <v>44</v>
      </c>
      <c r="P183" s="156">
        <f t="shared" si="21"/>
        <v>0</v>
      </c>
      <c r="Q183" s="156">
        <v>0</v>
      </c>
      <c r="R183" s="156">
        <f t="shared" si="22"/>
        <v>0</v>
      </c>
      <c r="S183" s="156">
        <v>0</v>
      </c>
      <c r="T183" s="157">
        <f t="shared" si="23"/>
        <v>0</v>
      </c>
      <c r="AR183" s="21" t="s">
        <v>210</v>
      </c>
      <c r="AT183" s="21" t="s">
        <v>300</v>
      </c>
      <c r="AU183" s="21" t="s">
        <v>81</v>
      </c>
      <c r="AY183" s="21" t="s">
        <v>155</v>
      </c>
      <c r="BE183" s="158">
        <f t="shared" si="24"/>
        <v>0</v>
      </c>
      <c r="BF183" s="158">
        <f t="shared" si="25"/>
        <v>0</v>
      </c>
      <c r="BG183" s="158">
        <f t="shared" si="26"/>
        <v>0</v>
      </c>
      <c r="BH183" s="158">
        <f t="shared" si="27"/>
        <v>0</v>
      </c>
      <c r="BI183" s="158">
        <f t="shared" si="28"/>
        <v>0</v>
      </c>
      <c r="BJ183" s="21" t="s">
        <v>81</v>
      </c>
      <c r="BK183" s="158">
        <f t="shared" si="29"/>
        <v>0</v>
      </c>
      <c r="BL183" s="21" t="s">
        <v>183</v>
      </c>
      <c r="BM183" s="21" t="s">
        <v>739</v>
      </c>
    </row>
    <row r="184" spans="2:65" s="1" customFormat="1" ht="25.5" customHeight="1">
      <c r="B184" s="37"/>
      <c r="C184" s="147" t="s">
        <v>1503</v>
      </c>
      <c r="D184" s="147" t="s">
        <v>156</v>
      </c>
      <c r="E184" s="148" t="s">
        <v>1504</v>
      </c>
      <c r="F184" s="149" t="s">
        <v>1505</v>
      </c>
      <c r="G184" s="150" t="s">
        <v>427</v>
      </c>
      <c r="H184" s="151">
        <v>3</v>
      </c>
      <c r="I184" s="152"/>
      <c r="J184" s="153">
        <f t="shared" si="20"/>
        <v>0</v>
      </c>
      <c r="K184" s="149" t="s">
        <v>21</v>
      </c>
      <c r="L184" s="37"/>
      <c r="M184" s="154" t="s">
        <v>21</v>
      </c>
      <c r="N184" s="155" t="s">
        <v>44</v>
      </c>
      <c r="P184" s="156">
        <f t="shared" si="21"/>
        <v>0</v>
      </c>
      <c r="Q184" s="156">
        <v>0</v>
      </c>
      <c r="R184" s="156">
        <f t="shared" si="22"/>
        <v>0</v>
      </c>
      <c r="S184" s="156">
        <v>0</v>
      </c>
      <c r="T184" s="157">
        <f t="shared" si="23"/>
        <v>0</v>
      </c>
      <c r="AR184" s="21" t="s">
        <v>183</v>
      </c>
      <c r="AT184" s="21" t="s">
        <v>156</v>
      </c>
      <c r="AU184" s="21" t="s">
        <v>81</v>
      </c>
      <c r="AY184" s="21" t="s">
        <v>155</v>
      </c>
      <c r="BE184" s="158">
        <f t="shared" si="24"/>
        <v>0</v>
      </c>
      <c r="BF184" s="158">
        <f t="shared" si="25"/>
        <v>0</v>
      </c>
      <c r="BG184" s="158">
        <f t="shared" si="26"/>
        <v>0</v>
      </c>
      <c r="BH184" s="158">
        <f t="shared" si="27"/>
        <v>0</v>
      </c>
      <c r="BI184" s="158">
        <f t="shared" si="28"/>
        <v>0</v>
      </c>
      <c r="BJ184" s="21" t="s">
        <v>81</v>
      </c>
      <c r="BK184" s="158">
        <f t="shared" si="29"/>
        <v>0</v>
      </c>
      <c r="BL184" s="21" t="s">
        <v>183</v>
      </c>
      <c r="BM184" s="21" t="s">
        <v>742</v>
      </c>
    </row>
    <row r="185" spans="2:65" s="1" customFormat="1" ht="25.5" customHeight="1">
      <c r="B185" s="37"/>
      <c r="C185" s="186" t="s">
        <v>413</v>
      </c>
      <c r="D185" s="186" t="s">
        <v>300</v>
      </c>
      <c r="E185" s="187" t="s">
        <v>1506</v>
      </c>
      <c r="F185" s="188" t="s">
        <v>1505</v>
      </c>
      <c r="G185" s="189" t="s">
        <v>427</v>
      </c>
      <c r="H185" s="190">
        <v>3</v>
      </c>
      <c r="I185" s="191"/>
      <c r="J185" s="192">
        <f t="shared" si="20"/>
        <v>0</v>
      </c>
      <c r="K185" s="188" t="s">
        <v>21</v>
      </c>
      <c r="L185" s="193"/>
      <c r="M185" s="194" t="s">
        <v>21</v>
      </c>
      <c r="N185" s="195" t="s">
        <v>44</v>
      </c>
      <c r="P185" s="156">
        <f t="shared" si="21"/>
        <v>0</v>
      </c>
      <c r="Q185" s="156">
        <v>0</v>
      </c>
      <c r="R185" s="156">
        <f t="shared" si="22"/>
        <v>0</v>
      </c>
      <c r="S185" s="156">
        <v>0</v>
      </c>
      <c r="T185" s="157">
        <f t="shared" si="23"/>
        <v>0</v>
      </c>
      <c r="AR185" s="21" t="s">
        <v>210</v>
      </c>
      <c r="AT185" s="21" t="s">
        <v>300</v>
      </c>
      <c r="AU185" s="21" t="s">
        <v>81</v>
      </c>
      <c r="AY185" s="21" t="s">
        <v>155</v>
      </c>
      <c r="BE185" s="158">
        <f t="shared" si="24"/>
        <v>0</v>
      </c>
      <c r="BF185" s="158">
        <f t="shared" si="25"/>
        <v>0</v>
      </c>
      <c r="BG185" s="158">
        <f t="shared" si="26"/>
        <v>0</v>
      </c>
      <c r="BH185" s="158">
        <f t="shared" si="27"/>
        <v>0</v>
      </c>
      <c r="BI185" s="158">
        <f t="shared" si="28"/>
        <v>0</v>
      </c>
      <c r="BJ185" s="21" t="s">
        <v>81</v>
      </c>
      <c r="BK185" s="158">
        <f t="shared" si="29"/>
        <v>0</v>
      </c>
      <c r="BL185" s="21" t="s">
        <v>183</v>
      </c>
      <c r="BM185" s="21" t="s">
        <v>744</v>
      </c>
    </row>
    <row r="186" spans="2:65" s="1" customFormat="1" ht="16.5" customHeight="1">
      <c r="B186" s="37"/>
      <c r="C186" s="147" t="s">
        <v>1507</v>
      </c>
      <c r="D186" s="147" t="s">
        <v>156</v>
      </c>
      <c r="E186" s="148" t="s">
        <v>1508</v>
      </c>
      <c r="F186" s="149" t="s">
        <v>1509</v>
      </c>
      <c r="G186" s="150" t="s">
        <v>427</v>
      </c>
      <c r="H186" s="151">
        <v>3</v>
      </c>
      <c r="I186" s="152"/>
      <c r="J186" s="153">
        <f t="shared" si="20"/>
        <v>0</v>
      </c>
      <c r="K186" s="149" t="s">
        <v>21</v>
      </c>
      <c r="L186" s="37"/>
      <c r="M186" s="154" t="s">
        <v>21</v>
      </c>
      <c r="N186" s="155" t="s">
        <v>44</v>
      </c>
      <c r="P186" s="156">
        <f t="shared" si="21"/>
        <v>0</v>
      </c>
      <c r="Q186" s="156">
        <v>0</v>
      </c>
      <c r="R186" s="156">
        <f t="shared" si="22"/>
        <v>0</v>
      </c>
      <c r="S186" s="156">
        <v>0</v>
      </c>
      <c r="T186" s="157">
        <f t="shared" si="23"/>
        <v>0</v>
      </c>
      <c r="AR186" s="21" t="s">
        <v>183</v>
      </c>
      <c r="AT186" s="21" t="s">
        <v>156</v>
      </c>
      <c r="AU186" s="21" t="s">
        <v>81</v>
      </c>
      <c r="AY186" s="21" t="s">
        <v>155</v>
      </c>
      <c r="BE186" s="158">
        <f t="shared" si="24"/>
        <v>0</v>
      </c>
      <c r="BF186" s="158">
        <f t="shared" si="25"/>
        <v>0</v>
      </c>
      <c r="BG186" s="158">
        <f t="shared" si="26"/>
        <v>0</v>
      </c>
      <c r="BH186" s="158">
        <f t="shared" si="27"/>
        <v>0</v>
      </c>
      <c r="BI186" s="158">
        <f t="shared" si="28"/>
        <v>0</v>
      </c>
      <c r="BJ186" s="21" t="s">
        <v>81</v>
      </c>
      <c r="BK186" s="158">
        <f t="shared" si="29"/>
        <v>0</v>
      </c>
      <c r="BL186" s="21" t="s">
        <v>183</v>
      </c>
      <c r="BM186" s="21" t="s">
        <v>747</v>
      </c>
    </row>
    <row r="187" spans="2:65" s="1" customFormat="1" ht="16.5" customHeight="1">
      <c r="B187" s="37"/>
      <c r="C187" s="186" t="s">
        <v>417</v>
      </c>
      <c r="D187" s="186" t="s">
        <v>300</v>
      </c>
      <c r="E187" s="187" t="s">
        <v>1510</v>
      </c>
      <c r="F187" s="188" t="s">
        <v>1509</v>
      </c>
      <c r="G187" s="189" t="s">
        <v>427</v>
      </c>
      <c r="H187" s="190">
        <v>3</v>
      </c>
      <c r="I187" s="191"/>
      <c r="J187" s="192">
        <f t="shared" si="20"/>
        <v>0</v>
      </c>
      <c r="K187" s="188" t="s">
        <v>21</v>
      </c>
      <c r="L187" s="193"/>
      <c r="M187" s="194" t="s">
        <v>21</v>
      </c>
      <c r="N187" s="195" t="s">
        <v>44</v>
      </c>
      <c r="P187" s="156">
        <f t="shared" si="21"/>
        <v>0</v>
      </c>
      <c r="Q187" s="156">
        <v>0</v>
      </c>
      <c r="R187" s="156">
        <f t="shared" si="22"/>
        <v>0</v>
      </c>
      <c r="S187" s="156">
        <v>0</v>
      </c>
      <c r="T187" s="157">
        <f t="shared" si="23"/>
        <v>0</v>
      </c>
      <c r="AR187" s="21" t="s">
        <v>210</v>
      </c>
      <c r="AT187" s="21" t="s">
        <v>300</v>
      </c>
      <c r="AU187" s="21" t="s">
        <v>81</v>
      </c>
      <c r="AY187" s="21" t="s">
        <v>155</v>
      </c>
      <c r="BE187" s="158">
        <f t="shared" si="24"/>
        <v>0</v>
      </c>
      <c r="BF187" s="158">
        <f t="shared" si="25"/>
        <v>0</v>
      </c>
      <c r="BG187" s="158">
        <f t="shared" si="26"/>
        <v>0</v>
      </c>
      <c r="BH187" s="158">
        <f t="shared" si="27"/>
        <v>0</v>
      </c>
      <c r="BI187" s="158">
        <f t="shared" si="28"/>
        <v>0</v>
      </c>
      <c r="BJ187" s="21" t="s">
        <v>81</v>
      </c>
      <c r="BK187" s="158">
        <f t="shared" si="29"/>
        <v>0</v>
      </c>
      <c r="BL187" s="21" t="s">
        <v>183</v>
      </c>
      <c r="BM187" s="21" t="s">
        <v>749</v>
      </c>
    </row>
    <row r="188" spans="2:65" s="1" customFormat="1" ht="51" customHeight="1">
      <c r="B188" s="37"/>
      <c r="C188" s="147" t="s">
        <v>1511</v>
      </c>
      <c r="D188" s="147" t="s">
        <v>156</v>
      </c>
      <c r="E188" s="148" t="s">
        <v>1512</v>
      </c>
      <c r="F188" s="149" t="s">
        <v>1513</v>
      </c>
      <c r="G188" s="150" t="s">
        <v>427</v>
      </c>
      <c r="H188" s="151">
        <v>2</v>
      </c>
      <c r="I188" s="152"/>
      <c r="J188" s="153">
        <f t="shared" si="20"/>
        <v>0</v>
      </c>
      <c r="K188" s="149" t="s">
        <v>21</v>
      </c>
      <c r="L188" s="37"/>
      <c r="M188" s="154" t="s">
        <v>21</v>
      </c>
      <c r="N188" s="155" t="s">
        <v>44</v>
      </c>
      <c r="P188" s="156">
        <f t="shared" si="21"/>
        <v>0</v>
      </c>
      <c r="Q188" s="156">
        <v>0</v>
      </c>
      <c r="R188" s="156">
        <f t="shared" si="22"/>
        <v>0</v>
      </c>
      <c r="S188" s="156">
        <v>0</v>
      </c>
      <c r="T188" s="157">
        <f t="shared" si="23"/>
        <v>0</v>
      </c>
      <c r="AR188" s="21" t="s">
        <v>183</v>
      </c>
      <c r="AT188" s="21" t="s">
        <v>156</v>
      </c>
      <c r="AU188" s="21" t="s">
        <v>81</v>
      </c>
      <c r="AY188" s="21" t="s">
        <v>155</v>
      </c>
      <c r="BE188" s="158">
        <f t="shared" si="24"/>
        <v>0</v>
      </c>
      <c r="BF188" s="158">
        <f t="shared" si="25"/>
        <v>0</v>
      </c>
      <c r="BG188" s="158">
        <f t="shared" si="26"/>
        <v>0</v>
      </c>
      <c r="BH188" s="158">
        <f t="shared" si="27"/>
        <v>0</v>
      </c>
      <c r="BI188" s="158">
        <f t="shared" si="28"/>
        <v>0</v>
      </c>
      <c r="BJ188" s="21" t="s">
        <v>81</v>
      </c>
      <c r="BK188" s="158">
        <f t="shared" si="29"/>
        <v>0</v>
      </c>
      <c r="BL188" s="21" t="s">
        <v>183</v>
      </c>
      <c r="BM188" s="21" t="s">
        <v>752</v>
      </c>
    </row>
    <row r="189" spans="2:65" s="1" customFormat="1" ht="51" customHeight="1">
      <c r="B189" s="37"/>
      <c r="C189" s="186" t="s">
        <v>420</v>
      </c>
      <c r="D189" s="186" t="s">
        <v>300</v>
      </c>
      <c r="E189" s="187" t="s">
        <v>1514</v>
      </c>
      <c r="F189" s="188" t="s">
        <v>1513</v>
      </c>
      <c r="G189" s="189" t="s">
        <v>427</v>
      </c>
      <c r="H189" s="190">
        <v>2</v>
      </c>
      <c r="I189" s="191"/>
      <c r="J189" s="192">
        <f t="shared" si="20"/>
        <v>0</v>
      </c>
      <c r="K189" s="188" t="s">
        <v>21</v>
      </c>
      <c r="L189" s="193"/>
      <c r="M189" s="194" t="s">
        <v>21</v>
      </c>
      <c r="N189" s="195" t="s">
        <v>44</v>
      </c>
      <c r="P189" s="156">
        <f t="shared" si="21"/>
        <v>0</v>
      </c>
      <c r="Q189" s="156">
        <v>0</v>
      </c>
      <c r="R189" s="156">
        <f t="shared" si="22"/>
        <v>0</v>
      </c>
      <c r="S189" s="156">
        <v>0</v>
      </c>
      <c r="T189" s="157">
        <f t="shared" si="23"/>
        <v>0</v>
      </c>
      <c r="AR189" s="21" t="s">
        <v>210</v>
      </c>
      <c r="AT189" s="21" t="s">
        <v>300</v>
      </c>
      <c r="AU189" s="21" t="s">
        <v>81</v>
      </c>
      <c r="AY189" s="21" t="s">
        <v>155</v>
      </c>
      <c r="BE189" s="158">
        <f t="shared" si="24"/>
        <v>0</v>
      </c>
      <c r="BF189" s="158">
        <f t="shared" si="25"/>
        <v>0</v>
      </c>
      <c r="BG189" s="158">
        <f t="shared" si="26"/>
        <v>0</v>
      </c>
      <c r="BH189" s="158">
        <f t="shared" si="27"/>
        <v>0</v>
      </c>
      <c r="BI189" s="158">
        <f t="shared" si="28"/>
        <v>0</v>
      </c>
      <c r="BJ189" s="21" t="s">
        <v>81</v>
      </c>
      <c r="BK189" s="158">
        <f t="shared" si="29"/>
        <v>0</v>
      </c>
      <c r="BL189" s="21" t="s">
        <v>183</v>
      </c>
      <c r="BM189" s="21" t="s">
        <v>754</v>
      </c>
    </row>
    <row r="190" spans="2:65" s="1" customFormat="1" ht="38.25" customHeight="1">
      <c r="B190" s="37"/>
      <c r="C190" s="147" t="s">
        <v>1515</v>
      </c>
      <c r="D190" s="147" t="s">
        <v>156</v>
      </c>
      <c r="E190" s="148" t="s">
        <v>1516</v>
      </c>
      <c r="F190" s="149" t="s">
        <v>1517</v>
      </c>
      <c r="G190" s="150" t="s">
        <v>427</v>
      </c>
      <c r="H190" s="151">
        <v>1</v>
      </c>
      <c r="I190" s="152"/>
      <c r="J190" s="153">
        <f t="shared" si="20"/>
        <v>0</v>
      </c>
      <c r="K190" s="149" t="s">
        <v>21</v>
      </c>
      <c r="L190" s="37"/>
      <c r="M190" s="154" t="s">
        <v>21</v>
      </c>
      <c r="N190" s="155" t="s">
        <v>44</v>
      </c>
      <c r="P190" s="156">
        <f t="shared" si="21"/>
        <v>0</v>
      </c>
      <c r="Q190" s="156">
        <v>0</v>
      </c>
      <c r="R190" s="156">
        <f t="shared" si="22"/>
        <v>0</v>
      </c>
      <c r="S190" s="156">
        <v>0</v>
      </c>
      <c r="T190" s="157">
        <f t="shared" si="23"/>
        <v>0</v>
      </c>
      <c r="AR190" s="21" t="s">
        <v>183</v>
      </c>
      <c r="AT190" s="21" t="s">
        <v>156</v>
      </c>
      <c r="AU190" s="21" t="s">
        <v>81</v>
      </c>
      <c r="AY190" s="21" t="s">
        <v>155</v>
      </c>
      <c r="BE190" s="158">
        <f t="shared" si="24"/>
        <v>0</v>
      </c>
      <c r="BF190" s="158">
        <f t="shared" si="25"/>
        <v>0</v>
      </c>
      <c r="BG190" s="158">
        <f t="shared" si="26"/>
        <v>0</v>
      </c>
      <c r="BH190" s="158">
        <f t="shared" si="27"/>
        <v>0</v>
      </c>
      <c r="BI190" s="158">
        <f t="shared" si="28"/>
        <v>0</v>
      </c>
      <c r="BJ190" s="21" t="s">
        <v>81</v>
      </c>
      <c r="BK190" s="158">
        <f t="shared" si="29"/>
        <v>0</v>
      </c>
      <c r="BL190" s="21" t="s">
        <v>183</v>
      </c>
      <c r="BM190" s="21" t="s">
        <v>757</v>
      </c>
    </row>
    <row r="191" spans="2:65" s="1" customFormat="1" ht="38.25" customHeight="1">
      <c r="B191" s="37"/>
      <c r="C191" s="186" t="s">
        <v>428</v>
      </c>
      <c r="D191" s="186" t="s">
        <v>300</v>
      </c>
      <c r="E191" s="187" t="s">
        <v>1518</v>
      </c>
      <c r="F191" s="188" t="s">
        <v>1517</v>
      </c>
      <c r="G191" s="189" t="s">
        <v>427</v>
      </c>
      <c r="H191" s="190">
        <v>1</v>
      </c>
      <c r="I191" s="191"/>
      <c r="J191" s="192">
        <f t="shared" si="20"/>
        <v>0</v>
      </c>
      <c r="K191" s="188" t="s">
        <v>21</v>
      </c>
      <c r="L191" s="193"/>
      <c r="M191" s="194" t="s">
        <v>21</v>
      </c>
      <c r="N191" s="195" t="s">
        <v>44</v>
      </c>
      <c r="P191" s="156">
        <f t="shared" si="21"/>
        <v>0</v>
      </c>
      <c r="Q191" s="156">
        <v>0</v>
      </c>
      <c r="R191" s="156">
        <f t="shared" si="22"/>
        <v>0</v>
      </c>
      <c r="S191" s="156">
        <v>0</v>
      </c>
      <c r="T191" s="157">
        <f t="shared" si="23"/>
        <v>0</v>
      </c>
      <c r="AR191" s="21" t="s">
        <v>210</v>
      </c>
      <c r="AT191" s="21" t="s">
        <v>300</v>
      </c>
      <c r="AU191" s="21" t="s">
        <v>81</v>
      </c>
      <c r="AY191" s="21" t="s">
        <v>155</v>
      </c>
      <c r="BE191" s="158">
        <f t="shared" si="24"/>
        <v>0</v>
      </c>
      <c r="BF191" s="158">
        <f t="shared" si="25"/>
        <v>0</v>
      </c>
      <c r="BG191" s="158">
        <f t="shared" si="26"/>
        <v>0</v>
      </c>
      <c r="BH191" s="158">
        <f t="shared" si="27"/>
        <v>0</v>
      </c>
      <c r="BI191" s="158">
        <f t="shared" si="28"/>
        <v>0</v>
      </c>
      <c r="BJ191" s="21" t="s">
        <v>81</v>
      </c>
      <c r="BK191" s="158">
        <f t="shared" si="29"/>
        <v>0</v>
      </c>
      <c r="BL191" s="21" t="s">
        <v>183</v>
      </c>
      <c r="BM191" s="21" t="s">
        <v>759</v>
      </c>
    </row>
    <row r="192" spans="2:65" s="1" customFormat="1" ht="25.5" customHeight="1">
      <c r="B192" s="37"/>
      <c r="C192" s="147" t="s">
        <v>1519</v>
      </c>
      <c r="D192" s="147" t="s">
        <v>156</v>
      </c>
      <c r="E192" s="148" t="s">
        <v>1520</v>
      </c>
      <c r="F192" s="149" t="s">
        <v>1464</v>
      </c>
      <c r="G192" s="150" t="s">
        <v>284</v>
      </c>
      <c r="H192" s="151">
        <v>15</v>
      </c>
      <c r="I192" s="152"/>
      <c r="J192" s="153">
        <f t="shared" si="20"/>
        <v>0</v>
      </c>
      <c r="K192" s="149" t="s">
        <v>21</v>
      </c>
      <c r="L192" s="37"/>
      <c r="M192" s="154" t="s">
        <v>21</v>
      </c>
      <c r="N192" s="155" t="s">
        <v>44</v>
      </c>
      <c r="P192" s="156">
        <f t="shared" si="21"/>
        <v>0</v>
      </c>
      <c r="Q192" s="156">
        <v>0</v>
      </c>
      <c r="R192" s="156">
        <f t="shared" si="22"/>
        <v>0</v>
      </c>
      <c r="S192" s="156">
        <v>0</v>
      </c>
      <c r="T192" s="157">
        <f t="shared" si="23"/>
        <v>0</v>
      </c>
      <c r="AR192" s="21" t="s">
        <v>183</v>
      </c>
      <c r="AT192" s="21" t="s">
        <v>156</v>
      </c>
      <c r="AU192" s="21" t="s">
        <v>81</v>
      </c>
      <c r="AY192" s="21" t="s">
        <v>155</v>
      </c>
      <c r="BE192" s="158">
        <f t="shared" si="24"/>
        <v>0</v>
      </c>
      <c r="BF192" s="158">
        <f t="shared" si="25"/>
        <v>0</v>
      </c>
      <c r="BG192" s="158">
        <f t="shared" si="26"/>
        <v>0</v>
      </c>
      <c r="BH192" s="158">
        <f t="shared" si="27"/>
        <v>0</v>
      </c>
      <c r="BI192" s="158">
        <f t="shared" si="28"/>
        <v>0</v>
      </c>
      <c r="BJ192" s="21" t="s">
        <v>81</v>
      </c>
      <c r="BK192" s="158">
        <f t="shared" si="29"/>
        <v>0</v>
      </c>
      <c r="BL192" s="21" t="s">
        <v>183</v>
      </c>
      <c r="BM192" s="21" t="s">
        <v>762</v>
      </c>
    </row>
    <row r="193" spans="2:65" s="1" customFormat="1" ht="25.5" customHeight="1">
      <c r="B193" s="37"/>
      <c r="C193" s="186" t="s">
        <v>631</v>
      </c>
      <c r="D193" s="186" t="s">
        <v>300</v>
      </c>
      <c r="E193" s="187" t="s">
        <v>1521</v>
      </c>
      <c r="F193" s="188" t="s">
        <v>1464</v>
      </c>
      <c r="G193" s="189" t="s">
        <v>284</v>
      </c>
      <c r="H193" s="190">
        <v>15</v>
      </c>
      <c r="I193" s="191"/>
      <c r="J193" s="192">
        <f t="shared" si="20"/>
        <v>0</v>
      </c>
      <c r="K193" s="188" t="s">
        <v>21</v>
      </c>
      <c r="L193" s="193"/>
      <c r="M193" s="194" t="s">
        <v>21</v>
      </c>
      <c r="N193" s="195" t="s">
        <v>44</v>
      </c>
      <c r="P193" s="156">
        <f t="shared" si="21"/>
        <v>0</v>
      </c>
      <c r="Q193" s="156">
        <v>0</v>
      </c>
      <c r="R193" s="156">
        <f t="shared" si="22"/>
        <v>0</v>
      </c>
      <c r="S193" s="156">
        <v>0</v>
      </c>
      <c r="T193" s="157">
        <f t="shared" si="23"/>
        <v>0</v>
      </c>
      <c r="AR193" s="21" t="s">
        <v>210</v>
      </c>
      <c r="AT193" s="21" t="s">
        <v>300</v>
      </c>
      <c r="AU193" s="21" t="s">
        <v>81</v>
      </c>
      <c r="AY193" s="21" t="s">
        <v>155</v>
      </c>
      <c r="BE193" s="158">
        <f t="shared" si="24"/>
        <v>0</v>
      </c>
      <c r="BF193" s="158">
        <f t="shared" si="25"/>
        <v>0</v>
      </c>
      <c r="BG193" s="158">
        <f t="shared" si="26"/>
        <v>0</v>
      </c>
      <c r="BH193" s="158">
        <f t="shared" si="27"/>
        <v>0</v>
      </c>
      <c r="BI193" s="158">
        <f t="shared" si="28"/>
        <v>0</v>
      </c>
      <c r="BJ193" s="21" t="s">
        <v>81</v>
      </c>
      <c r="BK193" s="158">
        <f t="shared" si="29"/>
        <v>0</v>
      </c>
      <c r="BL193" s="21" t="s">
        <v>183</v>
      </c>
      <c r="BM193" s="21" t="s">
        <v>764</v>
      </c>
    </row>
    <row r="194" spans="2:65" s="1" customFormat="1" ht="25.5" customHeight="1">
      <c r="B194" s="37"/>
      <c r="C194" s="147" t="s">
        <v>1522</v>
      </c>
      <c r="D194" s="147" t="s">
        <v>156</v>
      </c>
      <c r="E194" s="148" t="s">
        <v>1523</v>
      </c>
      <c r="F194" s="149" t="s">
        <v>1415</v>
      </c>
      <c r="G194" s="150" t="s">
        <v>300</v>
      </c>
      <c r="H194" s="151">
        <v>30</v>
      </c>
      <c r="I194" s="152"/>
      <c r="J194" s="153">
        <f t="shared" si="20"/>
        <v>0</v>
      </c>
      <c r="K194" s="149" t="s">
        <v>21</v>
      </c>
      <c r="L194" s="37"/>
      <c r="M194" s="154" t="s">
        <v>21</v>
      </c>
      <c r="N194" s="155" t="s">
        <v>44</v>
      </c>
      <c r="P194" s="156">
        <f t="shared" si="21"/>
        <v>0</v>
      </c>
      <c r="Q194" s="156">
        <v>0</v>
      </c>
      <c r="R194" s="156">
        <f t="shared" si="22"/>
        <v>0</v>
      </c>
      <c r="S194" s="156">
        <v>0</v>
      </c>
      <c r="T194" s="157">
        <f t="shared" si="23"/>
        <v>0</v>
      </c>
      <c r="AR194" s="21" t="s">
        <v>183</v>
      </c>
      <c r="AT194" s="21" t="s">
        <v>156</v>
      </c>
      <c r="AU194" s="21" t="s">
        <v>81</v>
      </c>
      <c r="AY194" s="21" t="s">
        <v>155</v>
      </c>
      <c r="BE194" s="158">
        <f t="shared" si="24"/>
        <v>0</v>
      </c>
      <c r="BF194" s="158">
        <f t="shared" si="25"/>
        <v>0</v>
      </c>
      <c r="BG194" s="158">
        <f t="shared" si="26"/>
        <v>0</v>
      </c>
      <c r="BH194" s="158">
        <f t="shared" si="27"/>
        <v>0</v>
      </c>
      <c r="BI194" s="158">
        <f t="shared" si="28"/>
        <v>0</v>
      </c>
      <c r="BJ194" s="21" t="s">
        <v>81</v>
      </c>
      <c r="BK194" s="158">
        <f t="shared" si="29"/>
        <v>0</v>
      </c>
      <c r="BL194" s="21" t="s">
        <v>183</v>
      </c>
      <c r="BM194" s="21" t="s">
        <v>767</v>
      </c>
    </row>
    <row r="195" spans="2:65" s="1" customFormat="1" ht="25.5" customHeight="1">
      <c r="B195" s="37"/>
      <c r="C195" s="186" t="s">
        <v>431</v>
      </c>
      <c r="D195" s="186" t="s">
        <v>300</v>
      </c>
      <c r="E195" s="187" t="s">
        <v>1524</v>
      </c>
      <c r="F195" s="188" t="s">
        <v>1415</v>
      </c>
      <c r="G195" s="189" t="s">
        <v>300</v>
      </c>
      <c r="H195" s="190">
        <v>30</v>
      </c>
      <c r="I195" s="191"/>
      <c r="J195" s="192">
        <f t="shared" si="20"/>
        <v>0</v>
      </c>
      <c r="K195" s="188" t="s">
        <v>21</v>
      </c>
      <c r="L195" s="193"/>
      <c r="M195" s="194" t="s">
        <v>21</v>
      </c>
      <c r="N195" s="195" t="s">
        <v>44</v>
      </c>
      <c r="P195" s="156">
        <f t="shared" si="21"/>
        <v>0</v>
      </c>
      <c r="Q195" s="156">
        <v>0</v>
      </c>
      <c r="R195" s="156">
        <f t="shared" si="22"/>
        <v>0</v>
      </c>
      <c r="S195" s="156">
        <v>0</v>
      </c>
      <c r="T195" s="157">
        <f t="shared" si="23"/>
        <v>0</v>
      </c>
      <c r="AR195" s="21" t="s">
        <v>210</v>
      </c>
      <c r="AT195" s="21" t="s">
        <v>300</v>
      </c>
      <c r="AU195" s="21" t="s">
        <v>81</v>
      </c>
      <c r="AY195" s="21" t="s">
        <v>155</v>
      </c>
      <c r="BE195" s="158">
        <f t="shared" si="24"/>
        <v>0</v>
      </c>
      <c r="BF195" s="158">
        <f t="shared" si="25"/>
        <v>0</v>
      </c>
      <c r="BG195" s="158">
        <f t="shared" si="26"/>
        <v>0</v>
      </c>
      <c r="BH195" s="158">
        <f t="shared" si="27"/>
        <v>0</v>
      </c>
      <c r="BI195" s="158">
        <f t="shared" si="28"/>
        <v>0</v>
      </c>
      <c r="BJ195" s="21" t="s">
        <v>81</v>
      </c>
      <c r="BK195" s="158">
        <f t="shared" si="29"/>
        <v>0</v>
      </c>
      <c r="BL195" s="21" t="s">
        <v>183</v>
      </c>
      <c r="BM195" s="21" t="s">
        <v>769</v>
      </c>
    </row>
    <row r="196" spans="2:65" s="1" customFormat="1" ht="25.5" customHeight="1">
      <c r="B196" s="37"/>
      <c r="C196" s="147" t="s">
        <v>1525</v>
      </c>
      <c r="D196" s="147" t="s">
        <v>156</v>
      </c>
      <c r="E196" s="148" t="s">
        <v>1526</v>
      </c>
      <c r="F196" s="149" t="s">
        <v>1527</v>
      </c>
      <c r="G196" s="150" t="s">
        <v>284</v>
      </c>
      <c r="H196" s="151">
        <v>15</v>
      </c>
      <c r="I196" s="152"/>
      <c r="J196" s="153">
        <f t="shared" si="20"/>
        <v>0</v>
      </c>
      <c r="K196" s="149" t="s">
        <v>21</v>
      </c>
      <c r="L196" s="37"/>
      <c r="M196" s="154" t="s">
        <v>21</v>
      </c>
      <c r="N196" s="155" t="s">
        <v>44</v>
      </c>
      <c r="P196" s="156">
        <f t="shared" si="21"/>
        <v>0</v>
      </c>
      <c r="Q196" s="156">
        <v>0</v>
      </c>
      <c r="R196" s="156">
        <f t="shared" si="22"/>
        <v>0</v>
      </c>
      <c r="S196" s="156">
        <v>0</v>
      </c>
      <c r="T196" s="157">
        <f t="shared" si="23"/>
        <v>0</v>
      </c>
      <c r="AR196" s="21" t="s">
        <v>183</v>
      </c>
      <c r="AT196" s="21" t="s">
        <v>156</v>
      </c>
      <c r="AU196" s="21" t="s">
        <v>81</v>
      </c>
      <c r="AY196" s="21" t="s">
        <v>155</v>
      </c>
      <c r="BE196" s="158">
        <f t="shared" si="24"/>
        <v>0</v>
      </c>
      <c r="BF196" s="158">
        <f t="shared" si="25"/>
        <v>0</v>
      </c>
      <c r="BG196" s="158">
        <f t="shared" si="26"/>
        <v>0</v>
      </c>
      <c r="BH196" s="158">
        <f t="shared" si="27"/>
        <v>0</v>
      </c>
      <c r="BI196" s="158">
        <f t="shared" si="28"/>
        <v>0</v>
      </c>
      <c r="BJ196" s="21" t="s">
        <v>81</v>
      </c>
      <c r="BK196" s="158">
        <f t="shared" si="29"/>
        <v>0</v>
      </c>
      <c r="BL196" s="21" t="s">
        <v>183</v>
      </c>
      <c r="BM196" s="21" t="s">
        <v>772</v>
      </c>
    </row>
    <row r="197" spans="2:65" s="1" customFormat="1" ht="25.5" customHeight="1">
      <c r="B197" s="37"/>
      <c r="C197" s="186" t="s">
        <v>435</v>
      </c>
      <c r="D197" s="186" t="s">
        <v>300</v>
      </c>
      <c r="E197" s="187" t="s">
        <v>1528</v>
      </c>
      <c r="F197" s="188" t="s">
        <v>1527</v>
      </c>
      <c r="G197" s="189" t="s">
        <v>284</v>
      </c>
      <c r="H197" s="190">
        <v>15</v>
      </c>
      <c r="I197" s="191"/>
      <c r="J197" s="192">
        <f t="shared" si="20"/>
        <v>0</v>
      </c>
      <c r="K197" s="188" t="s">
        <v>21</v>
      </c>
      <c r="L197" s="193"/>
      <c r="M197" s="194" t="s">
        <v>21</v>
      </c>
      <c r="N197" s="195" t="s">
        <v>44</v>
      </c>
      <c r="P197" s="156">
        <f t="shared" si="21"/>
        <v>0</v>
      </c>
      <c r="Q197" s="156">
        <v>0</v>
      </c>
      <c r="R197" s="156">
        <f t="shared" si="22"/>
        <v>0</v>
      </c>
      <c r="S197" s="156">
        <v>0</v>
      </c>
      <c r="T197" s="157">
        <f t="shared" si="23"/>
        <v>0</v>
      </c>
      <c r="AR197" s="21" t="s">
        <v>210</v>
      </c>
      <c r="AT197" s="21" t="s">
        <v>300</v>
      </c>
      <c r="AU197" s="21" t="s">
        <v>81</v>
      </c>
      <c r="AY197" s="21" t="s">
        <v>155</v>
      </c>
      <c r="BE197" s="158">
        <f t="shared" si="24"/>
        <v>0</v>
      </c>
      <c r="BF197" s="158">
        <f t="shared" si="25"/>
        <v>0</v>
      </c>
      <c r="BG197" s="158">
        <f t="shared" si="26"/>
        <v>0</v>
      </c>
      <c r="BH197" s="158">
        <f t="shared" si="27"/>
        <v>0</v>
      </c>
      <c r="BI197" s="158">
        <f t="shared" si="28"/>
        <v>0</v>
      </c>
      <c r="BJ197" s="21" t="s">
        <v>81</v>
      </c>
      <c r="BK197" s="158">
        <f t="shared" si="29"/>
        <v>0</v>
      </c>
      <c r="BL197" s="21" t="s">
        <v>183</v>
      </c>
      <c r="BM197" s="21" t="s">
        <v>774</v>
      </c>
    </row>
    <row r="198" spans="2:65" s="1" customFormat="1" ht="16.5" customHeight="1">
      <c r="B198" s="37"/>
      <c r="C198" s="147" t="s">
        <v>476</v>
      </c>
      <c r="D198" s="147" t="s">
        <v>156</v>
      </c>
      <c r="E198" s="148" t="s">
        <v>1529</v>
      </c>
      <c r="F198" s="149" t="s">
        <v>1427</v>
      </c>
      <c r="G198" s="150" t="s">
        <v>328</v>
      </c>
      <c r="H198" s="151">
        <v>270</v>
      </c>
      <c r="I198" s="152"/>
      <c r="J198" s="153">
        <f t="shared" si="20"/>
        <v>0</v>
      </c>
      <c r="K198" s="149" t="s">
        <v>21</v>
      </c>
      <c r="L198" s="37"/>
      <c r="M198" s="154" t="s">
        <v>21</v>
      </c>
      <c r="N198" s="155" t="s">
        <v>44</v>
      </c>
      <c r="P198" s="156">
        <f t="shared" si="21"/>
        <v>0</v>
      </c>
      <c r="Q198" s="156">
        <v>0</v>
      </c>
      <c r="R198" s="156">
        <f t="shared" si="22"/>
        <v>0</v>
      </c>
      <c r="S198" s="156">
        <v>0</v>
      </c>
      <c r="T198" s="157">
        <f t="shared" si="23"/>
        <v>0</v>
      </c>
      <c r="AR198" s="21" t="s">
        <v>183</v>
      </c>
      <c r="AT198" s="21" t="s">
        <v>156</v>
      </c>
      <c r="AU198" s="21" t="s">
        <v>81</v>
      </c>
      <c r="AY198" s="21" t="s">
        <v>155</v>
      </c>
      <c r="BE198" s="158">
        <f t="shared" si="24"/>
        <v>0</v>
      </c>
      <c r="BF198" s="158">
        <f t="shared" si="25"/>
        <v>0</v>
      </c>
      <c r="BG198" s="158">
        <f t="shared" si="26"/>
        <v>0</v>
      </c>
      <c r="BH198" s="158">
        <f t="shared" si="27"/>
        <v>0</v>
      </c>
      <c r="BI198" s="158">
        <f t="shared" si="28"/>
        <v>0</v>
      </c>
      <c r="BJ198" s="21" t="s">
        <v>81</v>
      </c>
      <c r="BK198" s="158">
        <f t="shared" si="29"/>
        <v>0</v>
      </c>
      <c r="BL198" s="21" t="s">
        <v>183</v>
      </c>
      <c r="BM198" s="21" t="s">
        <v>777</v>
      </c>
    </row>
    <row r="199" spans="2:65" s="1" customFormat="1" ht="16.5" customHeight="1">
      <c r="B199" s="37"/>
      <c r="C199" s="186" t="s">
        <v>640</v>
      </c>
      <c r="D199" s="186" t="s">
        <v>300</v>
      </c>
      <c r="E199" s="187" t="s">
        <v>1530</v>
      </c>
      <c r="F199" s="188" t="s">
        <v>1427</v>
      </c>
      <c r="G199" s="189" t="s">
        <v>328</v>
      </c>
      <c r="H199" s="190">
        <v>270</v>
      </c>
      <c r="I199" s="191"/>
      <c r="J199" s="192">
        <f t="shared" si="20"/>
        <v>0</v>
      </c>
      <c r="K199" s="188" t="s">
        <v>21</v>
      </c>
      <c r="L199" s="193"/>
      <c r="M199" s="194" t="s">
        <v>21</v>
      </c>
      <c r="N199" s="195" t="s">
        <v>44</v>
      </c>
      <c r="P199" s="156">
        <f t="shared" si="21"/>
        <v>0</v>
      </c>
      <c r="Q199" s="156">
        <v>0</v>
      </c>
      <c r="R199" s="156">
        <f t="shared" si="22"/>
        <v>0</v>
      </c>
      <c r="S199" s="156">
        <v>0</v>
      </c>
      <c r="T199" s="157">
        <f t="shared" si="23"/>
        <v>0</v>
      </c>
      <c r="AR199" s="21" t="s">
        <v>210</v>
      </c>
      <c r="AT199" s="21" t="s">
        <v>300</v>
      </c>
      <c r="AU199" s="21" t="s">
        <v>81</v>
      </c>
      <c r="AY199" s="21" t="s">
        <v>155</v>
      </c>
      <c r="BE199" s="158">
        <f t="shared" si="24"/>
        <v>0</v>
      </c>
      <c r="BF199" s="158">
        <f t="shared" si="25"/>
        <v>0</v>
      </c>
      <c r="BG199" s="158">
        <f t="shared" si="26"/>
        <v>0</v>
      </c>
      <c r="BH199" s="158">
        <f t="shared" si="27"/>
        <v>0</v>
      </c>
      <c r="BI199" s="158">
        <f t="shared" si="28"/>
        <v>0</v>
      </c>
      <c r="BJ199" s="21" t="s">
        <v>81</v>
      </c>
      <c r="BK199" s="158">
        <f t="shared" si="29"/>
        <v>0</v>
      </c>
      <c r="BL199" s="21" t="s">
        <v>183</v>
      </c>
      <c r="BM199" s="21" t="s">
        <v>779</v>
      </c>
    </row>
    <row r="200" spans="2:65" s="9" customFormat="1" ht="29.85" customHeight="1">
      <c r="B200" s="137"/>
      <c r="D200" s="138" t="s">
        <v>72</v>
      </c>
      <c r="E200" s="169" t="s">
        <v>154</v>
      </c>
      <c r="F200" s="169" t="s">
        <v>1531</v>
      </c>
      <c r="I200" s="140"/>
      <c r="J200" s="170">
        <f>BK200</f>
        <v>0</v>
      </c>
      <c r="L200" s="137"/>
      <c r="M200" s="142"/>
      <c r="P200" s="143">
        <v>0</v>
      </c>
      <c r="R200" s="143">
        <v>0</v>
      </c>
      <c r="T200" s="144">
        <v>0</v>
      </c>
      <c r="AR200" s="138" t="s">
        <v>83</v>
      </c>
      <c r="AT200" s="145" t="s">
        <v>72</v>
      </c>
      <c r="AU200" s="145" t="s">
        <v>81</v>
      </c>
      <c r="AY200" s="138" t="s">
        <v>155</v>
      </c>
      <c r="BK200" s="146">
        <v>0</v>
      </c>
    </row>
    <row r="201" spans="2:65" s="9" customFormat="1" ht="24.95" customHeight="1">
      <c r="B201" s="137"/>
      <c r="D201" s="138" t="s">
        <v>72</v>
      </c>
      <c r="E201" s="139" t="s">
        <v>1532</v>
      </c>
      <c r="F201" s="139" t="s">
        <v>1533</v>
      </c>
      <c r="I201" s="140"/>
      <c r="J201" s="141">
        <f>BK201</f>
        <v>0</v>
      </c>
      <c r="L201" s="137"/>
      <c r="M201" s="142"/>
      <c r="P201" s="143">
        <f>SUM(P202:P212)</f>
        <v>0</v>
      </c>
      <c r="R201" s="143">
        <f>SUM(R202:R212)</f>
        <v>6.6999999999999994E-3</v>
      </c>
      <c r="T201" s="144">
        <f>SUM(T202:T212)</f>
        <v>0</v>
      </c>
      <c r="AR201" s="138" t="s">
        <v>83</v>
      </c>
      <c r="AT201" s="145" t="s">
        <v>72</v>
      </c>
      <c r="AU201" s="145" t="s">
        <v>73</v>
      </c>
      <c r="AY201" s="138" t="s">
        <v>155</v>
      </c>
      <c r="BK201" s="146">
        <f>SUM(BK202:BK212)</f>
        <v>0</v>
      </c>
    </row>
    <row r="202" spans="2:65" s="1" customFormat="1" ht="25.5" customHeight="1">
      <c r="B202" s="37"/>
      <c r="C202" s="147" t="s">
        <v>1534</v>
      </c>
      <c r="D202" s="147" t="s">
        <v>156</v>
      </c>
      <c r="E202" s="148" t="s">
        <v>1535</v>
      </c>
      <c r="F202" s="149" t="s">
        <v>1536</v>
      </c>
      <c r="G202" s="150" t="s">
        <v>427</v>
      </c>
      <c r="H202" s="151">
        <v>1</v>
      </c>
      <c r="I202" s="152"/>
      <c r="J202" s="153">
        <f t="shared" ref="J202:J211" si="30">ROUND(I202*H202,2)</f>
        <v>0</v>
      </c>
      <c r="K202" s="149" t="s">
        <v>21</v>
      </c>
      <c r="L202" s="37"/>
      <c r="M202" s="154" t="s">
        <v>21</v>
      </c>
      <c r="N202" s="155" t="s">
        <v>44</v>
      </c>
      <c r="P202" s="156">
        <f t="shared" ref="P202:P211" si="31">O202*H202</f>
        <v>0</v>
      </c>
      <c r="Q202" s="156">
        <v>0</v>
      </c>
      <c r="R202" s="156">
        <f t="shared" ref="R202:R211" si="32">Q202*H202</f>
        <v>0</v>
      </c>
      <c r="S202" s="156">
        <v>0</v>
      </c>
      <c r="T202" s="157">
        <f t="shared" ref="T202:T211" si="33">S202*H202</f>
        <v>0</v>
      </c>
      <c r="AR202" s="21" t="s">
        <v>183</v>
      </c>
      <c r="AT202" s="21" t="s">
        <v>156</v>
      </c>
      <c r="AU202" s="21" t="s">
        <v>81</v>
      </c>
      <c r="AY202" s="21" t="s">
        <v>155</v>
      </c>
      <c r="BE202" s="158">
        <f t="shared" ref="BE202:BE211" si="34">IF(N202="základní",J202,0)</f>
        <v>0</v>
      </c>
      <c r="BF202" s="158">
        <f t="shared" ref="BF202:BF211" si="35">IF(N202="snížená",J202,0)</f>
        <v>0</v>
      </c>
      <c r="BG202" s="158">
        <f t="shared" ref="BG202:BG211" si="36">IF(N202="zákl. přenesená",J202,0)</f>
        <v>0</v>
      </c>
      <c r="BH202" s="158">
        <f t="shared" ref="BH202:BH211" si="37">IF(N202="sníž. přenesená",J202,0)</f>
        <v>0</v>
      </c>
      <c r="BI202" s="158">
        <f t="shared" ref="BI202:BI211" si="38">IF(N202="nulová",J202,0)</f>
        <v>0</v>
      </c>
      <c r="BJ202" s="21" t="s">
        <v>81</v>
      </c>
      <c r="BK202" s="158">
        <f t="shared" ref="BK202:BK211" si="39">ROUND(I202*H202,2)</f>
        <v>0</v>
      </c>
      <c r="BL202" s="21" t="s">
        <v>183</v>
      </c>
      <c r="BM202" s="21" t="s">
        <v>782</v>
      </c>
    </row>
    <row r="203" spans="2:65" s="1" customFormat="1" ht="25.5" customHeight="1">
      <c r="B203" s="37"/>
      <c r="C203" s="186" t="s">
        <v>439</v>
      </c>
      <c r="D203" s="186" t="s">
        <v>300</v>
      </c>
      <c r="E203" s="187" t="s">
        <v>1537</v>
      </c>
      <c r="F203" s="188" t="s">
        <v>1536</v>
      </c>
      <c r="G203" s="189" t="s">
        <v>427</v>
      </c>
      <c r="H203" s="190">
        <v>1</v>
      </c>
      <c r="I203" s="191"/>
      <c r="J203" s="192">
        <f t="shared" si="30"/>
        <v>0</v>
      </c>
      <c r="K203" s="188" t="s">
        <v>21</v>
      </c>
      <c r="L203" s="193"/>
      <c r="M203" s="194" t="s">
        <v>21</v>
      </c>
      <c r="N203" s="195" t="s">
        <v>44</v>
      </c>
      <c r="P203" s="156">
        <f t="shared" si="31"/>
        <v>0</v>
      </c>
      <c r="Q203" s="156">
        <v>0</v>
      </c>
      <c r="R203" s="156">
        <f t="shared" si="32"/>
        <v>0</v>
      </c>
      <c r="S203" s="156">
        <v>0</v>
      </c>
      <c r="T203" s="157">
        <f t="shared" si="33"/>
        <v>0</v>
      </c>
      <c r="AR203" s="21" t="s">
        <v>210</v>
      </c>
      <c r="AT203" s="21" t="s">
        <v>300</v>
      </c>
      <c r="AU203" s="21" t="s">
        <v>81</v>
      </c>
      <c r="AY203" s="21" t="s">
        <v>155</v>
      </c>
      <c r="BE203" s="158">
        <f t="shared" si="34"/>
        <v>0</v>
      </c>
      <c r="BF203" s="158">
        <f t="shared" si="35"/>
        <v>0</v>
      </c>
      <c r="BG203" s="158">
        <f t="shared" si="36"/>
        <v>0</v>
      </c>
      <c r="BH203" s="158">
        <f t="shared" si="37"/>
        <v>0</v>
      </c>
      <c r="BI203" s="158">
        <f t="shared" si="38"/>
        <v>0</v>
      </c>
      <c r="BJ203" s="21" t="s">
        <v>81</v>
      </c>
      <c r="BK203" s="158">
        <f t="shared" si="39"/>
        <v>0</v>
      </c>
      <c r="BL203" s="21" t="s">
        <v>183</v>
      </c>
      <c r="BM203" s="21" t="s">
        <v>784</v>
      </c>
    </row>
    <row r="204" spans="2:65" s="1" customFormat="1" ht="25.5" customHeight="1">
      <c r="B204" s="37"/>
      <c r="C204" s="147" t="s">
        <v>1538</v>
      </c>
      <c r="D204" s="147" t="s">
        <v>156</v>
      </c>
      <c r="E204" s="148" t="s">
        <v>1539</v>
      </c>
      <c r="F204" s="149" t="s">
        <v>1540</v>
      </c>
      <c r="G204" s="150" t="s">
        <v>427</v>
      </c>
      <c r="H204" s="151">
        <v>1</v>
      </c>
      <c r="I204" s="152"/>
      <c r="J204" s="153">
        <f t="shared" si="30"/>
        <v>0</v>
      </c>
      <c r="K204" s="149" t="s">
        <v>21</v>
      </c>
      <c r="L204" s="37"/>
      <c r="M204" s="154" t="s">
        <v>21</v>
      </c>
      <c r="N204" s="155" t="s">
        <v>44</v>
      </c>
      <c r="P204" s="156">
        <f t="shared" si="31"/>
        <v>0</v>
      </c>
      <c r="Q204" s="156">
        <v>0</v>
      </c>
      <c r="R204" s="156">
        <f t="shared" si="32"/>
        <v>0</v>
      </c>
      <c r="S204" s="156">
        <v>0</v>
      </c>
      <c r="T204" s="157">
        <f t="shared" si="33"/>
        <v>0</v>
      </c>
      <c r="AR204" s="21" t="s">
        <v>183</v>
      </c>
      <c r="AT204" s="21" t="s">
        <v>156</v>
      </c>
      <c r="AU204" s="21" t="s">
        <v>81</v>
      </c>
      <c r="AY204" s="21" t="s">
        <v>155</v>
      </c>
      <c r="BE204" s="158">
        <f t="shared" si="34"/>
        <v>0</v>
      </c>
      <c r="BF204" s="158">
        <f t="shared" si="35"/>
        <v>0</v>
      </c>
      <c r="BG204" s="158">
        <f t="shared" si="36"/>
        <v>0</v>
      </c>
      <c r="BH204" s="158">
        <f t="shared" si="37"/>
        <v>0</v>
      </c>
      <c r="BI204" s="158">
        <f t="shared" si="38"/>
        <v>0</v>
      </c>
      <c r="BJ204" s="21" t="s">
        <v>81</v>
      </c>
      <c r="BK204" s="158">
        <f t="shared" si="39"/>
        <v>0</v>
      </c>
      <c r="BL204" s="21" t="s">
        <v>183</v>
      </c>
      <c r="BM204" s="21" t="s">
        <v>787</v>
      </c>
    </row>
    <row r="205" spans="2:65" s="1" customFormat="1" ht="25.5" customHeight="1">
      <c r="B205" s="37"/>
      <c r="C205" s="186" t="s">
        <v>442</v>
      </c>
      <c r="D205" s="186" t="s">
        <v>300</v>
      </c>
      <c r="E205" s="187" t="s">
        <v>1541</v>
      </c>
      <c r="F205" s="188" t="s">
        <v>1540</v>
      </c>
      <c r="G205" s="189" t="s">
        <v>427</v>
      </c>
      <c r="H205" s="190">
        <v>1</v>
      </c>
      <c r="I205" s="191"/>
      <c r="J205" s="192">
        <f t="shared" si="30"/>
        <v>0</v>
      </c>
      <c r="K205" s="188" t="s">
        <v>21</v>
      </c>
      <c r="L205" s="193"/>
      <c r="M205" s="194" t="s">
        <v>21</v>
      </c>
      <c r="N205" s="195" t="s">
        <v>44</v>
      </c>
      <c r="P205" s="156">
        <f t="shared" si="31"/>
        <v>0</v>
      </c>
      <c r="Q205" s="156">
        <v>0</v>
      </c>
      <c r="R205" s="156">
        <f t="shared" si="32"/>
        <v>0</v>
      </c>
      <c r="S205" s="156">
        <v>0</v>
      </c>
      <c r="T205" s="157">
        <f t="shared" si="33"/>
        <v>0</v>
      </c>
      <c r="AR205" s="21" t="s">
        <v>210</v>
      </c>
      <c r="AT205" s="21" t="s">
        <v>300</v>
      </c>
      <c r="AU205" s="21" t="s">
        <v>81</v>
      </c>
      <c r="AY205" s="21" t="s">
        <v>155</v>
      </c>
      <c r="BE205" s="158">
        <f t="shared" si="34"/>
        <v>0</v>
      </c>
      <c r="BF205" s="158">
        <f t="shared" si="35"/>
        <v>0</v>
      </c>
      <c r="BG205" s="158">
        <f t="shared" si="36"/>
        <v>0</v>
      </c>
      <c r="BH205" s="158">
        <f t="shared" si="37"/>
        <v>0</v>
      </c>
      <c r="BI205" s="158">
        <f t="shared" si="38"/>
        <v>0</v>
      </c>
      <c r="BJ205" s="21" t="s">
        <v>81</v>
      </c>
      <c r="BK205" s="158">
        <f t="shared" si="39"/>
        <v>0</v>
      </c>
      <c r="BL205" s="21" t="s">
        <v>183</v>
      </c>
      <c r="BM205" s="21" t="s">
        <v>789</v>
      </c>
    </row>
    <row r="206" spans="2:65" s="1" customFormat="1" ht="25.5" customHeight="1">
      <c r="B206" s="37"/>
      <c r="C206" s="147" t="s">
        <v>1542</v>
      </c>
      <c r="D206" s="147" t="s">
        <v>156</v>
      </c>
      <c r="E206" s="148" t="s">
        <v>1543</v>
      </c>
      <c r="F206" s="149" t="s">
        <v>1544</v>
      </c>
      <c r="G206" s="150" t="s">
        <v>300</v>
      </c>
      <c r="H206" s="151">
        <v>1</v>
      </c>
      <c r="I206" s="152"/>
      <c r="J206" s="153">
        <f t="shared" si="30"/>
        <v>0</v>
      </c>
      <c r="K206" s="149" t="s">
        <v>21</v>
      </c>
      <c r="L206" s="37"/>
      <c r="M206" s="154" t="s">
        <v>21</v>
      </c>
      <c r="N206" s="155" t="s">
        <v>44</v>
      </c>
      <c r="P206" s="156">
        <f t="shared" si="31"/>
        <v>0</v>
      </c>
      <c r="Q206" s="156">
        <v>0</v>
      </c>
      <c r="R206" s="156">
        <f t="shared" si="32"/>
        <v>0</v>
      </c>
      <c r="S206" s="156">
        <v>0</v>
      </c>
      <c r="T206" s="157">
        <f t="shared" si="33"/>
        <v>0</v>
      </c>
      <c r="AR206" s="21" t="s">
        <v>183</v>
      </c>
      <c r="AT206" s="21" t="s">
        <v>156</v>
      </c>
      <c r="AU206" s="21" t="s">
        <v>81</v>
      </c>
      <c r="AY206" s="21" t="s">
        <v>155</v>
      </c>
      <c r="BE206" s="158">
        <f t="shared" si="34"/>
        <v>0</v>
      </c>
      <c r="BF206" s="158">
        <f t="shared" si="35"/>
        <v>0</v>
      </c>
      <c r="BG206" s="158">
        <f t="shared" si="36"/>
        <v>0</v>
      </c>
      <c r="BH206" s="158">
        <f t="shared" si="37"/>
        <v>0</v>
      </c>
      <c r="BI206" s="158">
        <f t="shared" si="38"/>
        <v>0</v>
      </c>
      <c r="BJ206" s="21" t="s">
        <v>81</v>
      </c>
      <c r="BK206" s="158">
        <f t="shared" si="39"/>
        <v>0</v>
      </c>
      <c r="BL206" s="21" t="s">
        <v>183</v>
      </c>
      <c r="BM206" s="21" t="s">
        <v>792</v>
      </c>
    </row>
    <row r="207" spans="2:65" s="1" customFormat="1" ht="25.5" customHeight="1">
      <c r="B207" s="37"/>
      <c r="C207" s="186" t="s">
        <v>446</v>
      </c>
      <c r="D207" s="186" t="s">
        <v>300</v>
      </c>
      <c r="E207" s="187" t="s">
        <v>1545</v>
      </c>
      <c r="F207" s="188" t="s">
        <v>1544</v>
      </c>
      <c r="G207" s="189" t="s">
        <v>300</v>
      </c>
      <c r="H207" s="190">
        <v>1</v>
      </c>
      <c r="I207" s="191"/>
      <c r="J207" s="192">
        <f t="shared" si="30"/>
        <v>0</v>
      </c>
      <c r="K207" s="188" t="s">
        <v>21</v>
      </c>
      <c r="L207" s="193"/>
      <c r="M207" s="194" t="s">
        <v>21</v>
      </c>
      <c r="N207" s="195" t="s">
        <v>44</v>
      </c>
      <c r="P207" s="156">
        <f t="shared" si="31"/>
        <v>0</v>
      </c>
      <c r="Q207" s="156">
        <v>0</v>
      </c>
      <c r="R207" s="156">
        <f t="shared" si="32"/>
        <v>0</v>
      </c>
      <c r="S207" s="156">
        <v>0</v>
      </c>
      <c r="T207" s="157">
        <f t="shared" si="33"/>
        <v>0</v>
      </c>
      <c r="AR207" s="21" t="s">
        <v>210</v>
      </c>
      <c r="AT207" s="21" t="s">
        <v>300</v>
      </c>
      <c r="AU207" s="21" t="s">
        <v>81</v>
      </c>
      <c r="AY207" s="21" t="s">
        <v>155</v>
      </c>
      <c r="BE207" s="158">
        <f t="shared" si="34"/>
        <v>0</v>
      </c>
      <c r="BF207" s="158">
        <f t="shared" si="35"/>
        <v>0</v>
      </c>
      <c r="BG207" s="158">
        <f t="shared" si="36"/>
        <v>0</v>
      </c>
      <c r="BH207" s="158">
        <f t="shared" si="37"/>
        <v>0</v>
      </c>
      <c r="BI207" s="158">
        <f t="shared" si="38"/>
        <v>0</v>
      </c>
      <c r="BJ207" s="21" t="s">
        <v>81</v>
      </c>
      <c r="BK207" s="158">
        <f t="shared" si="39"/>
        <v>0</v>
      </c>
      <c r="BL207" s="21" t="s">
        <v>183</v>
      </c>
      <c r="BM207" s="21" t="s">
        <v>794</v>
      </c>
    </row>
    <row r="208" spans="2:65" s="1" customFormat="1" ht="25.5" customHeight="1">
      <c r="B208" s="37"/>
      <c r="C208" s="147" t="s">
        <v>1546</v>
      </c>
      <c r="D208" s="147" t="s">
        <v>156</v>
      </c>
      <c r="E208" s="148" t="s">
        <v>1547</v>
      </c>
      <c r="F208" s="149" t="s">
        <v>1527</v>
      </c>
      <c r="G208" s="150" t="s">
        <v>284</v>
      </c>
      <c r="H208" s="151">
        <v>1</v>
      </c>
      <c r="I208" s="152"/>
      <c r="J208" s="153">
        <f t="shared" si="30"/>
        <v>0</v>
      </c>
      <c r="K208" s="149" t="s">
        <v>21</v>
      </c>
      <c r="L208" s="37"/>
      <c r="M208" s="154" t="s">
        <v>21</v>
      </c>
      <c r="N208" s="155" t="s">
        <v>44</v>
      </c>
      <c r="P208" s="156">
        <f t="shared" si="31"/>
        <v>0</v>
      </c>
      <c r="Q208" s="156">
        <v>0</v>
      </c>
      <c r="R208" s="156">
        <f t="shared" si="32"/>
        <v>0</v>
      </c>
      <c r="S208" s="156">
        <v>0</v>
      </c>
      <c r="T208" s="157">
        <f t="shared" si="33"/>
        <v>0</v>
      </c>
      <c r="AR208" s="21" t="s">
        <v>183</v>
      </c>
      <c r="AT208" s="21" t="s">
        <v>156</v>
      </c>
      <c r="AU208" s="21" t="s">
        <v>81</v>
      </c>
      <c r="AY208" s="21" t="s">
        <v>155</v>
      </c>
      <c r="BE208" s="158">
        <f t="shared" si="34"/>
        <v>0</v>
      </c>
      <c r="BF208" s="158">
        <f t="shared" si="35"/>
        <v>0</v>
      </c>
      <c r="BG208" s="158">
        <f t="shared" si="36"/>
        <v>0</v>
      </c>
      <c r="BH208" s="158">
        <f t="shared" si="37"/>
        <v>0</v>
      </c>
      <c r="BI208" s="158">
        <f t="shared" si="38"/>
        <v>0</v>
      </c>
      <c r="BJ208" s="21" t="s">
        <v>81</v>
      </c>
      <c r="BK208" s="158">
        <f t="shared" si="39"/>
        <v>0</v>
      </c>
      <c r="BL208" s="21" t="s">
        <v>183</v>
      </c>
      <c r="BM208" s="21" t="s">
        <v>797</v>
      </c>
    </row>
    <row r="209" spans="2:65" s="1" customFormat="1" ht="25.5" customHeight="1">
      <c r="B209" s="37"/>
      <c r="C209" s="186" t="s">
        <v>449</v>
      </c>
      <c r="D209" s="186" t="s">
        <v>300</v>
      </c>
      <c r="E209" s="187" t="s">
        <v>1548</v>
      </c>
      <c r="F209" s="188" t="s">
        <v>1527</v>
      </c>
      <c r="G209" s="189" t="s">
        <v>284</v>
      </c>
      <c r="H209" s="190">
        <v>1</v>
      </c>
      <c r="I209" s="191"/>
      <c r="J209" s="192">
        <f t="shared" si="30"/>
        <v>0</v>
      </c>
      <c r="K209" s="188" t="s">
        <v>21</v>
      </c>
      <c r="L209" s="193"/>
      <c r="M209" s="194" t="s">
        <v>21</v>
      </c>
      <c r="N209" s="195" t="s">
        <v>44</v>
      </c>
      <c r="P209" s="156">
        <f t="shared" si="31"/>
        <v>0</v>
      </c>
      <c r="Q209" s="156">
        <v>0</v>
      </c>
      <c r="R209" s="156">
        <f t="shared" si="32"/>
        <v>0</v>
      </c>
      <c r="S209" s="156">
        <v>0</v>
      </c>
      <c r="T209" s="157">
        <f t="shared" si="33"/>
        <v>0</v>
      </c>
      <c r="AR209" s="21" t="s">
        <v>210</v>
      </c>
      <c r="AT209" s="21" t="s">
        <v>300</v>
      </c>
      <c r="AU209" s="21" t="s">
        <v>81</v>
      </c>
      <c r="AY209" s="21" t="s">
        <v>155</v>
      </c>
      <c r="BE209" s="158">
        <f t="shared" si="34"/>
        <v>0</v>
      </c>
      <c r="BF209" s="158">
        <f t="shared" si="35"/>
        <v>0</v>
      </c>
      <c r="BG209" s="158">
        <f t="shared" si="36"/>
        <v>0</v>
      </c>
      <c r="BH209" s="158">
        <f t="shared" si="37"/>
        <v>0</v>
      </c>
      <c r="BI209" s="158">
        <f t="shared" si="38"/>
        <v>0</v>
      </c>
      <c r="BJ209" s="21" t="s">
        <v>81</v>
      </c>
      <c r="BK209" s="158">
        <f t="shared" si="39"/>
        <v>0</v>
      </c>
      <c r="BL209" s="21" t="s">
        <v>183</v>
      </c>
      <c r="BM209" s="21" t="s">
        <v>799</v>
      </c>
    </row>
    <row r="210" spans="2:65" s="1" customFormat="1" ht="16.5" customHeight="1">
      <c r="B210" s="37"/>
      <c r="C210" s="147" t="s">
        <v>1549</v>
      </c>
      <c r="D210" s="147" t="s">
        <v>156</v>
      </c>
      <c r="E210" s="148" t="s">
        <v>1550</v>
      </c>
      <c r="F210" s="149" t="s">
        <v>1427</v>
      </c>
      <c r="G210" s="150" t="s">
        <v>328</v>
      </c>
      <c r="H210" s="151">
        <v>10</v>
      </c>
      <c r="I210" s="152"/>
      <c r="J210" s="153">
        <f t="shared" si="30"/>
        <v>0</v>
      </c>
      <c r="K210" s="149" t="s">
        <v>21</v>
      </c>
      <c r="L210" s="37"/>
      <c r="M210" s="154" t="s">
        <v>21</v>
      </c>
      <c r="N210" s="155" t="s">
        <v>44</v>
      </c>
      <c r="P210" s="156">
        <f t="shared" si="31"/>
        <v>0</v>
      </c>
      <c r="Q210" s="156">
        <v>2.2000000000000001E-4</v>
      </c>
      <c r="R210" s="156">
        <f t="shared" si="32"/>
        <v>2.2000000000000001E-3</v>
      </c>
      <c r="S210" s="156">
        <v>0</v>
      </c>
      <c r="T210" s="157">
        <f t="shared" si="33"/>
        <v>0</v>
      </c>
      <c r="AR210" s="21" t="s">
        <v>183</v>
      </c>
      <c r="AT210" s="21" t="s">
        <v>156</v>
      </c>
      <c r="AU210" s="21" t="s">
        <v>81</v>
      </c>
      <c r="AY210" s="21" t="s">
        <v>155</v>
      </c>
      <c r="BE210" s="158">
        <f t="shared" si="34"/>
        <v>0</v>
      </c>
      <c r="BF210" s="158">
        <f t="shared" si="35"/>
        <v>0</v>
      </c>
      <c r="BG210" s="158">
        <f t="shared" si="36"/>
        <v>0</v>
      </c>
      <c r="BH210" s="158">
        <f t="shared" si="37"/>
        <v>0</v>
      </c>
      <c r="BI210" s="158">
        <f t="shared" si="38"/>
        <v>0</v>
      </c>
      <c r="BJ210" s="21" t="s">
        <v>81</v>
      </c>
      <c r="BK210" s="158">
        <f t="shared" si="39"/>
        <v>0</v>
      </c>
      <c r="BL210" s="21" t="s">
        <v>183</v>
      </c>
      <c r="BM210" s="21" t="s">
        <v>802</v>
      </c>
    </row>
    <row r="211" spans="2:65" s="1" customFormat="1" ht="16.5" customHeight="1">
      <c r="B211" s="37"/>
      <c r="C211" s="186" t="s">
        <v>454</v>
      </c>
      <c r="D211" s="186" t="s">
        <v>300</v>
      </c>
      <c r="E211" s="187" t="s">
        <v>1551</v>
      </c>
      <c r="F211" s="188" t="s">
        <v>1427</v>
      </c>
      <c r="G211" s="189" t="s">
        <v>328</v>
      </c>
      <c r="H211" s="190">
        <v>10</v>
      </c>
      <c r="I211" s="191"/>
      <c r="J211" s="192">
        <f t="shared" si="30"/>
        <v>0</v>
      </c>
      <c r="K211" s="188" t="s">
        <v>21</v>
      </c>
      <c r="L211" s="193"/>
      <c r="M211" s="194" t="s">
        <v>21</v>
      </c>
      <c r="N211" s="195" t="s">
        <v>44</v>
      </c>
      <c r="P211" s="156">
        <f t="shared" si="31"/>
        <v>0</v>
      </c>
      <c r="Q211" s="156">
        <v>4.4999999999999999E-4</v>
      </c>
      <c r="R211" s="156">
        <f t="shared" si="32"/>
        <v>4.4999999999999997E-3</v>
      </c>
      <c r="S211" s="156">
        <v>0</v>
      </c>
      <c r="T211" s="157">
        <f t="shared" si="33"/>
        <v>0</v>
      </c>
      <c r="AR211" s="21" t="s">
        <v>210</v>
      </c>
      <c r="AT211" s="21" t="s">
        <v>300</v>
      </c>
      <c r="AU211" s="21" t="s">
        <v>81</v>
      </c>
      <c r="AY211" s="21" t="s">
        <v>155</v>
      </c>
      <c r="BE211" s="158">
        <f t="shared" si="34"/>
        <v>0</v>
      </c>
      <c r="BF211" s="158">
        <f t="shared" si="35"/>
        <v>0</v>
      </c>
      <c r="BG211" s="158">
        <f t="shared" si="36"/>
        <v>0</v>
      </c>
      <c r="BH211" s="158">
        <f t="shared" si="37"/>
        <v>0</v>
      </c>
      <c r="BI211" s="158">
        <f t="shared" si="38"/>
        <v>0</v>
      </c>
      <c r="BJ211" s="21" t="s">
        <v>81</v>
      </c>
      <c r="BK211" s="158">
        <f t="shared" si="39"/>
        <v>0</v>
      </c>
      <c r="BL211" s="21" t="s">
        <v>183</v>
      </c>
      <c r="BM211" s="21" t="s">
        <v>804</v>
      </c>
    </row>
    <row r="212" spans="2:65" s="9" customFormat="1" ht="29.85" customHeight="1">
      <c r="B212" s="137"/>
      <c r="D212" s="138" t="s">
        <v>72</v>
      </c>
      <c r="E212" s="169" t="s">
        <v>163</v>
      </c>
      <c r="F212" s="169" t="s">
        <v>1552</v>
      </c>
      <c r="I212" s="140"/>
      <c r="J212" s="170">
        <f>BK212</f>
        <v>0</v>
      </c>
      <c r="L212" s="137"/>
      <c r="M212" s="142"/>
      <c r="P212" s="143">
        <v>0</v>
      </c>
      <c r="R212" s="143">
        <v>0</v>
      </c>
      <c r="T212" s="144">
        <v>0</v>
      </c>
      <c r="AR212" s="138" t="s">
        <v>83</v>
      </c>
      <c r="AT212" s="145" t="s">
        <v>72</v>
      </c>
      <c r="AU212" s="145" t="s">
        <v>81</v>
      </c>
      <c r="AY212" s="138" t="s">
        <v>155</v>
      </c>
      <c r="BK212" s="146">
        <v>0</v>
      </c>
    </row>
    <row r="213" spans="2:65" s="9" customFormat="1" ht="24.95" customHeight="1">
      <c r="B213" s="137"/>
      <c r="D213" s="138" t="s">
        <v>72</v>
      </c>
      <c r="E213" s="139" t="s">
        <v>362</v>
      </c>
      <c r="F213" s="139" t="s">
        <v>1553</v>
      </c>
      <c r="I213" s="140"/>
      <c r="J213" s="141">
        <f>BK213</f>
        <v>0</v>
      </c>
      <c r="L213" s="137"/>
      <c r="M213" s="142"/>
      <c r="P213" s="143">
        <f>SUM(P214:P232)</f>
        <v>0</v>
      </c>
      <c r="R213" s="143">
        <f>SUM(R214:R232)</f>
        <v>0</v>
      </c>
      <c r="T213" s="144">
        <f>SUM(T214:T232)</f>
        <v>0</v>
      </c>
      <c r="AR213" s="138" t="s">
        <v>83</v>
      </c>
      <c r="AT213" s="145" t="s">
        <v>72</v>
      </c>
      <c r="AU213" s="145" t="s">
        <v>73</v>
      </c>
      <c r="AY213" s="138" t="s">
        <v>155</v>
      </c>
      <c r="BK213" s="146">
        <f>SUM(BK214:BK232)</f>
        <v>0</v>
      </c>
    </row>
    <row r="214" spans="2:65" s="1" customFormat="1" ht="25.5" customHeight="1">
      <c r="B214" s="37"/>
      <c r="C214" s="147" t="s">
        <v>1554</v>
      </c>
      <c r="D214" s="147" t="s">
        <v>156</v>
      </c>
      <c r="E214" s="148" t="s">
        <v>1555</v>
      </c>
      <c r="F214" s="149" t="s">
        <v>1556</v>
      </c>
      <c r="G214" s="150" t="s">
        <v>427</v>
      </c>
      <c r="H214" s="151">
        <v>1</v>
      </c>
      <c r="I214" s="152"/>
      <c r="J214" s="153">
        <f t="shared" ref="J214:J231" si="40">ROUND(I214*H214,2)</f>
        <v>0</v>
      </c>
      <c r="K214" s="149" t="s">
        <v>21</v>
      </c>
      <c r="L214" s="37"/>
      <c r="M214" s="154" t="s">
        <v>21</v>
      </c>
      <c r="N214" s="155" t="s">
        <v>44</v>
      </c>
      <c r="P214" s="156">
        <f t="shared" ref="P214:P231" si="41">O214*H214</f>
        <v>0</v>
      </c>
      <c r="Q214" s="156">
        <v>0</v>
      </c>
      <c r="R214" s="156">
        <f t="shared" ref="R214:R231" si="42">Q214*H214</f>
        <v>0</v>
      </c>
      <c r="S214" s="156">
        <v>0</v>
      </c>
      <c r="T214" s="157">
        <f t="shared" ref="T214:T231" si="43">S214*H214</f>
        <v>0</v>
      </c>
      <c r="AR214" s="21" t="s">
        <v>183</v>
      </c>
      <c r="AT214" s="21" t="s">
        <v>156</v>
      </c>
      <c r="AU214" s="21" t="s">
        <v>81</v>
      </c>
      <c r="AY214" s="21" t="s">
        <v>155</v>
      </c>
      <c r="BE214" s="158">
        <f t="shared" ref="BE214:BE231" si="44">IF(N214="základní",J214,0)</f>
        <v>0</v>
      </c>
      <c r="BF214" s="158">
        <f t="shared" ref="BF214:BF231" si="45">IF(N214="snížená",J214,0)</f>
        <v>0</v>
      </c>
      <c r="BG214" s="158">
        <f t="shared" ref="BG214:BG231" si="46">IF(N214="zákl. přenesená",J214,0)</f>
        <v>0</v>
      </c>
      <c r="BH214" s="158">
        <f t="shared" ref="BH214:BH231" si="47">IF(N214="sníž. přenesená",J214,0)</f>
        <v>0</v>
      </c>
      <c r="BI214" s="158">
        <f t="shared" ref="BI214:BI231" si="48">IF(N214="nulová",J214,0)</f>
        <v>0</v>
      </c>
      <c r="BJ214" s="21" t="s">
        <v>81</v>
      </c>
      <c r="BK214" s="158">
        <f t="shared" ref="BK214:BK231" si="49">ROUND(I214*H214,2)</f>
        <v>0</v>
      </c>
      <c r="BL214" s="21" t="s">
        <v>183</v>
      </c>
      <c r="BM214" s="21" t="s">
        <v>807</v>
      </c>
    </row>
    <row r="215" spans="2:65" s="1" customFormat="1" ht="25.5" customHeight="1">
      <c r="B215" s="37"/>
      <c r="C215" s="186" t="s">
        <v>458</v>
      </c>
      <c r="D215" s="186" t="s">
        <v>300</v>
      </c>
      <c r="E215" s="187" t="s">
        <v>1557</v>
      </c>
      <c r="F215" s="188" t="s">
        <v>1556</v>
      </c>
      <c r="G215" s="189" t="s">
        <v>427</v>
      </c>
      <c r="H215" s="190">
        <v>1</v>
      </c>
      <c r="I215" s="191"/>
      <c r="J215" s="192">
        <f t="shared" si="40"/>
        <v>0</v>
      </c>
      <c r="K215" s="188" t="s">
        <v>21</v>
      </c>
      <c r="L215" s="193"/>
      <c r="M215" s="194" t="s">
        <v>21</v>
      </c>
      <c r="N215" s="195" t="s">
        <v>44</v>
      </c>
      <c r="P215" s="156">
        <f t="shared" si="41"/>
        <v>0</v>
      </c>
      <c r="Q215" s="156">
        <v>0</v>
      </c>
      <c r="R215" s="156">
        <f t="shared" si="42"/>
        <v>0</v>
      </c>
      <c r="S215" s="156">
        <v>0</v>
      </c>
      <c r="T215" s="157">
        <f t="shared" si="43"/>
        <v>0</v>
      </c>
      <c r="AR215" s="21" t="s">
        <v>210</v>
      </c>
      <c r="AT215" s="21" t="s">
        <v>300</v>
      </c>
      <c r="AU215" s="21" t="s">
        <v>81</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809</v>
      </c>
    </row>
    <row r="216" spans="2:65" s="1" customFormat="1" ht="25.5" customHeight="1">
      <c r="B216" s="37"/>
      <c r="C216" s="147" t="s">
        <v>1558</v>
      </c>
      <c r="D216" s="147" t="s">
        <v>156</v>
      </c>
      <c r="E216" s="148" t="s">
        <v>1559</v>
      </c>
      <c r="F216" s="149" t="s">
        <v>1560</v>
      </c>
      <c r="G216" s="150" t="s">
        <v>427</v>
      </c>
      <c r="H216" s="151">
        <v>1</v>
      </c>
      <c r="I216" s="152"/>
      <c r="J216" s="153">
        <f t="shared" si="40"/>
        <v>0</v>
      </c>
      <c r="K216" s="149" t="s">
        <v>21</v>
      </c>
      <c r="L216" s="37"/>
      <c r="M216" s="154" t="s">
        <v>21</v>
      </c>
      <c r="N216" s="155" t="s">
        <v>44</v>
      </c>
      <c r="P216" s="156">
        <f t="shared" si="41"/>
        <v>0</v>
      </c>
      <c r="Q216" s="156">
        <v>0</v>
      </c>
      <c r="R216" s="156">
        <f t="shared" si="42"/>
        <v>0</v>
      </c>
      <c r="S216" s="156">
        <v>0</v>
      </c>
      <c r="T216" s="157">
        <f t="shared" si="43"/>
        <v>0</v>
      </c>
      <c r="AR216" s="21" t="s">
        <v>183</v>
      </c>
      <c r="AT216" s="21" t="s">
        <v>156</v>
      </c>
      <c r="AU216" s="21" t="s">
        <v>81</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812</v>
      </c>
    </row>
    <row r="217" spans="2:65" s="1" customFormat="1" ht="25.5" customHeight="1">
      <c r="B217" s="37"/>
      <c r="C217" s="186" t="s">
        <v>462</v>
      </c>
      <c r="D217" s="186" t="s">
        <v>300</v>
      </c>
      <c r="E217" s="187" t="s">
        <v>1561</v>
      </c>
      <c r="F217" s="188" t="s">
        <v>1560</v>
      </c>
      <c r="G217" s="189" t="s">
        <v>427</v>
      </c>
      <c r="H217" s="190">
        <v>1</v>
      </c>
      <c r="I217" s="191"/>
      <c r="J217" s="192">
        <f t="shared" si="40"/>
        <v>0</v>
      </c>
      <c r="K217" s="188" t="s">
        <v>21</v>
      </c>
      <c r="L217" s="193"/>
      <c r="M217" s="194" t="s">
        <v>21</v>
      </c>
      <c r="N217" s="195" t="s">
        <v>44</v>
      </c>
      <c r="P217" s="156">
        <f t="shared" si="41"/>
        <v>0</v>
      </c>
      <c r="Q217" s="156">
        <v>0</v>
      </c>
      <c r="R217" s="156">
        <f t="shared" si="42"/>
        <v>0</v>
      </c>
      <c r="S217" s="156">
        <v>0</v>
      </c>
      <c r="T217" s="157">
        <f t="shared" si="43"/>
        <v>0</v>
      </c>
      <c r="AR217" s="21" t="s">
        <v>210</v>
      </c>
      <c r="AT217" s="21" t="s">
        <v>300</v>
      </c>
      <c r="AU217" s="21" t="s">
        <v>81</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814</v>
      </c>
    </row>
    <row r="218" spans="2:65" s="1" customFormat="1" ht="25.5" customHeight="1">
      <c r="B218" s="37"/>
      <c r="C218" s="147" t="s">
        <v>1562</v>
      </c>
      <c r="D218" s="147" t="s">
        <v>156</v>
      </c>
      <c r="E218" s="148" t="s">
        <v>1563</v>
      </c>
      <c r="F218" s="149" t="s">
        <v>1564</v>
      </c>
      <c r="G218" s="150" t="s">
        <v>427</v>
      </c>
      <c r="H218" s="151">
        <v>1</v>
      </c>
      <c r="I218" s="152"/>
      <c r="J218" s="153">
        <f t="shared" si="40"/>
        <v>0</v>
      </c>
      <c r="K218" s="149" t="s">
        <v>21</v>
      </c>
      <c r="L218" s="37"/>
      <c r="M218" s="154" t="s">
        <v>21</v>
      </c>
      <c r="N218" s="155" t="s">
        <v>44</v>
      </c>
      <c r="P218" s="156">
        <f t="shared" si="41"/>
        <v>0</v>
      </c>
      <c r="Q218" s="156">
        <v>0</v>
      </c>
      <c r="R218" s="156">
        <f t="shared" si="42"/>
        <v>0</v>
      </c>
      <c r="S218" s="156">
        <v>0</v>
      </c>
      <c r="T218" s="157">
        <f t="shared" si="43"/>
        <v>0</v>
      </c>
      <c r="AR218" s="21" t="s">
        <v>183</v>
      </c>
      <c r="AT218" s="21" t="s">
        <v>156</v>
      </c>
      <c r="AU218" s="21" t="s">
        <v>81</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817</v>
      </c>
    </row>
    <row r="219" spans="2:65" s="1" customFormat="1" ht="25.5" customHeight="1">
      <c r="B219" s="37"/>
      <c r="C219" s="186" t="s">
        <v>468</v>
      </c>
      <c r="D219" s="186" t="s">
        <v>300</v>
      </c>
      <c r="E219" s="187" t="s">
        <v>1565</v>
      </c>
      <c r="F219" s="188" t="s">
        <v>1564</v>
      </c>
      <c r="G219" s="189" t="s">
        <v>427</v>
      </c>
      <c r="H219" s="190">
        <v>1</v>
      </c>
      <c r="I219" s="191"/>
      <c r="J219" s="192">
        <f t="shared" si="40"/>
        <v>0</v>
      </c>
      <c r="K219" s="188" t="s">
        <v>21</v>
      </c>
      <c r="L219" s="193"/>
      <c r="M219" s="194" t="s">
        <v>21</v>
      </c>
      <c r="N219" s="195" t="s">
        <v>44</v>
      </c>
      <c r="P219" s="156">
        <f t="shared" si="41"/>
        <v>0</v>
      </c>
      <c r="Q219" s="156">
        <v>0</v>
      </c>
      <c r="R219" s="156">
        <f t="shared" si="42"/>
        <v>0</v>
      </c>
      <c r="S219" s="156">
        <v>0</v>
      </c>
      <c r="T219" s="157">
        <f t="shared" si="43"/>
        <v>0</v>
      </c>
      <c r="AR219" s="21" t="s">
        <v>210</v>
      </c>
      <c r="AT219" s="21" t="s">
        <v>300</v>
      </c>
      <c r="AU219" s="21" t="s">
        <v>81</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819</v>
      </c>
    </row>
    <row r="220" spans="2:65" s="1" customFormat="1" ht="25.5" customHeight="1">
      <c r="B220" s="37"/>
      <c r="C220" s="147" t="s">
        <v>1566</v>
      </c>
      <c r="D220" s="147" t="s">
        <v>156</v>
      </c>
      <c r="E220" s="148" t="s">
        <v>1567</v>
      </c>
      <c r="F220" s="149" t="s">
        <v>1568</v>
      </c>
      <c r="G220" s="150" t="s">
        <v>427</v>
      </c>
      <c r="H220" s="151">
        <v>1</v>
      </c>
      <c r="I220" s="152"/>
      <c r="J220" s="153">
        <f t="shared" si="40"/>
        <v>0</v>
      </c>
      <c r="K220" s="149" t="s">
        <v>21</v>
      </c>
      <c r="L220" s="37"/>
      <c r="M220" s="154" t="s">
        <v>21</v>
      </c>
      <c r="N220" s="155" t="s">
        <v>44</v>
      </c>
      <c r="P220" s="156">
        <f t="shared" si="41"/>
        <v>0</v>
      </c>
      <c r="Q220" s="156">
        <v>0</v>
      </c>
      <c r="R220" s="156">
        <f t="shared" si="42"/>
        <v>0</v>
      </c>
      <c r="S220" s="156">
        <v>0</v>
      </c>
      <c r="T220" s="157">
        <f t="shared" si="43"/>
        <v>0</v>
      </c>
      <c r="AR220" s="21" t="s">
        <v>183</v>
      </c>
      <c r="AT220" s="21" t="s">
        <v>156</v>
      </c>
      <c r="AU220" s="21" t="s">
        <v>81</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822</v>
      </c>
    </row>
    <row r="221" spans="2:65" s="1" customFormat="1" ht="25.5" customHeight="1">
      <c r="B221" s="37"/>
      <c r="C221" s="186" t="s">
        <v>471</v>
      </c>
      <c r="D221" s="186" t="s">
        <v>300</v>
      </c>
      <c r="E221" s="187" t="s">
        <v>1569</v>
      </c>
      <c r="F221" s="188" t="s">
        <v>1568</v>
      </c>
      <c r="G221" s="189" t="s">
        <v>427</v>
      </c>
      <c r="H221" s="190">
        <v>1</v>
      </c>
      <c r="I221" s="191"/>
      <c r="J221" s="192">
        <f t="shared" si="40"/>
        <v>0</v>
      </c>
      <c r="K221" s="188" t="s">
        <v>21</v>
      </c>
      <c r="L221" s="193"/>
      <c r="M221" s="194" t="s">
        <v>21</v>
      </c>
      <c r="N221" s="195" t="s">
        <v>44</v>
      </c>
      <c r="P221" s="156">
        <f t="shared" si="41"/>
        <v>0</v>
      </c>
      <c r="Q221" s="156">
        <v>0</v>
      </c>
      <c r="R221" s="156">
        <f t="shared" si="42"/>
        <v>0</v>
      </c>
      <c r="S221" s="156">
        <v>0</v>
      </c>
      <c r="T221" s="157">
        <f t="shared" si="43"/>
        <v>0</v>
      </c>
      <c r="AR221" s="21" t="s">
        <v>210</v>
      </c>
      <c r="AT221" s="21" t="s">
        <v>300</v>
      </c>
      <c r="AU221" s="21" t="s">
        <v>81</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824</v>
      </c>
    </row>
    <row r="222" spans="2:65" s="1" customFormat="1" ht="16.5" customHeight="1">
      <c r="B222" s="37"/>
      <c r="C222" s="147" t="s">
        <v>1570</v>
      </c>
      <c r="D222" s="147" t="s">
        <v>156</v>
      </c>
      <c r="E222" s="148" t="s">
        <v>1571</v>
      </c>
      <c r="F222" s="149" t="s">
        <v>1572</v>
      </c>
      <c r="G222" s="150" t="s">
        <v>427</v>
      </c>
      <c r="H222" s="151">
        <v>1</v>
      </c>
      <c r="I222" s="152"/>
      <c r="J222" s="153">
        <f t="shared" si="40"/>
        <v>0</v>
      </c>
      <c r="K222" s="149" t="s">
        <v>21</v>
      </c>
      <c r="L222" s="37"/>
      <c r="M222" s="154" t="s">
        <v>21</v>
      </c>
      <c r="N222" s="155" t="s">
        <v>44</v>
      </c>
      <c r="P222" s="156">
        <f t="shared" si="41"/>
        <v>0</v>
      </c>
      <c r="Q222" s="156">
        <v>0</v>
      </c>
      <c r="R222" s="156">
        <f t="shared" si="42"/>
        <v>0</v>
      </c>
      <c r="S222" s="156">
        <v>0</v>
      </c>
      <c r="T222" s="157">
        <f t="shared" si="43"/>
        <v>0</v>
      </c>
      <c r="AR222" s="21" t="s">
        <v>183</v>
      </c>
      <c r="AT222" s="21" t="s">
        <v>156</v>
      </c>
      <c r="AU222" s="21" t="s">
        <v>81</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827</v>
      </c>
    </row>
    <row r="223" spans="2:65" s="1" customFormat="1" ht="16.5" customHeight="1">
      <c r="B223" s="37"/>
      <c r="C223" s="186" t="s">
        <v>475</v>
      </c>
      <c r="D223" s="186" t="s">
        <v>300</v>
      </c>
      <c r="E223" s="187" t="s">
        <v>1573</v>
      </c>
      <c r="F223" s="188" t="s">
        <v>1572</v>
      </c>
      <c r="G223" s="189" t="s">
        <v>427</v>
      </c>
      <c r="H223" s="190">
        <v>1</v>
      </c>
      <c r="I223" s="191"/>
      <c r="J223" s="192">
        <f t="shared" si="40"/>
        <v>0</v>
      </c>
      <c r="K223" s="188" t="s">
        <v>21</v>
      </c>
      <c r="L223" s="193"/>
      <c r="M223" s="194" t="s">
        <v>21</v>
      </c>
      <c r="N223" s="195" t="s">
        <v>44</v>
      </c>
      <c r="P223" s="156">
        <f t="shared" si="41"/>
        <v>0</v>
      </c>
      <c r="Q223" s="156">
        <v>0</v>
      </c>
      <c r="R223" s="156">
        <f t="shared" si="42"/>
        <v>0</v>
      </c>
      <c r="S223" s="156">
        <v>0</v>
      </c>
      <c r="T223" s="157">
        <f t="shared" si="43"/>
        <v>0</v>
      </c>
      <c r="AR223" s="21" t="s">
        <v>210</v>
      </c>
      <c r="AT223" s="21" t="s">
        <v>300</v>
      </c>
      <c r="AU223" s="21" t="s">
        <v>81</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829</v>
      </c>
    </row>
    <row r="224" spans="2:65" s="1" customFormat="1" ht="25.5" customHeight="1">
      <c r="B224" s="37"/>
      <c r="C224" s="147" t="s">
        <v>1574</v>
      </c>
      <c r="D224" s="147" t="s">
        <v>156</v>
      </c>
      <c r="E224" s="148" t="s">
        <v>1575</v>
      </c>
      <c r="F224" s="149" t="s">
        <v>1576</v>
      </c>
      <c r="G224" s="150" t="s">
        <v>284</v>
      </c>
      <c r="H224" s="151">
        <v>20</v>
      </c>
      <c r="I224" s="152"/>
      <c r="J224" s="153">
        <f t="shared" si="40"/>
        <v>0</v>
      </c>
      <c r="K224" s="149" t="s">
        <v>21</v>
      </c>
      <c r="L224" s="37"/>
      <c r="M224" s="154" t="s">
        <v>21</v>
      </c>
      <c r="N224" s="155" t="s">
        <v>44</v>
      </c>
      <c r="P224" s="156">
        <f t="shared" si="41"/>
        <v>0</v>
      </c>
      <c r="Q224" s="156">
        <v>0</v>
      </c>
      <c r="R224" s="156">
        <f t="shared" si="42"/>
        <v>0</v>
      </c>
      <c r="S224" s="156">
        <v>0</v>
      </c>
      <c r="T224" s="157">
        <f t="shared" si="43"/>
        <v>0</v>
      </c>
      <c r="AR224" s="21" t="s">
        <v>183</v>
      </c>
      <c r="AT224" s="21" t="s">
        <v>156</v>
      </c>
      <c r="AU224" s="21" t="s">
        <v>81</v>
      </c>
      <c r="AY224" s="21" t="s">
        <v>155</v>
      </c>
      <c r="BE224" s="158">
        <f t="shared" si="44"/>
        <v>0</v>
      </c>
      <c r="BF224" s="158">
        <f t="shared" si="45"/>
        <v>0</v>
      </c>
      <c r="BG224" s="158">
        <f t="shared" si="46"/>
        <v>0</v>
      </c>
      <c r="BH224" s="158">
        <f t="shared" si="47"/>
        <v>0</v>
      </c>
      <c r="BI224" s="158">
        <f t="shared" si="48"/>
        <v>0</v>
      </c>
      <c r="BJ224" s="21" t="s">
        <v>81</v>
      </c>
      <c r="BK224" s="158">
        <f t="shared" si="49"/>
        <v>0</v>
      </c>
      <c r="BL224" s="21" t="s">
        <v>183</v>
      </c>
      <c r="BM224" s="21" t="s">
        <v>832</v>
      </c>
    </row>
    <row r="225" spans="2:65" s="1" customFormat="1" ht="25.5" customHeight="1">
      <c r="B225" s="37"/>
      <c r="C225" s="186" t="s">
        <v>484</v>
      </c>
      <c r="D225" s="186" t="s">
        <v>300</v>
      </c>
      <c r="E225" s="187" t="s">
        <v>1577</v>
      </c>
      <c r="F225" s="188" t="s">
        <v>1576</v>
      </c>
      <c r="G225" s="189" t="s">
        <v>284</v>
      </c>
      <c r="H225" s="190">
        <v>20</v>
      </c>
      <c r="I225" s="191"/>
      <c r="J225" s="192">
        <f t="shared" si="40"/>
        <v>0</v>
      </c>
      <c r="K225" s="188" t="s">
        <v>21</v>
      </c>
      <c r="L225" s="193"/>
      <c r="M225" s="194" t="s">
        <v>21</v>
      </c>
      <c r="N225" s="195" t="s">
        <v>44</v>
      </c>
      <c r="P225" s="156">
        <f t="shared" si="41"/>
        <v>0</v>
      </c>
      <c r="Q225" s="156">
        <v>0</v>
      </c>
      <c r="R225" s="156">
        <f t="shared" si="42"/>
        <v>0</v>
      </c>
      <c r="S225" s="156">
        <v>0</v>
      </c>
      <c r="T225" s="157">
        <f t="shared" si="43"/>
        <v>0</v>
      </c>
      <c r="AR225" s="21" t="s">
        <v>210</v>
      </c>
      <c r="AT225" s="21" t="s">
        <v>300</v>
      </c>
      <c r="AU225" s="21" t="s">
        <v>81</v>
      </c>
      <c r="AY225" s="21" t="s">
        <v>155</v>
      </c>
      <c r="BE225" s="158">
        <f t="shared" si="44"/>
        <v>0</v>
      </c>
      <c r="BF225" s="158">
        <f t="shared" si="45"/>
        <v>0</v>
      </c>
      <c r="BG225" s="158">
        <f t="shared" si="46"/>
        <v>0</v>
      </c>
      <c r="BH225" s="158">
        <f t="shared" si="47"/>
        <v>0</v>
      </c>
      <c r="BI225" s="158">
        <f t="shared" si="48"/>
        <v>0</v>
      </c>
      <c r="BJ225" s="21" t="s">
        <v>81</v>
      </c>
      <c r="BK225" s="158">
        <f t="shared" si="49"/>
        <v>0</v>
      </c>
      <c r="BL225" s="21" t="s">
        <v>183</v>
      </c>
      <c r="BM225" s="21" t="s">
        <v>834</v>
      </c>
    </row>
    <row r="226" spans="2:65" s="1" customFormat="1" ht="25.5" customHeight="1">
      <c r="B226" s="37"/>
      <c r="C226" s="147" t="s">
        <v>1578</v>
      </c>
      <c r="D226" s="147" t="s">
        <v>156</v>
      </c>
      <c r="E226" s="148" t="s">
        <v>1579</v>
      </c>
      <c r="F226" s="149" t="s">
        <v>1580</v>
      </c>
      <c r="G226" s="150" t="s">
        <v>300</v>
      </c>
      <c r="H226" s="151">
        <v>1</v>
      </c>
      <c r="I226" s="152"/>
      <c r="J226" s="153">
        <f t="shared" si="40"/>
        <v>0</v>
      </c>
      <c r="K226" s="149" t="s">
        <v>21</v>
      </c>
      <c r="L226" s="37"/>
      <c r="M226" s="154" t="s">
        <v>21</v>
      </c>
      <c r="N226" s="155" t="s">
        <v>44</v>
      </c>
      <c r="P226" s="156">
        <f t="shared" si="41"/>
        <v>0</v>
      </c>
      <c r="Q226" s="156">
        <v>0</v>
      </c>
      <c r="R226" s="156">
        <f t="shared" si="42"/>
        <v>0</v>
      </c>
      <c r="S226" s="156">
        <v>0</v>
      </c>
      <c r="T226" s="157">
        <f t="shared" si="43"/>
        <v>0</v>
      </c>
      <c r="AR226" s="21" t="s">
        <v>183</v>
      </c>
      <c r="AT226" s="21" t="s">
        <v>156</v>
      </c>
      <c r="AU226" s="21" t="s">
        <v>81</v>
      </c>
      <c r="AY226" s="21" t="s">
        <v>155</v>
      </c>
      <c r="BE226" s="158">
        <f t="shared" si="44"/>
        <v>0</v>
      </c>
      <c r="BF226" s="158">
        <f t="shared" si="45"/>
        <v>0</v>
      </c>
      <c r="BG226" s="158">
        <f t="shared" si="46"/>
        <v>0</v>
      </c>
      <c r="BH226" s="158">
        <f t="shared" si="47"/>
        <v>0</v>
      </c>
      <c r="BI226" s="158">
        <f t="shared" si="48"/>
        <v>0</v>
      </c>
      <c r="BJ226" s="21" t="s">
        <v>81</v>
      </c>
      <c r="BK226" s="158">
        <f t="shared" si="49"/>
        <v>0</v>
      </c>
      <c r="BL226" s="21" t="s">
        <v>183</v>
      </c>
      <c r="BM226" s="21" t="s">
        <v>837</v>
      </c>
    </row>
    <row r="227" spans="2:65" s="1" customFormat="1" ht="25.5" customHeight="1">
      <c r="B227" s="37"/>
      <c r="C227" s="186" t="s">
        <v>489</v>
      </c>
      <c r="D227" s="186" t="s">
        <v>300</v>
      </c>
      <c r="E227" s="187" t="s">
        <v>1581</v>
      </c>
      <c r="F227" s="188" t="s">
        <v>1580</v>
      </c>
      <c r="G227" s="189" t="s">
        <v>300</v>
      </c>
      <c r="H227" s="190">
        <v>1</v>
      </c>
      <c r="I227" s="191"/>
      <c r="J227" s="192">
        <f t="shared" si="40"/>
        <v>0</v>
      </c>
      <c r="K227" s="188" t="s">
        <v>21</v>
      </c>
      <c r="L227" s="193"/>
      <c r="M227" s="194" t="s">
        <v>21</v>
      </c>
      <c r="N227" s="195" t="s">
        <v>44</v>
      </c>
      <c r="P227" s="156">
        <f t="shared" si="41"/>
        <v>0</v>
      </c>
      <c r="Q227" s="156">
        <v>0</v>
      </c>
      <c r="R227" s="156">
        <f t="shared" si="42"/>
        <v>0</v>
      </c>
      <c r="S227" s="156">
        <v>0</v>
      </c>
      <c r="T227" s="157">
        <f t="shared" si="43"/>
        <v>0</v>
      </c>
      <c r="AR227" s="21" t="s">
        <v>210</v>
      </c>
      <c r="AT227" s="21" t="s">
        <v>300</v>
      </c>
      <c r="AU227" s="21" t="s">
        <v>81</v>
      </c>
      <c r="AY227" s="21" t="s">
        <v>155</v>
      </c>
      <c r="BE227" s="158">
        <f t="shared" si="44"/>
        <v>0</v>
      </c>
      <c r="BF227" s="158">
        <f t="shared" si="45"/>
        <v>0</v>
      </c>
      <c r="BG227" s="158">
        <f t="shared" si="46"/>
        <v>0</v>
      </c>
      <c r="BH227" s="158">
        <f t="shared" si="47"/>
        <v>0</v>
      </c>
      <c r="BI227" s="158">
        <f t="shared" si="48"/>
        <v>0</v>
      </c>
      <c r="BJ227" s="21" t="s">
        <v>81</v>
      </c>
      <c r="BK227" s="158">
        <f t="shared" si="49"/>
        <v>0</v>
      </c>
      <c r="BL227" s="21" t="s">
        <v>183</v>
      </c>
      <c r="BM227" s="21" t="s">
        <v>554</v>
      </c>
    </row>
    <row r="228" spans="2:65" s="1" customFormat="1" ht="25.5" customHeight="1">
      <c r="B228" s="37"/>
      <c r="C228" s="147" t="s">
        <v>1582</v>
      </c>
      <c r="D228" s="147" t="s">
        <v>156</v>
      </c>
      <c r="E228" s="148" t="s">
        <v>1583</v>
      </c>
      <c r="F228" s="149" t="s">
        <v>1527</v>
      </c>
      <c r="G228" s="150" t="s">
        <v>284</v>
      </c>
      <c r="H228" s="151">
        <v>25</v>
      </c>
      <c r="I228" s="152"/>
      <c r="J228" s="153">
        <f t="shared" si="40"/>
        <v>0</v>
      </c>
      <c r="K228" s="149" t="s">
        <v>21</v>
      </c>
      <c r="L228" s="37"/>
      <c r="M228" s="154" t="s">
        <v>21</v>
      </c>
      <c r="N228" s="155" t="s">
        <v>44</v>
      </c>
      <c r="P228" s="156">
        <f t="shared" si="41"/>
        <v>0</v>
      </c>
      <c r="Q228" s="156">
        <v>0</v>
      </c>
      <c r="R228" s="156">
        <f t="shared" si="42"/>
        <v>0</v>
      </c>
      <c r="S228" s="156">
        <v>0</v>
      </c>
      <c r="T228" s="157">
        <f t="shared" si="43"/>
        <v>0</v>
      </c>
      <c r="AR228" s="21" t="s">
        <v>183</v>
      </c>
      <c r="AT228" s="21" t="s">
        <v>156</v>
      </c>
      <c r="AU228" s="21" t="s">
        <v>81</v>
      </c>
      <c r="AY228" s="21" t="s">
        <v>155</v>
      </c>
      <c r="BE228" s="158">
        <f t="shared" si="44"/>
        <v>0</v>
      </c>
      <c r="BF228" s="158">
        <f t="shared" si="45"/>
        <v>0</v>
      </c>
      <c r="BG228" s="158">
        <f t="shared" si="46"/>
        <v>0</v>
      </c>
      <c r="BH228" s="158">
        <f t="shared" si="47"/>
        <v>0</v>
      </c>
      <c r="BI228" s="158">
        <f t="shared" si="48"/>
        <v>0</v>
      </c>
      <c r="BJ228" s="21" t="s">
        <v>81</v>
      </c>
      <c r="BK228" s="158">
        <f t="shared" si="49"/>
        <v>0</v>
      </c>
      <c r="BL228" s="21" t="s">
        <v>183</v>
      </c>
      <c r="BM228" s="21" t="s">
        <v>841</v>
      </c>
    </row>
    <row r="229" spans="2:65" s="1" customFormat="1" ht="25.5" customHeight="1">
      <c r="B229" s="37"/>
      <c r="C229" s="186" t="s">
        <v>492</v>
      </c>
      <c r="D229" s="186" t="s">
        <v>300</v>
      </c>
      <c r="E229" s="187" t="s">
        <v>1584</v>
      </c>
      <c r="F229" s="188" t="s">
        <v>1527</v>
      </c>
      <c r="G229" s="189" t="s">
        <v>284</v>
      </c>
      <c r="H229" s="190">
        <v>25</v>
      </c>
      <c r="I229" s="191"/>
      <c r="J229" s="192">
        <f t="shared" si="40"/>
        <v>0</v>
      </c>
      <c r="K229" s="188" t="s">
        <v>21</v>
      </c>
      <c r="L229" s="193"/>
      <c r="M229" s="194" t="s">
        <v>21</v>
      </c>
      <c r="N229" s="195" t="s">
        <v>44</v>
      </c>
      <c r="P229" s="156">
        <f t="shared" si="41"/>
        <v>0</v>
      </c>
      <c r="Q229" s="156">
        <v>0</v>
      </c>
      <c r="R229" s="156">
        <f t="shared" si="42"/>
        <v>0</v>
      </c>
      <c r="S229" s="156">
        <v>0</v>
      </c>
      <c r="T229" s="157">
        <f t="shared" si="43"/>
        <v>0</v>
      </c>
      <c r="AR229" s="21" t="s">
        <v>210</v>
      </c>
      <c r="AT229" s="21" t="s">
        <v>300</v>
      </c>
      <c r="AU229" s="21" t="s">
        <v>81</v>
      </c>
      <c r="AY229" s="21" t="s">
        <v>155</v>
      </c>
      <c r="BE229" s="158">
        <f t="shared" si="44"/>
        <v>0</v>
      </c>
      <c r="BF229" s="158">
        <f t="shared" si="45"/>
        <v>0</v>
      </c>
      <c r="BG229" s="158">
        <f t="shared" si="46"/>
        <v>0</v>
      </c>
      <c r="BH229" s="158">
        <f t="shared" si="47"/>
        <v>0</v>
      </c>
      <c r="BI229" s="158">
        <f t="shared" si="48"/>
        <v>0</v>
      </c>
      <c r="BJ229" s="21" t="s">
        <v>81</v>
      </c>
      <c r="BK229" s="158">
        <f t="shared" si="49"/>
        <v>0</v>
      </c>
      <c r="BL229" s="21" t="s">
        <v>183</v>
      </c>
      <c r="BM229" s="21" t="s">
        <v>843</v>
      </c>
    </row>
    <row r="230" spans="2:65" s="1" customFormat="1" ht="16.5" customHeight="1">
      <c r="B230" s="37"/>
      <c r="C230" s="147" t="s">
        <v>73</v>
      </c>
      <c r="D230" s="147" t="s">
        <v>156</v>
      </c>
      <c r="E230" s="148" t="s">
        <v>1585</v>
      </c>
      <c r="F230" s="149" t="s">
        <v>1427</v>
      </c>
      <c r="G230" s="150" t="s">
        <v>328</v>
      </c>
      <c r="H230" s="151">
        <v>90</v>
      </c>
      <c r="I230" s="152"/>
      <c r="J230" s="153">
        <f t="shared" si="40"/>
        <v>0</v>
      </c>
      <c r="K230" s="149" t="s">
        <v>21</v>
      </c>
      <c r="L230" s="37"/>
      <c r="M230" s="154" t="s">
        <v>21</v>
      </c>
      <c r="N230" s="155" t="s">
        <v>44</v>
      </c>
      <c r="P230" s="156">
        <f t="shared" si="41"/>
        <v>0</v>
      </c>
      <c r="Q230" s="156">
        <v>0</v>
      </c>
      <c r="R230" s="156">
        <f t="shared" si="42"/>
        <v>0</v>
      </c>
      <c r="S230" s="156">
        <v>0</v>
      </c>
      <c r="T230" s="157">
        <f t="shared" si="43"/>
        <v>0</v>
      </c>
      <c r="AR230" s="21" t="s">
        <v>183</v>
      </c>
      <c r="AT230" s="21" t="s">
        <v>156</v>
      </c>
      <c r="AU230" s="21" t="s">
        <v>81</v>
      </c>
      <c r="AY230" s="21" t="s">
        <v>155</v>
      </c>
      <c r="BE230" s="158">
        <f t="shared" si="44"/>
        <v>0</v>
      </c>
      <c r="BF230" s="158">
        <f t="shared" si="45"/>
        <v>0</v>
      </c>
      <c r="BG230" s="158">
        <f t="shared" si="46"/>
        <v>0</v>
      </c>
      <c r="BH230" s="158">
        <f t="shared" si="47"/>
        <v>0</v>
      </c>
      <c r="BI230" s="158">
        <f t="shared" si="48"/>
        <v>0</v>
      </c>
      <c r="BJ230" s="21" t="s">
        <v>81</v>
      </c>
      <c r="BK230" s="158">
        <f t="shared" si="49"/>
        <v>0</v>
      </c>
      <c r="BL230" s="21" t="s">
        <v>183</v>
      </c>
      <c r="BM230" s="21" t="s">
        <v>846</v>
      </c>
    </row>
    <row r="231" spans="2:65" s="1" customFormat="1" ht="16.5" customHeight="1">
      <c r="B231" s="37"/>
      <c r="C231" s="186" t="s">
        <v>1586</v>
      </c>
      <c r="D231" s="186" t="s">
        <v>300</v>
      </c>
      <c r="E231" s="187" t="s">
        <v>1587</v>
      </c>
      <c r="F231" s="188" t="s">
        <v>1427</v>
      </c>
      <c r="G231" s="189" t="s">
        <v>328</v>
      </c>
      <c r="H231" s="190">
        <v>90</v>
      </c>
      <c r="I231" s="191"/>
      <c r="J231" s="192">
        <f t="shared" si="40"/>
        <v>0</v>
      </c>
      <c r="K231" s="188" t="s">
        <v>21</v>
      </c>
      <c r="L231" s="193"/>
      <c r="M231" s="194" t="s">
        <v>21</v>
      </c>
      <c r="N231" s="195" t="s">
        <v>44</v>
      </c>
      <c r="P231" s="156">
        <f t="shared" si="41"/>
        <v>0</v>
      </c>
      <c r="Q231" s="156">
        <v>0</v>
      </c>
      <c r="R231" s="156">
        <f t="shared" si="42"/>
        <v>0</v>
      </c>
      <c r="S231" s="156">
        <v>0</v>
      </c>
      <c r="T231" s="157">
        <f t="shared" si="43"/>
        <v>0</v>
      </c>
      <c r="AR231" s="21" t="s">
        <v>210</v>
      </c>
      <c r="AT231" s="21" t="s">
        <v>300</v>
      </c>
      <c r="AU231" s="21" t="s">
        <v>81</v>
      </c>
      <c r="AY231" s="21" t="s">
        <v>155</v>
      </c>
      <c r="BE231" s="158">
        <f t="shared" si="44"/>
        <v>0</v>
      </c>
      <c r="BF231" s="158">
        <f t="shared" si="45"/>
        <v>0</v>
      </c>
      <c r="BG231" s="158">
        <f t="shared" si="46"/>
        <v>0</v>
      </c>
      <c r="BH231" s="158">
        <f t="shared" si="47"/>
        <v>0</v>
      </c>
      <c r="BI231" s="158">
        <f t="shared" si="48"/>
        <v>0</v>
      </c>
      <c r="BJ231" s="21" t="s">
        <v>81</v>
      </c>
      <c r="BK231" s="158">
        <f t="shared" si="49"/>
        <v>0</v>
      </c>
      <c r="BL231" s="21" t="s">
        <v>183</v>
      </c>
      <c r="BM231" s="21" t="s">
        <v>848</v>
      </c>
    </row>
    <row r="232" spans="2:65" s="9" customFormat="1" ht="29.85" customHeight="1">
      <c r="B232" s="137"/>
      <c r="D232" s="138" t="s">
        <v>72</v>
      </c>
      <c r="E232" s="169" t="s">
        <v>170</v>
      </c>
      <c r="F232" s="169" t="s">
        <v>1588</v>
      </c>
      <c r="I232" s="140"/>
      <c r="J232" s="170">
        <f>BK232</f>
        <v>0</v>
      </c>
      <c r="L232" s="137"/>
      <c r="M232" s="142"/>
      <c r="P232" s="143">
        <v>0</v>
      </c>
      <c r="R232" s="143">
        <v>0</v>
      </c>
      <c r="T232" s="144">
        <v>0</v>
      </c>
      <c r="AR232" s="138" t="s">
        <v>83</v>
      </c>
      <c r="AT232" s="145" t="s">
        <v>72</v>
      </c>
      <c r="AU232" s="145" t="s">
        <v>81</v>
      </c>
      <c r="AY232" s="138" t="s">
        <v>155</v>
      </c>
      <c r="BK232" s="146">
        <v>0</v>
      </c>
    </row>
    <row r="233" spans="2:65" s="9" customFormat="1" ht="24.95" customHeight="1">
      <c r="B233" s="137"/>
      <c r="D233" s="138" t="s">
        <v>72</v>
      </c>
      <c r="E233" s="139" t="s">
        <v>1589</v>
      </c>
      <c r="F233" s="139" t="s">
        <v>1590</v>
      </c>
      <c r="I233" s="140"/>
      <c r="J233" s="141">
        <f>BK233</f>
        <v>0</v>
      </c>
      <c r="L233" s="137"/>
      <c r="M233" s="142"/>
      <c r="P233" s="143">
        <f>SUM(P234:P244)</f>
        <v>0</v>
      </c>
      <c r="R233" s="143">
        <f>SUM(R234:R244)</f>
        <v>2.7999999999999998E-4</v>
      </c>
      <c r="T233" s="144">
        <f>SUM(T234:T244)</f>
        <v>0</v>
      </c>
      <c r="AR233" s="138" t="s">
        <v>83</v>
      </c>
      <c r="AT233" s="145" t="s">
        <v>72</v>
      </c>
      <c r="AU233" s="145" t="s">
        <v>73</v>
      </c>
      <c r="AY233" s="138" t="s">
        <v>155</v>
      </c>
      <c r="BK233" s="146">
        <f>SUM(BK234:BK244)</f>
        <v>0</v>
      </c>
    </row>
    <row r="234" spans="2:65" s="1" customFormat="1" ht="16.5" customHeight="1">
      <c r="B234" s="37"/>
      <c r="C234" s="147" t="s">
        <v>497</v>
      </c>
      <c r="D234" s="147" t="s">
        <v>156</v>
      </c>
      <c r="E234" s="148" t="s">
        <v>1591</v>
      </c>
      <c r="F234" s="149" t="s">
        <v>1592</v>
      </c>
      <c r="G234" s="150" t="s">
        <v>427</v>
      </c>
      <c r="H234" s="151">
        <v>1</v>
      </c>
      <c r="I234" s="152"/>
      <c r="J234" s="153">
        <f t="shared" ref="J234:J243" si="50">ROUND(I234*H234,2)</f>
        <v>0</v>
      </c>
      <c r="K234" s="149" t="s">
        <v>21</v>
      </c>
      <c r="L234" s="37"/>
      <c r="M234" s="154" t="s">
        <v>21</v>
      </c>
      <c r="N234" s="155" t="s">
        <v>44</v>
      </c>
      <c r="P234" s="156">
        <f t="shared" ref="P234:P243" si="51">O234*H234</f>
        <v>0</v>
      </c>
      <c r="Q234" s="156">
        <v>0</v>
      </c>
      <c r="R234" s="156">
        <f t="shared" ref="R234:R243" si="52">Q234*H234</f>
        <v>0</v>
      </c>
      <c r="S234" s="156">
        <v>0</v>
      </c>
      <c r="T234" s="157">
        <f t="shared" ref="T234:T243" si="53">S234*H234</f>
        <v>0</v>
      </c>
      <c r="AR234" s="21" t="s">
        <v>183</v>
      </c>
      <c r="AT234" s="21" t="s">
        <v>156</v>
      </c>
      <c r="AU234" s="21" t="s">
        <v>81</v>
      </c>
      <c r="AY234" s="21" t="s">
        <v>155</v>
      </c>
      <c r="BE234" s="158">
        <f t="shared" ref="BE234:BE243" si="54">IF(N234="základní",J234,0)</f>
        <v>0</v>
      </c>
      <c r="BF234" s="158">
        <f t="shared" ref="BF234:BF243" si="55">IF(N234="snížená",J234,0)</f>
        <v>0</v>
      </c>
      <c r="BG234" s="158">
        <f t="shared" ref="BG234:BG243" si="56">IF(N234="zákl. přenesená",J234,0)</f>
        <v>0</v>
      </c>
      <c r="BH234" s="158">
        <f t="shared" ref="BH234:BH243" si="57">IF(N234="sníž. přenesená",J234,0)</f>
        <v>0</v>
      </c>
      <c r="BI234" s="158">
        <f t="shared" ref="BI234:BI243" si="58">IF(N234="nulová",J234,0)</f>
        <v>0</v>
      </c>
      <c r="BJ234" s="21" t="s">
        <v>81</v>
      </c>
      <c r="BK234" s="158">
        <f t="shared" ref="BK234:BK243" si="59">ROUND(I234*H234,2)</f>
        <v>0</v>
      </c>
      <c r="BL234" s="21" t="s">
        <v>183</v>
      </c>
      <c r="BM234" s="21" t="s">
        <v>851</v>
      </c>
    </row>
    <row r="235" spans="2:65" s="1" customFormat="1" ht="16.5" customHeight="1">
      <c r="B235" s="37"/>
      <c r="C235" s="186" t="s">
        <v>1593</v>
      </c>
      <c r="D235" s="186" t="s">
        <v>300</v>
      </c>
      <c r="E235" s="187" t="s">
        <v>1594</v>
      </c>
      <c r="F235" s="188" t="s">
        <v>1592</v>
      </c>
      <c r="G235" s="189" t="s">
        <v>427</v>
      </c>
      <c r="H235" s="190">
        <v>1</v>
      </c>
      <c r="I235" s="191"/>
      <c r="J235" s="192">
        <f t="shared" si="50"/>
        <v>0</v>
      </c>
      <c r="K235" s="188" t="s">
        <v>21</v>
      </c>
      <c r="L235" s="193"/>
      <c r="M235" s="194" t="s">
        <v>21</v>
      </c>
      <c r="N235" s="195" t="s">
        <v>44</v>
      </c>
      <c r="P235" s="156">
        <f t="shared" si="51"/>
        <v>0</v>
      </c>
      <c r="Q235" s="156">
        <v>0</v>
      </c>
      <c r="R235" s="156">
        <f t="shared" si="52"/>
        <v>0</v>
      </c>
      <c r="S235" s="156">
        <v>0</v>
      </c>
      <c r="T235" s="157">
        <f t="shared" si="53"/>
        <v>0</v>
      </c>
      <c r="AR235" s="21" t="s">
        <v>210</v>
      </c>
      <c r="AT235" s="21" t="s">
        <v>300</v>
      </c>
      <c r="AU235" s="21" t="s">
        <v>81</v>
      </c>
      <c r="AY235" s="21" t="s">
        <v>155</v>
      </c>
      <c r="BE235" s="158">
        <f t="shared" si="54"/>
        <v>0</v>
      </c>
      <c r="BF235" s="158">
        <f t="shared" si="55"/>
        <v>0</v>
      </c>
      <c r="BG235" s="158">
        <f t="shared" si="56"/>
        <v>0</v>
      </c>
      <c r="BH235" s="158">
        <f t="shared" si="57"/>
        <v>0</v>
      </c>
      <c r="BI235" s="158">
        <f t="shared" si="58"/>
        <v>0</v>
      </c>
      <c r="BJ235" s="21" t="s">
        <v>81</v>
      </c>
      <c r="BK235" s="158">
        <f t="shared" si="59"/>
        <v>0</v>
      </c>
      <c r="BL235" s="21" t="s">
        <v>183</v>
      </c>
      <c r="BM235" s="21" t="s">
        <v>853</v>
      </c>
    </row>
    <row r="236" spans="2:65" s="1" customFormat="1" ht="25.5" customHeight="1">
      <c r="B236" s="37"/>
      <c r="C236" s="147" t="s">
        <v>501</v>
      </c>
      <c r="D236" s="147" t="s">
        <v>156</v>
      </c>
      <c r="E236" s="148" t="s">
        <v>1595</v>
      </c>
      <c r="F236" s="149" t="s">
        <v>1596</v>
      </c>
      <c r="G236" s="150" t="s">
        <v>427</v>
      </c>
      <c r="H236" s="151">
        <v>1</v>
      </c>
      <c r="I236" s="152"/>
      <c r="J236" s="153">
        <f t="shared" si="50"/>
        <v>0</v>
      </c>
      <c r="K236" s="149" t="s">
        <v>21</v>
      </c>
      <c r="L236" s="37"/>
      <c r="M236" s="154" t="s">
        <v>21</v>
      </c>
      <c r="N236" s="155" t="s">
        <v>44</v>
      </c>
      <c r="P236" s="156">
        <f t="shared" si="51"/>
        <v>0</v>
      </c>
      <c r="Q236" s="156">
        <v>0</v>
      </c>
      <c r="R236" s="156">
        <f t="shared" si="52"/>
        <v>0</v>
      </c>
      <c r="S236" s="156">
        <v>0</v>
      </c>
      <c r="T236" s="157">
        <f t="shared" si="53"/>
        <v>0</v>
      </c>
      <c r="AR236" s="21" t="s">
        <v>183</v>
      </c>
      <c r="AT236" s="21" t="s">
        <v>156</v>
      </c>
      <c r="AU236" s="21" t="s">
        <v>81</v>
      </c>
      <c r="AY236" s="21" t="s">
        <v>155</v>
      </c>
      <c r="BE236" s="158">
        <f t="shared" si="54"/>
        <v>0</v>
      </c>
      <c r="BF236" s="158">
        <f t="shared" si="55"/>
        <v>0</v>
      </c>
      <c r="BG236" s="158">
        <f t="shared" si="56"/>
        <v>0</v>
      </c>
      <c r="BH236" s="158">
        <f t="shared" si="57"/>
        <v>0</v>
      </c>
      <c r="BI236" s="158">
        <f t="shared" si="58"/>
        <v>0</v>
      </c>
      <c r="BJ236" s="21" t="s">
        <v>81</v>
      </c>
      <c r="BK236" s="158">
        <f t="shared" si="59"/>
        <v>0</v>
      </c>
      <c r="BL236" s="21" t="s">
        <v>183</v>
      </c>
      <c r="BM236" s="21" t="s">
        <v>856</v>
      </c>
    </row>
    <row r="237" spans="2:65" s="1" customFormat="1" ht="25.5" customHeight="1">
      <c r="B237" s="37"/>
      <c r="C237" s="186" t="s">
        <v>1597</v>
      </c>
      <c r="D237" s="186" t="s">
        <v>300</v>
      </c>
      <c r="E237" s="187" t="s">
        <v>1598</v>
      </c>
      <c r="F237" s="188" t="s">
        <v>1596</v>
      </c>
      <c r="G237" s="189" t="s">
        <v>427</v>
      </c>
      <c r="H237" s="190">
        <v>1</v>
      </c>
      <c r="I237" s="191"/>
      <c r="J237" s="192">
        <f t="shared" si="50"/>
        <v>0</v>
      </c>
      <c r="K237" s="188" t="s">
        <v>21</v>
      </c>
      <c r="L237" s="193"/>
      <c r="M237" s="194" t="s">
        <v>21</v>
      </c>
      <c r="N237" s="195" t="s">
        <v>44</v>
      </c>
      <c r="P237" s="156">
        <f t="shared" si="51"/>
        <v>0</v>
      </c>
      <c r="Q237" s="156">
        <v>0</v>
      </c>
      <c r="R237" s="156">
        <f t="shared" si="52"/>
        <v>0</v>
      </c>
      <c r="S237" s="156">
        <v>0</v>
      </c>
      <c r="T237" s="157">
        <f t="shared" si="53"/>
        <v>0</v>
      </c>
      <c r="AR237" s="21" t="s">
        <v>210</v>
      </c>
      <c r="AT237" s="21" t="s">
        <v>300</v>
      </c>
      <c r="AU237" s="21" t="s">
        <v>81</v>
      </c>
      <c r="AY237" s="21" t="s">
        <v>155</v>
      </c>
      <c r="BE237" s="158">
        <f t="shared" si="54"/>
        <v>0</v>
      </c>
      <c r="BF237" s="158">
        <f t="shared" si="55"/>
        <v>0</v>
      </c>
      <c r="BG237" s="158">
        <f t="shared" si="56"/>
        <v>0</v>
      </c>
      <c r="BH237" s="158">
        <f t="shared" si="57"/>
        <v>0</v>
      </c>
      <c r="BI237" s="158">
        <f t="shared" si="58"/>
        <v>0</v>
      </c>
      <c r="BJ237" s="21" t="s">
        <v>81</v>
      </c>
      <c r="BK237" s="158">
        <f t="shared" si="59"/>
        <v>0</v>
      </c>
      <c r="BL237" s="21" t="s">
        <v>183</v>
      </c>
      <c r="BM237" s="21" t="s">
        <v>858</v>
      </c>
    </row>
    <row r="238" spans="2:65" s="1" customFormat="1" ht="25.5" customHeight="1">
      <c r="B238" s="37"/>
      <c r="C238" s="147" t="s">
        <v>673</v>
      </c>
      <c r="D238" s="147" t="s">
        <v>156</v>
      </c>
      <c r="E238" s="148" t="s">
        <v>1599</v>
      </c>
      <c r="F238" s="149" t="s">
        <v>1600</v>
      </c>
      <c r="G238" s="150" t="s">
        <v>300</v>
      </c>
      <c r="H238" s="151">
        <v>4</v>
      </c>
      <c r="I238" s="152"/>
      <c r="J238" s="153">
        <f t="shared" si="50"/>
        <v>0</v>
      </c>
      <c r="K238" s="149" t="s">
        <v>21</v>
      </c>
      <c r="L238" s="37"/>
      <c r="M238" s="154" t="s">
        <v>21</v>
      </c>
      <c r="N238" s="155" t="s">
        <v>44</v>
      </c>
      <c r="P238" s="156">
        <f t="shared" si="51"/>
        <v>0</v>
      </c>
      <c r="Q238" s="156">
        <v>0</v>
      </c>
      <c r="R238" s="156">
        <f t="shared" si="52"/>
        <v>0</v>
      </c>
      <c r="S238" s="156">
        <v>0</v>
      </c>
      <c r="T238" s="157">
        <f t="shared" si="53"/>
        <v>0</v>
      </c>
      <c r="AR238" s="21" t="s">
        <v>183</v>
      </c>
      <c r="AT238" s="21" t="s">
        <v>156</v>
      </c>
      <c r="AU238" s="21" t="s">
        <v>81</v>
      </c>
      <c r="AY238" s="21" t="s">
        <v>155</v>
      </c>
      <c r="BE238" s="158">
        <f t="shared" si="54"/>
        <v>0</v>
      </c>
      <c r="BF238" s="158">
        <f t="shared" si="55"/>
        <v>0</v>
      </c>
      <c r="BG238" s="158">
        <f t="shared" si="56"/>
        <v>0</v>
      </c>
      <c r="BH238" s="158">
        <f t="shared" si="57"/>
        <v>0</v>
      </c>
      <c r="BI238" s="158">
        <f t="shared" si="58"/>
        <v>0</v>
      </c>
      <c r="BJ238" s="21" t="s">
        <v>81</v>
      </c>
      <c r="BK238" s="158">
        <f t="shared" si="59"/>
        <v>0</v>
      </c>
      <c r="BL238" s="21" t="s">
        <v>183</v>
      </c>
      <c r="BM238" s="21" t="s">
        <v>861</v>
      </c>
    </row>
    <row r="239" spans="2:65" s="1" customFormat="1" ht="25.5" customHeight="1">
      <c r="B239" s="37"/>
      <c r="C239" s="186" t="s">
        <v>1601</v>
      </c>
      <c r="D239" s="186" t="s">
        <v>300</v>
      </c>
      <c r="E239" s="187" t="s">
        <v>1602</v>
      </c>
      <c r="F239" s="188" t="s">
        <v>1600</v>
      </c>
      <c r="G239" s="189" t="s">
        <v>300</v>
      </c>
      <c r="H239" s="190">
        <v>4</v>
      </c>
      <c r="I239" s="191"/>
      <c r="J239" s="192">
        <f t="shared" si="50"/>
        <v>0</v>
      </c>
      <c r="K239" s="188" t="s">
        <v>21</v>
      </c>
      <c r="L239" s="193"/>
      <c r="M239" s="194" t="s">
        <v>21</v>
      </c>
      <c r="N239" s="195" t="s">
        <v>44</v>
      </c>
      <c r="P239" s="156">
        <f t="shared" si="51"/>
        <v>0</v>
      </c>
      <c r="Q239" s="156">
        <v>0</v>
      </c>
      <c r="R239" s="156">
        <f t="shared" si="52"/>
        <v>0</v>
      </c>
      <c r="S239" s="156">
        <v>0</v>
      </c>
      <c r="T239" s="157">
        <f t="shared" si="53"/>
        <v>0</v>
      </c>
      <c r="AR239" s="21" t="s">
        <v>210</v>
      </c>
      <c r="AT239" s="21" t="s">
        <v>300</v>
      </c>
      <c r="AU239" s="21" t="s">
        <v>81</v>
      </c>
      <c r="AY239" s="21" t="s">
        <v>155</v>
      </c>
      <c r="BE239" s="158">
        <f t="shared" si="54"/>
        <v>0</v>
      </c>
      <c r="BF239" s="158">
        <f t="shared" si="55"/>
        <v>0</v>
      </c>
      <c r="BG239" s="158">
        <f t="shared" si="56"/>
        <v>0</v>
      </c>
      <c r="BH239" s="158">
        <f t="shared" si="57"/>
        <v>0</v>
      </c>
      <c r="BI239" s="158">
        <f t="shared" si="58"/>
        <v>0</v>
      </c>
      <c r="BJ239" s="21" t="s">
        <v>81</v>
      </c>
      <c r="BK239" s="158">
        <f t="shared" si="59"/>
        <v>0</v>
      </c>
      <c r="BL239" s="21" t="s">
        <v>183</v>
      </c>
      <c r="BM239" s="21" t="s">
        <v>863</v>
      </c>
    </row>
    <row r="240" spans="2:65" s="1" customFormat="1" ht="25.5" customHeight="1">
      <c r="B240" s="37"/>
      <c r="C240" s="147" t="s">
        <v>675</v>
      </c>
      <c r="D240" s="147" t="s">
        <v>156</v>
      </c>
      <c r="E240" s="148" t="s">
        <v>1603</v>
      </c>
      <c r="F240" s="149" t="s">
        <v>1527</v>
      </c>
      <c r="G240" s="150" t="s">
        <v>284</v>
      </c>
      <c r="H240" s="151">
        <v>2</v>
      </c>
      <c r="I240" s="152"/>
      <c r="J240" s="153">
        <f t="shared" si="50"/>
        <v>0</v>
      </c>
      <c r="K240" s="149" t="s">
        <v>21</v>
      </c>
      <c r="L240" s="37"/>
      <c r="M240" s="154" t="s">
        <v>21</v>
      </c>
      <c r="N240" s="155" t="s">
        <v>44</v>
      </c>
      <c r="P240" s="156">
        <f t="shared" si="51"/>
        <v>0</v>
      </c>
      <c r="Q240" s="156">
        <v>0</v>
      </c>
      <c r="R240" s="156">
        <f t="shared" si="52"/>
        <v>0</v>
      </c>
      <c r="S240" s="156">
        <v>0</v>
      </c>
      <c r="T240" s="157">
        <f t="shared" si="53"/>
        <v>0</v>
      </c>
      <c r="AR240" s="21" t="s">
        <v>183</v>
      </c>
      <c r="AT240" s="21" t="s">
        <v>156</v>
      </c>
      <c r="AU240" s="21" t="s">
        <v>81</v>
      </c>
      <c r="AY240" s="21" t="s">
        <v>155</v>
      </c>
      <c r="BE240" s="158">
        <f t="shared" si="54"/>
        <v>0</v>
      </c>
      <c r="BF240" s="158">
        <f t="shared" si="55"/>
        <v>0</v>
      </c>
      <c r="BG240" s="158">
        <f t="shared" si="56"/>
        <v>0</v>
      </c>
      <c r="BH240" s="158">
        <f t="shared" si="57"/>
        <v>0</v>
      </c>
      <c r="BI240" s="158">
        <f t="shared" si="58"/>
        <v>0</v>
      </c>
      <c r="BJ240" s="21" t="s">
        <v>81</v>
      </c>
      <c r="BK240" s="158">
        <f t="shared" si="59"/>
        <v>0</v>
      </c>
      <c r="BL240" s="21" t="s">
        <v>183</v>
      </c>
      <c r="BM240" s="21" t="s">
        <v>866</v>
      </c>
    </row>
    <row r="241" spans="2:65" s="1" customFormat="1" ht="25.5" customHeight="1">
      <c r="B241" s="37"/>
      <c r="C241" s="186" t="s">
        <v>1604</v>
      </c>
      <c r="D241" s="186" t="s">
        <v>300</v>
      </c>
      <c r="E241" s="187" t="s">
        <v>1605</v>
      </c>
      <c r="F241" s="188" t="s">
        <v>1527</v>
      </c>
      <c r="G241" s="189" t="s">
        <v>284</v>
      </c>
      <c r="H241" s="190">
        <v>2</v>
      </c>
      <c r="I241" s="191"/>
      <c r="J241" s="192">
        <f t="shared" si="50"/>
        <v>0</v>
      </c>
      <c r="K241" s="188" t="s">
        <v>21</v>
      </c>
      <c r="L241" s="193"/>
      <c r="M241" s="194" t="s">
        <v>21</v>
      </c>
      <c r="N241" s="195" t="s">
        <v>44</v>
      </c>
      <c r="P241" s="156">
        <f t="shared" si="51"/>
        <v>0</v>
      </c>
      <c r="Q241" s="156">
        <v>1.3999999999999999E-4</v>
      </c>
      <c r="R241" s="156">
        <f t="shared" si="52"/>
        <v>2.7999999999999998E-4</v>
      </c>
      <c r="S241" s="156">
        <v>0</v>
      </c>
      <c r="T241" s="157">
        <f t="shared" si="53"/>
        <v>0</v>
      </c>
      <c r="AR241" s="21" t="s">
        <v>210</v>
      </c>
      <c r="AT241" s="21" t="s">
        <v>300</v>
      </c>
      <c r="AU241" s="21" t="s">
        <v>81</v>
      </c>
      <c r="AY241" s="21" t="s">
        <v>155</v>
      </c>
      <c r="BE241" s="158">
        <f t="shared" si="54"/>
        <v>0</v>
      </c>
      <c r="BF241" s="158">
        <f t="shared" si="55"/>
        <v>0</v>
      </c>
      <c r="BG241" s="158">
        <f t="shared" si="56"/>
        <v>0</v>
      </c>
      <c r="BH241" s="158">
        <f t="shared" si="57"/>
        <v>0</v>
      </c>
      <c r="BI241" s="158">
        <f t="shared" si="58"/>
        <v>0</v>
      </c>
      <c r="BJ241" s="21" t="s">
        <v>81</v>
      </c>
      <c r="BK241" s="158">
        <f t="shared" si="59"/>
        <v>0</v>
      </c>
      <c r="BL241" s="21" t="s">
        <v>183</v>
      </c>
      <c r="BM241" s="21" t="s">
        <v>868</v>
      </c>
    </row>
    <row r="242" spans="2:65" s="1" customFormat="1" ht="16.5" customHeight="1">
      <c r="B242" s="37"/>
      <c r="C242" s="147" t="s">
        <v>73</v>
      </c>
      <c r="D242" s="147" t="s">
        <v>156</v>
      </c>
      <c r="E242" s="148" t="s">
        <v>1606</v>
      </c>
      <c r="F242" s="149" t="s">
        <v>1427</v>
      </c>
      <c r="G242" s="150" t="s">
        <v>328</v>
      </c>
      <c r="H242" s="151">
        <v>10</v>
      </c>
      <c r="I242" s="152"/>
      <c r="J242" s="153">
        <f t="shared" si="50"/>
        <v>0</v>
      </c>
      <c r="K242" s="149" t="s">
        <v>21</v>
      </c>
      <c r="L242" s="37"/>
      <c r="M242" s="154" t="s">
        <v>21</v>
      </c>
      <c r="N242" s="155" t="s">
        <v>44</v>
      </c>
      <c r="P242" s="156">
        <f t="shared" si="51"/>
        <v>0</v>
      </c>
      <c r="Q242" s="156">
        <v>0</v>
      </c>
      <c r="R242" s="156">
        <f t="shared" si="52"/>
        <v>0</v>
      </c>
      <c r="S242" s="156">
        <v>0</v>
      </c>
      <c r="T242" s="157">
        <f t="shared" si="53"/>
        <v>0</v>
      </c>
      <c r="AR242" s="21" t="s">
        <v>183</v>
      </c>
      <c r="AT242" s="21" t="s">
        <v>156</v>
      </c>
      <c r="AU242" s="21" t="s">
        <v>81</v>
      </c>
      <c r="AY242" s="21" t="s">
        <v>155</v>
      </c>
      <c r="BE242" s="158">
        <f t="shared" si="54"/>
        <v>0</v>
      </c>
      <c r="BF242" s="158">
        <f t="shared" si="55"/>
        <v>0</v>
      </c>
      <c r="BG242" s="158">
        <f t="shared" si="56"/>
        <v>0</v>
      </c>
      <c r="BH242" s="158">
        <f t="shared" si="57"/>
        <v>0</v>
      </c>
      <c r="BI242" s="158">
        <f t="shared" si="58"/>
        <v>0</v>
      </c>
      <c r="BJ242" s="21" t="s">
        <v>81</v>
      </c>
      <c r="BK242" s="158">
        <f t="shared" si="59"/>
        <v>0</v>
      </c>
      <c r="BL242" s="21" t="s">
        <v>183</v>
      </c>
      <c r="BM242" s="21" t="s">
        <v>871</v>
      </c>
    </row>
    <row r="243" spans="2:65" s="1" customFormat="1" ht="16.5" customHeight="1">
      <c r="B243" s="37"/>
      <c r="C243" s="186" t="s">
        <v>679</v>
      </c>
      <c r="D243" s="186" t="s">
        <v>300</v>
      </c>
      <c r="E243" s="187" t="s">
        <v>1607</v>
      </c>
      <c r="F243" s="188" t="s">
        <v>1427</v>
      </c>
      <c r="G243" s="189" t="s">
        <v>328</v>
      </c>
      <c r="H243" s="190">
        <v>10</v>
      </c>
      <c r="I243" s="191"/>
      <c r="J243" s="192">
        <f t="shared" si="50"/>
        <v>0</v>
      </c>
      <c r="K243" s="188" t="s">
        <v>21</v>
      </c>
      <c r="L243" s="193"/>
      <c r="M243" s="194" t="s">
        <v>21</v>
      </c>
      <c r="N243" s="195" t="s">
        <v>44</v>
      </c>
      <c r="P243" s="156">
        <f t="shared" si="51"/>
        <v>0</v>
      </c>
      <c r="Q243" s="156">
        <v>0</v>
      </c>
      <c r="R243" s="156">
        <f t="shared" si="52"/>
        <v>0</v>
      </c>
      <c r="S243" s="156">
        <v>0</v>
      </c>
      <c r="T243" s="157">
        <f t="shared" si="53"/>
        <v>0</v>
      </c>
      <c r="AR243" s="21" t="s">
        <v>210</v>
      </c>
      <c r="AT243" s="21" t="s">
        <v>300</v>
      </c>
      <c r="AU243" s="21" t="s">
        <v>81</v>
      </c>
      <c r="AY243" s="21" t="s">
        <v>155</v>
      </c>
      <c r="BE243" s="158">
        <f t="shared" si="54"/>
        <v>0</v>
      </c>
      <c r="BF243" s="158">
        <f t="shared" si="55"/>
        <v>0</v>
      </c>
      <c r="BG243" s="158">
        <f t="shared" si="56"/>
        <v>0</v>
      </c>
      <c r="BH243" s="158">
        <f t="shared" si="57"/>
        <v>0</v>
      </c>
      <c r="BI243" s="158">
        <f t="shared" si="58"/>
        <v>0</v>
      </c>
      <c r="BJ243" s="21" t="s">
        <v>81</v>
      </c>
      <c r="BK243" s="158">
        <f t="shared" si="59"/>
        <v>0</v>
      </c>
      <c r="BL243" s="21" t="s">
        <v>183</v>
      </c>
      <c r="BM243" s="21" t="s">
        <v>873</v>
      </c>
    </row>
    <row r="244" spans="2:65" s="9" customFormat="1" ht="29.85" customHeight="1">
      <c r="B244" s="137"/>
      <c r="D244" s="138" t="s">
        <v>72</v>
      </c>
      <c r="E244" s="169" t="s">
        <v>166</v>
      </c>
      <c r="F244" s="169" t="s">
        <v>1608</v>
      </c>
      <c r="I244" s="140"/>
      <c r="J244" s="170">
        <f>BK244</f>
        <v>0</v>
      </c>
      <c r="L244" s="137"/>
      <c r="M244" s="142"/>
      <c r="P244" s="143">
        <v>0</v>
      </c>
      <c r="R244" s="143">
        <v>0</v>
      </c>
      <c r="T244" s="144">
        <v>0</v>
      </c>
      <c r="AR244" s="138" t="s">
        <v>83</v>
      </c>
      <c r="AT244" s="145" t="s">
        <v>72</v>
      </c>
      <c r="AU244" s="145" t="s">
        <v>81</v>
      </c>
      <c r="AY244" s="138" t="s">
        <v>155</v>
      </c>
      <c r="BK244" s="146">
        <v>0</v>
      </c>
    </row>
    <row r="245" spans="2:65" s="9" customFormat="1" ht="24.95" customHeight="1">
      <c r="B245" s="137"/>
      <c r="D245" s="138" t="s">
        <v>72</v>
      </c>
      <c r="E245" s="139" t="s">
        <v>1609</v>
      </c>
      <c r="F245" s="139" t="s">
        <v>1321</v>
      </c>
      <c r="I245" s="140"/>
      <c r="J245" s="141">
        <f>BK245</f>
        <v>0</v>
      </c>
      <c r="L245" s="137"/>
      <c r="M245" s="142"/>
      <c r="P245" s="143">
        <f>SUM(P246:P252)</f>
        <v>0</v>
      </c>
      <c r="R245" s="143">
        <f>SUM(R246:R252)</f>
        <v>0</v>
      </c>
      <c r="T245" s="144">
        <f>SUM(T246:T252)</f>
        <v>0</v>
      </c>
      <c r="AR245" s="138" t="s">
        <v>83</v>
      </c>
      <c r="AT245" s="145" t="s">
        <v>72</v>
      </c>
      <c r="AU245" s="145" t="s">
        <v>73</v>
      </c>
      <c r="AY245" s="138" t="s">
        <v>155</v>
      </c>
      <c r="BK245" s="146">
        <f>SUM(BK246:BK252)</f>
        <v>0</v>
      </c>
    </row>
    <row r="246" spans="2:65" s="1" customFormat="1" ht="16.5" customHeight="1">
      <c r="B246" s="37"/>
      <c r="C246" s="147" t="s">
        <v>1610</v>
      </c>
      <c r="D246" s="147" t="s">
        <v>156</v>
      </c>
      <c r="E246" s="148" t="s">
        <v>1611</v>
      </c>
      <c r="F246" s="149" t="s">
        <v>1612</v>
      </c>
      <c r="G246" s="150" t="s">
        <v>1043</v>
      </c>
      <c r="H246" s="151">
        <v>1</v>
      </c>
      <c r="I246" s="152"/>
      <c r="J246" s="153">
        <f t="shared" ref="J246:J251" si="60">ROUND(I246*H246,2)</f>
        <v>0</v>
      </c>
      <c r="K246" s="149" t="s">
        <v>21</v>
      </c>
      <c r="L246" s="37"/>
      <c r="M246" s="154" t="s">
        <v>21</v>
      </c>
      <c r="N246" s="155" t="s">
        <v>44</v>
      </c>
      <c r="P246" s="156">
        <f t="shared" ref="P246:P251" si="61">O246*H246</f>
        <v>0</v>
      </c>
      <c r="Q246" s="156">
        <v>0</v>
      </c>
      <c r="R246" s="156">
        <f t="shared" ref="R246:R251" si="62">Q246*H246</f>
        <v>0</v>
      </c>
      <c r="S246" s="156">
        <v>0</v>
      </c>
      <c r="T246" s="157">
        <f t="shared" ref="T246:T251" si="63">S246*H246</f>
        <v>0</v>
      </c>
      <c r="AR246" s="21" t="s">
        <v>183</v>
      </c>
      <c r="AT246" s="21" t="s">
        <v>156</v>
      </c>
      <c r="AU246" s="21" t="s">
        <v>81</v>
      </c>
      <c r="AY246" s="21" t="s">
        <v>155</v>
      </c>
      <c r="BE246" s="158">
        <f t="shared" ref="BE246:BE251" si="64">IF(N246="základní",J246,0)</f>
        <v>0</v>
      </c>
      <c r="BF246" s="158">
        <f t="shared" ref="BF246:BF251" si="65">IF(N246="snížená",J246,0)</f>
        <v>0</v>
      </c>
      <c r="BG246" s="158">
        <f t="shared" ref="BG246:BG251" si="66">IF(N246="zákl. přenesená",J246,0)</f>
        <v>0</v>
      </c>
      <c r="BH246" s="158">
        <f t="shared" ref="BH246:BH251" si="67">IF(N246="sníž. přenesená",J246,0)</f>
        <v>0</v>
      </c>
      <c r="BI246" s="158">
        <f t="shared" ref="BI246:BI251" si="68">IF(N246="nulová",J246,0)</f>
        <v>0</v>
      </c>
      <c r="BJ246" s="21" t="s">
        <v>81</v>
      </c>
      <c r="BK246" s="158">
        <f t="shared" ref="BK246:BK251" si="69">ROUND(I246*H246,2)</f>
        <v>0</v>
      </c>
      <c r="BL246" s="21" t="s">
        <v>183</v>
      </c>
      <c r="BM246" s="21" t="s">
        <v>876</v>
      </c>
    </row>
    <row r="247" spans="2:65" s="1" customFormat="1" ht="16.5" customHeight="1">
      <c r="B247" s="37"/>
      <c r="C247" s="147" t="s">
        <v>681</v>
      </c>
      <c r="D247" s="147" t="s">
        <v>156</v>
      </c>
      <c r="E247" s="148" t="s">
        <v>1613</v>
      </c>
      <c r="F247" s="149" t="s">
        <v>1614</v>
      </c>
      <c r="G247" s="150" t="s">
        <v>1043</v>
      </c>
      <c r="H247" s="151">
        <v>1</v>
      </c>
      <c r="I247" s="152"/>
      <c r="J247" s="153">
        <f t="shared" si="60"/>
        <v>0</v>
      </c>
      <c r="K247" s="149" t="s">
        <v>21</v>
      </c>
      <c r="L247" s="37"/>
      <c r="M247" s="154" t="s">
        <v>21</v>
      </c>
      <c r="N247" s="155" t="s">
        <v>44</v>
      </c>
      <c r="P247" s="156">
        <f t="shared" si="61"/>
        <v>0</v>
      </c>
      <c r="Q247" s="156">
        <v>0</v>
      </c>
      <c r="R247" s="156">
        <f t="shared" si="62"/>
        <v>0</v>
      </c>
      <c r="S247" s="156">
        <v>0</v>
      </c>
      <c r="T247" s="157">
        <f t="shared" si="63"/>
        <v>0</v>
      </c>
      <c r="AR247" s="21" t="s">
        <v>183</v>
      </c>
      <c r="AT247" s="21" t="s">
        <v>156</v>
      </c>
      <c r="AU247" s="21" t="s">
        <v>81</v>
      </c>
      <c r="AY247" s="21" t="s">
        <v>155</v>
      </c>
      <c r="BE247" s="158">
        <f t="shared" si="64"/>
        <v>0</v>
      </c>
      <c r="BF247" s="158">
        <f t="shared" si="65"/>
        <v>0</v>
      </c>
      <c r="BG247" s="158">
        <f t="shared" si="66"/>
        <v>0</v>
      </c>
      <c r="BH247" s="158">
        <f t="shared" si="67"/>
        <v>0</v>
      </c>
      <c r="BI247" s="158">
        <f t="shared" si="68"/>
        <v>0</v>
      </c>
      <c r="BJ247" s="21" t="s">
        <v>81</v>
      </c>
      <c r="BK247" s="158">
        <f t="shared" si="69"/>
        <v>0</v>
      </c>
      <c r="BL247" s="21" t="s">
        <v>183</v>
      </c>
      <c r="BM247" s="21" t="s">
        <v>878</v>
      </c>
    </row>
    <row r="248" spans="2:65" s="1" customFormat="1" ht="16.5" customHeight="1">
      <c r="B248" s="37"/>
      <c r="C248" s="147" t="s">
        <v>1615</v>
      </c>
      <c r="D248" s="147" t="s">
        <v>156</v>
      </c>
      <c r="E248" s="148" t="s">
        <v>1616</v>
      </c>
      <c r="F248" s="149" t="s">
        <v>1617</v>
      </c>
      <c r="G248" s="150" t="s">
        <v>1043</v>
      </c>
      <c r="H248" s="151">
        <v>1</v>
      </c>
      <c r="I248" s="152"/>
      <c r="J248" s="153">
        <f t="shared" si="60"/>
        <v>0</v>
      </c>
      <c r="K248" s="149" t="s">
        <v>21</v>
      </c>
      <c r="L248" s="37"/>
      <c r="M248" s="154" t="s">
        <v>21</v>
      </c>
      <c r="N248" s="155" t="s">
        <v>44</v>
      </c>
      <c r="P248" s="156">
        <f t="shared" si="61"/>
        <v>0</v>
      </c>
      <c r="Q248" s="156">
        <v>0</v>
      </c>
      <c r="R248" s="156">
        <f t="shared" si="62"/>
        <v>0</v>
      </c>
      <c r="S248" s="156">
        <v>0</v>
      </c>
      <c r="T248" s="157">
        <f t="shared" si="63"/>
        <v>0</v>
      </c>
      <c r="AR248" s="21" t="s">
        <v>183</v>
      </c>
      <c r="AT248" s="21" t="s">
        <v>156</v>
      </c>
      <c r="AU248" s="21" t="s">
        <v>81</v>
      </c>
      <c r="AY248" s="21" t="s">
        <v>155</v>
      </c>
      <c r="BE248" s="158">
        <f t="shared" si="64"/>
        <v>0</v>
      </c>
      <c r="BF248" s="158">
        <f t="shared" si="65"/>
        <v>0</v>
      </c>
      <c r="BG248" s="158">
        <f t="shared" si="66"/>
        <v>0</v>
      </c>
      <c r="BH248" s="158">
        <f t="shared" si="67"/>
        <v>0</v>
      </c>
      <c r="BI248" s="158">
        <f t="shared" si="68"/>
        <v>0</v>
      </c>
      <c r="BJ248" s="21" t="s">
        <v>81</v>
      </c>
      <c r="BK248" s="158">
        <f t="shared" si="69"/>
        <v>0</v>
      </c>
      <c r="BL248" s="21" t="s">
        <v>183</v>
      </c>
      <c r="BM248" s="21" t="s">
        <v>881</v>
      </c>
    </row>
    <row r="249" spans="2:65" s="1" customFormat="1" ht="16.5" customHeight="1">
      <c r="B249" s="37"/>
      <c r="C249" s="147" t="s">
        <v>685</v>
      </c>
      <c r="D249" s="147" t="s">
        <v>156</v>
      </c>
      <c r="E249" s="148" t="s">
        <v>1618</v>
      </c>
      <c r="F249" s="149" t="s">
        <v>1619</v>
      </c>
      <c r="G249" s="150" t="s">
        <v>1043</v>
      </c>
      <c r="H249" s="151">
        <v>1</v>
      </c>
      <c r="I249" s="152"/>
      <c r="J249" s="153">
        <f t="shared" si="60"/>
        <v>0</v>
      </c>
      <c r="K249" s="149" t="s">
        <v>21</v>
      </c>
      <c r="L249" s="37"/>
      <c r="M249" s="154" t="s">
        <v>21</v>
      </c>
      <c r="N249" s="155" t="s">
        <v>44</v>
      </c>
      <c r="P249" s="156">
        <f t="shared" si="61"/>
        <v>0</v>
      </c>
      <c r="Q249" s="156">
        <v>0</v>
      </c>
      <c r="R249" s="156">
        <f t="shared" si="62"/>
        <v>0</v>
      </c>
      <c r="S249" s="156">
        <v>0</v>
      </c>
      <c r="T249" s="157">
        <f t="shared" si="63"/>
        <v>0</v>
      </c>
      <c r="AR249" s="21" t="s">
        <v>183</v>
      </c>
      <c r="AT249" s="21" t="s">
        <v>156</v>
      </c>
      <c r="AU249" s="21" t="s">
        <v>81</v>
      </c>
      <c r="AY249" s="21" t="s">
        <v>155</v>
      </c>
      <c r="BE249" s="158">
        <f t="shared" si="64"/>
        <v>0</v>
      </c>
      <c r="BF249" s="158">
        <f t="shared" si="65"/>
        <v>0</v>
      </c>
      <c r="BG249" s="158">
        <f t="shared" si="66"/>
        <v>0</v>
      </c>
      <c r="BH249" s="158">
        <f t="shared" si="67"/>
        <v>0</v>
      </c>
      <c r="BI249" s="158">
        <f t="shared" si="68"/>
        <v>0</v>
      </c>
      <c r="BJ249" s="21" t="s">
        <v>81</v>
      </c>
      <c r="BK249" s="158">
        <f t="shared" si="69"/>
        <v>0</v>
      </c>
      <c r="BL249" s="21" t="s">
        <v>183</v>
      </c>
      <c r="BM249" s="21" t="s">
        <v>883</v>
      </c>
    </row>
    <row r="250" spans="2:65" s="1" customFormat="1" ht="16.5" customHeight="1">
      <c r="B250" s="37"/>
      <c r="C250" s="147" t="s">
        <v>1620</v>
      </c>
      <c r="D250" s="147" t="s">
        <v>156</v>
      </c>
      <c r="E250" s="148" t="s">
        <v>1621</v>
      </c>
      <c r="F250" s="149" t="s">
        <v>1622</v>
      </c>
      <c r="G250" s="150" t="s">
        <v>1043</v>
      </c>
      <c r="H250" s="151">
        <v>1</v>
      </c>
      <c r="I250" s="152"/>
      <c r="J250" s="153">
        <f t="shared" si="60"/>
        <v>0</v>
      </c>
      <c r="K250" s="149" t="s">
        <v>21</v>
      </c>
      <c r="L250" s="37"/>
      <c r="M250" s="154" t="s">
        <v>21</v>
      </c>
      <c r="N250" s="155" t="s">
        <v>44</v>
      </c>
      <c r="P250" s="156">
        <f t="shared" si="61"/>
        <v>0</v>
      </c>
      <c r="Q250" s="156">
        <v>0</v>
      </c>
      <c r="R250" s="156">
        <f t="shared" si="62"/>
        <v>0</v>
      </c>
      <c r="S250" s="156">
        <v>0</v>
      </c>
      <c r="T250" s="157">
        <f t="shared" si="63"/>
        <v>0</v>
      </c>
      <c r="AR250" s="21" t="s">
        <v>183</v>
      </c>
      <c r="AT250" s="21" t="s">
        <v>156</v>
      </c>
      <c r="AU250" s="21" t="s">
        <v>81</v>
      </c>
      <c r="AY250" s="21" t="s">
        <v>155</v>
      </c>
      <c r="BE250" s="158">
        <f t="shared" si="64"/>
        <v>0</v>
      </c>
      <c r="BF250" s="158">
        <f t="shared" si="65"/>
        <v>0</v>
      </c>
      <c r="BG250" s="158">
        <f t="shared" si="66"/>
        <v>0</v>
      </c>
      <c r="BH250" s="158">
        <f t="shared" si="67"/>
        <v>0</v>
      </c>
      <c r="BI250" s="158">
        <f t="shared" si="68"/>
        <v>0</v>
      </c>
      <c r="BJ250" s="21" t="s">
        <v>81</v>
      </c>
      <c r="BK250" s="158">
        <f t="shared" si="69"/>
        <v>0</v>
      </c>
      <c r="BL250" s="21" t="s">
        <v>183</v>
      </c>
      <c r="BM250" s="21" t="s">
        <v>886</v>
      </c>
    </row>
    <row r="251" spans="2:65" s="1" customFormat="1" ht="16.5" customHeight="1">
      <c r="B251" s="37"/>
      <c r="C251" s="147" t="s">
        <v>687</v>
      </c>
      <c r="D251" s="147" t="s">
        <v>156</v>
      </c>
      <c r="E251" s="148" t="s">
        <v>1623</v>
      </c>
      <c r="F251" s="149" t="s">
        <v>1624</v>
      </c>
      <c r="G251" s="150" t="s">
        <v>1043</v>
      </c>
      <c r="H251" s="151">
        <v>1</v>
      </c>
      <c r="I251" s="152"/>
      <c r="J251" s="153">
        <f t="shared" si="60"/>
        <v>0</v>
      </c>
      <c r="K251" s="149" t="s">
        <v>21</v>
      </c>
      <c r="L251" s="37"/>
      <c r="M251" s="154" t="s">
        <v>21</v>
      </c>
      <c r="N251" s="155" t="s">
        <v>44</v>
      </c>
      <c r="P251" s="156">
        <f t="shared" si="61"/>
        <v>0</v>
      </c>
      <c r="Q251" s="156">
        <v>0</v>
      </c>
      <c r="R251" s="156">
        <f t="shared" si="62"/>
        <v>0</v>
      </c>
      <c r="S251" s="156">
        <v>0</v>
      </c>
      <c r="T251" s="157">
        <f t="shared" si="63"/>
        <v>0</v>
      </c>
      <c r="AR251" s="21" t="s">
        <v>183</v>
      </c>
      <c r="AT251" s="21" t="s">
        <v>156</v>
      </c>
      <c r="AU251" s="21" t="s">
        <v>81</v>
      </c>
      <c r="AY251" s="21" t="s">
        <v>155</v>
      </c>
      <c r="BE251" s="158">
        <f t="shared" si="64"/>
        <v>0</v>
      </c>
      <c r="BF251" s="158">
        <f t="shared" si="65"/>
        <v>0</v>
      </c>
      <c r="BG251" s="158">
        <f t="shared" si="66"/>
        <v>0</v>
      </c>
      <c r="BH251" s="158">
        <f t="shared" si="67"/>
        <v>0</v>
      </c>
      <c r="BI251" s="158">
        <f t="shared" si="68"/>
        <v>0</v>
      </c>
      <c r="BJ251" s="21" t="s">
        <v>81</v>
      </c>
      <c r="BK251" s="158">
        <f t="shared" si="69"/>
        <v>0</v>
      </c>
      <c r="BL251" s="21" t="s">
        <v>183</v>
      </c>
      <c r="BM251" s="21" t="s">
        <v>888</v>
      </c>
    </row>
    <row r="252" spans="2:65" s="9" customFormat="1" ht="29.85" customHeight="1">
      <c r="B252" s="137"/>
      <c r="D252" s="138" t="s">
        <v>72</v>
      </c>
      <c r="E252" s="169" t="s">
        <v>177</v>
      </c>
      <c r="F252" s="169" t="s">
        <v>1625</v>
      </c>
      <c r="I252" s="140"/>
      <c r="J252" s="170">
        <f>BK252</f>
        <v>0</v>
      </c>
      <c r="L252" s="137"/>
      <c r="M252" s="159"/>
      <c r="N252" s="160"/>
      <c r="O252" s="160"/>
      <c r="P252" s="161">
        <v>0</v>
      </c>
      <c r="Q252" s="160"/>
      <c r="R252" s="161">
        <v>0</v>
      </c>
      <c r="S252" s="160"/>
      <c r="T252" s="162">
        <v>0</v>
      </c>
      <c r="AR252" s="138" t="s">
        <v>83</v>
      </c>
      <c r="AT252" s="145" t="s">
        <v>72</v>
      </c>
      <c r="AU252" s="145" t="s">
        <v>81</v>
      </c>
      <c r="AY252" s="138" t="s">
        <v>155</v>
      </c>
      <c r="BK252" s="146">
        <v>0</v>
      </c>
    </row>
    <row r="253" spans="2:65" s="1" customFormat="1" ht="6.95" customHeight="1">
      <c r="B253" s="50"/>
      <c r="C253" s="51"/>
      <c r="D253" s="51"/>
      <c r="E253" s="51"/>
      <c r="F253" s="51"/>
      <c r="G253" s="51"/>
      <c r="H253" s="51"/>
      <c r="I253" s="114"/>
      <c r="J253" s="51"/>
      <c r="K253" s="51"/>
      <c r="L253" s="37"/>
    </row>
  </sheetData>
  <sheetProtection algorithmName="SHA-512" hashValue="cKJCM2shE/+JNTiHOYH+u99VxUf0KYHjKQ2C1UVdcFEGsNrvNOk4CnV2O3Nf0gPVFuL9tD/O8aEgN9JwNa496A==" saltValue="hXaILLA+GF5zjMqdH/xoyCrchl+cVM4f8kg+a21HiaoTaT486/E2S2hqA9qeOFnltGx8cozDLODZIO+qr4FZjg==" spinCount="100000" sheet="1" objects="1" scenarios="1" formatColumns="0" formatRows="0" autoFilter="0"/>
  <autoFilter ref="C89:K252" xr:uid="{00000000-0009-0000-0000-000004000000}"/>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xr:uid="{00000000-0004-0000-0400-000000000000}"/>
    <hyperlink ref="G1:H1" location="C54" display="2) Rekapitulace" xr:uid="{00000000-0004-0000-0400-000001000000}"/>
    <hyperlink ref="J1" location="C89" display="3) Soupis prací" xr:uid="{00000000-0004-0000-0400-000002000000}"/>
    <hyperlink ref="L1:V1" location="'Rekapitulace stavby'!C2" display="Rekapitulace stavby" xr:uid="{00000000-0004-0000-04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23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95</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1626</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ROUND(SUM(BE93:BE238), 2)</f>
        <v>0</v>
      </c>
      <c r="I30" s="106">
        <v>0.21</v>
      </c>
      <c r="J30" s="105">
        <f>ROUND(ROUND((SUM(BE93:BE238)), 2)*I30, 2)</f>
        <v>0</v>
      </c>
      <c r="K30" s="40"/>
    </row>
    <row r="31" spans="2:11" s="1" customFormat="1" ht="14.45" customHeight="1">
      <c r="B31" s="37"/>
      <c r="E31" s="43" t="s">
        <v>45</v>
      </c>
      <c r="F31" s="105">
        <f>ROUND(SUM(BF93:BF238), 2)</f>
        <v>0</v>
      </c>
      <c r="I31" s="106">
        <v>0.15</v>
      </c>
      <c r="J31" s="105">
        <f>ROUND(ROUND((SUM(BF93:BF238)), 2)*I31, 2)</f>
        <v>0</v>
      </c>
      <c r="K31" s="40"/>
    </row>
    <row r="32" spans="2:11" s="1" customFormat="1" ht="14.45" hidden="1" customHeight="1">
      <c r="B32" s="37"/>
      <c r="E32" s="43" t="s">
        <v>46</v>
      </c>
      <c r="F32" s="105">
        <f>ROUND(SUM(BG93:BG238), 2)</f>
        <v>0</v>
      </c>
      <c r="I32" s="106">
        <v>0.21</v>
      </c>
      <c r="J32" s="105">
        <v>0</v>
      </c>
      <c r="K32" s="40"/>
    </row>
    <row r="33" spans="2:11" s="1" customFormat="1" ht="14.45" hidden="1" customHeight="1">
      <c r="B33" s="37"/>
      <c r="E33" s="43" t="s">
        <v>47</v>
      </c>
      <c r="F33" s="105">
        <f>ROUND(SUM(BH93:BH238), 2)</f>
        <v>0</v>
      </c>
      <c r="I33" s="106">
        <v>0.15</v>
      </c>
      <c r="J33" s="105">
        <v>0</v>
      </c>
      <c r="K33" s="40"/>
    </row>
    <row r="34" spans="2:11" s="1" customFormat="1" ht="14.45" hidden="1" customHeight="1">
      <c r="B34" s="37"/>
      <c r="E34" s="43" t="s">
        <v>48</v>
      </c>
      <c r="F34" s="105">
        <f>ROUND(SUM(BI93:BI238),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01 - 4-OBJEKT HZ - ÚSTŘEDNÍ TOPENÍ</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J93</f>
        <v>0</v>
      </c>
      <c r="K56" s="40"/>
      <c r="AU56" s="21" t="s">
        <v>136</v>
      </c>
    </row>
    <row r="57" spans="2:47" s="7" customFormat="1" ht="24.95" customHeight="1">
      <c r="B57" s="122"/>
      <c r="D57" s="123" t="s">
        <v>1627</v>
      </c>
      <c r="E57" s="124"/>
      <c r="F57" s="124"/>
      <c r="G57" s="124"/>
      <c r="H57" s="124"/>
      <c r="I57" s="125"/>
      <c r="J57" s="126">
        <f>J94</f>
        <v>0</v>
      </c>
      <c r="K57" s="127"/>
    </row>
    <row r="58" spans="2:47" s="10" customFormat="1" ht="19.899999999999999" customHeight="1">
      <c r="B58" s="163"/>
      <c r="D58" s="164" t="s">
        <v>1628</v>
      </c>
      <c r="E58" s="165"/>
      <c r="F58" s="165"/>
      <c r="G58" s="165"/>
      <c r="H58" s="165"/>
      <c r="I58" s="166"/>
      <c r="J58" s="167">
        <f>J95</f>
        <v>0</v>
      </c>
      <c r="K58" s="168"/>
    </row>
    <row r="59" spans="2:47" s="7" customFormat="1" ht="24.95" customHeight="1">
      <c r="B59" s="122"/>
      <c r="D59" s="123" t="s">
        <v>1629</v>
      </c>
      <c r="E59" s="124"/>
      <c r="F59" s="124"/>
      <c r="G59" s="124"/>
      <c r="H59" s="124"/>
      <c r="I59" s="125"/>
      <c r="J59" s="126">
        <f>J104</f>
        <v>0</v>
      </c>
      <c r="K59" s="127"/>
    </row>
    <row r="60" spans="2:47" s="10" customFormat="1" ht="19.899999999999999" customHeight="1">
      <c r="B60" s="163"/>
      <c r="D60" s="164" t="s">
        <v>1628</v>
      </c>
      <c r="E60" s="165"/>
      <c r="F60" s="165"/>
      <c r="G60" s="165"/>
      <c r="H60" s="165"/>
      <c r="I60" s="166"/>
      <c r="J60" s="167">
        <f>J105</f>
        <v>0</v>
      </c>
      <c r="K60" s="168"/>
    </row>
    <row r="61" spans="2:47" s="7" customFormat="1" ht="24.95" customHeight="1">
      <c r="B61" s="122"/>
      <c r="D61" s="123" t="s">
        <v>1630</v>
      </c>
      <c r="E61" s="124"/>
      <c r="F61" s="124"/>
      <c r="G61" s="124"/>
      <c r="H61" s="124"/>
      <c r="I61" s="125"/>
      <c r="J61" s="126">
        <f>J118</f>
        <v>0</v>
      </c>
      <c r="K61" s="127"/>
    </row>
    <row r="62" spans="2:47" s="10" customFormat="1" ht="19.899999999999999" customHeight="1">
      <c r="B62" s="163"/>
      <c r="D62" s="164" t="s">
        <v>1628</v>
      </c>
      <c r="E62" s="165"/>
      <c r="F62" s="165"/>
      <c r="G62" s="165"/>
      <c r="H62" s="165"/>
      <c r="I62" s="166"/>
      <c r="J62" s="167">
        <f>J119</f>
        <v>0</v>
      </c>
      <c r="K62" s="168"/>
    </row>
    <row r="63" spans="2:47" s="7" customFormat="1" ht="24.95" customHeight="1">
      <c r="B63" s="122"/>
      <c r="D63" s="123" t="s">
        <v>1631</v>
      </c>
      <c r="E63" s="124"/>
      <c r="F63" s="124"/>
      <c r="G63" s="124"/>
      <c r="H63" s="124"/>
      <c r="I63" s="125"/>
      <c r="J63" s="126">
        <f>J150</f>
        <v>0</v>
      </c>
      <c r="K63" s="127"/>
    </row>
    <row r="64" spans="2:47" s="10" customFormat="1" ht="19.899999999999999" customHeight="1">
      <c r="B64" s="163"/>
      <c r="D64" s="164" t="s">
        <v>1628</v>
      </c>
      <c r="E64" s="165"/>
      <c r="F64" s="165"/>
      <c r="G64" s="165"/>
      <c r="H64" s="165"/>
      <c r="I64" s="166"/>
      <c r="J64" s="167">
        <f>J151</f>
        <v>0</v>
      </c>
      <c r="K64" s="168"/>
    </row>
    <row r="65" spans="2:12" s="7" customFormat="1" ht="24.95" customHeight="1">
      <c r="B65" s="122"/>
      <c r="D65" s="123" t="s">
        <v>1632</v>
      </c>
      <c r="E65" s="124"/>
      <c r="F65" s="124"/>
      <c r="G65" s="124"/>
      <c r="H65" s="124"/>
      <c r="I65" s="125"/>
      <c r="J65" s="126">
        <f>J189</f>
        <v>0</v>
      </c>
      <c r="K65" s="127"/>
    </row>
    <row r="66" spans="2:12" s="10" customFormat="1" ht="19.899999999999999" customHeight="1">
      <c r="B66" s="163"/>
      <c r="D66" s="164" t="s">
        <v>1628</v>
      </c>
      <c r="E66" s="165"/>
      <c r="F66" s="165"/>
      <c r="G66" s="165"/>
      <c r="H66" s="165"/>
      <c r="I66" s="166"/>
      <c r="J66" s="167">
        <f>J190</f>
        <v>0</v>
      </c>
      <c r="K66" s="168"/>
    </row>
    <row r="67" spans="2:12" s="10" customFormat="1" ht="14.85" customHeight="1">
      <c r="B67" s="163"/>
      <c r="D67" s="164" t="s">
        <v>1633</v>
      </c>
      <c r="E67" s="165"/>
      <c r="F67" s="165"/>
      <c r="G67" s="165"/>
      <c r="H67" s="165"/>
      <c r="I67" s="166"/>
      <c r="J67" s="167">
        <f>J211</f>
        <v>0</v>
      </c>
      <c r="K67" s="168"/>
    </row>
    <row r="68" spans="2:12" s="7" customFormat="1" ht="24.95" customHeight="1">
      <c r="B68" s="122"/>
      <c r="D68" s="123" t="s">
        <v>1627</v>
      </c>
      <c r="E68" s="124"/>
      <c r="F68" s="124"/>
      <c r="G68" s="124"/>
      <c r="H68" s="124"/>
      <c r="I68" s="125"/>
      <c r="J68" s="126">
        <f>J212</f>
        <v>0</v>
      </c>
      <c r="K68" s="127"/>
    </row>
    <row r="69" spans="2:12" s="10" customFormat="1" ht="19.899999999999999" customHeight="1">
      <c r="B69" s="163"/>
      <c r="D69" s="164" t="s">
        <v>1628</v>
      </c>
      <c r="E69" s="165"/>
      <c r="F69" s="165"/>
      <c r="G69" s="165"/>
      <c r="H69" s="165"/>
      <c r="I69" s="166"/>
      <c r="J69" s="167">
        <f>J213</f>
        <v>0</v>
      </c>
      <c r="K69" s="168"/>
    </row>
    <row r="70" spans="2:12" s="7" customFormat="1" ht="24.95" customHeight="1">
      <c r="B70" s="122"/>
      <c r="D70" s="123" t="s">
        <v>1630</v>
      </c>
      <c r="E70" s="124"/>
      <c r="F70" s="124"/>
      <c r="G70" s="124"/>
      <c r="H70" s="124"/>
      <c r="I70" s="125"/>
      <c r="J70" s="126">
        <f>J225</f>
        <v>0</v>
      </c>
      <c r="K70" s="127"/>
    </row>
    <row r="71" spans="2:12" s="10" customFormat="1" ht="19.899999999999999" customHeight="1">
      <c r="B71" s="163"/>
      <c r="D71" s="164" t="s">
        <v>1628</v>
      </c>
      <c r="E71" s="165"/>
      <c r="F71" s="165"/>
      <c r="G71" s="165"/>
      <c r="H71" s="165"/>
      <c r="I71" s="166"/>
      <c r="J71" s="167">
        <f>J226</f>
        <v>0</v>
      </c>
      <c r="K71" s="168"/>
    </row>
    <row r="72" spans="2:12" s="7" customFormat="1" ht="24.95" customHeight="1">
      <c r="B72" s="122"/>
      <c r="D72" s="123" t="s">
        <v>1631</v>
      </c>
      <c r="E72" s="124"/>
      <c r="F72" s="124"/>
      <c r="G72" s="124"/>
      <c r="H72" s="124"/>
      <c r="I72" s="125"/>
      <c r="J72" s="126">
        <f>J230</f>
        <v>0</v>
      </c>
      <c r="K72" s="127"/>
    </row>
    <row r="73" spans="2:12" s="10" customFormat="1" ht="19.899999999999999" customHeight="1">
      <c r="B73" s="163"/>
      <c r="D73" s="164" t="s">
        <v>1628</v>
      </c>
      <c r="E73" s="165"/>
      <c r="F73" s="165"/>
      <c r="G73" s="165"/>
      <c r="H73" s="165"/>
      <c r="I73" s="166"/>
      <c r="J73" s="167">
        <f>J231</f>
        <v>0</v>
      </c>
      <c r="K73" s="168"/>
    </row>
    <row r="74" spans="2:12" s="1" customFormat="1" ht="21.75" customHeight="1">
      <c r="B74" s="37"/>
      <c r="I74" s="96"/>
      <c r="K74" s="40"/>
    </row>
    <row r="75" spans="2:12" s="1" customFormat="1" ht="6.95" customHeight="1">
      <c r="B75" s="50"/>
      <c r="C75" s="51"/>
      <c r="D75" s="51"/>
      <c r="E75" s="51"/>
      <c r="F75" s="51"/>
      <c r="G75" s="51"/>
      <c r="H75" s="51"/>
      <c r="I75" s="114"/>
      <c r="J75" s="51"/>
      <c r="K75" s="52"/>
    </row>
    <row r="79" spans="2:12" s="1" customFormat="1" ht="6.95" customHeight="1">
      <c r="B79" s="53"/>
      <c r="C79" s="54"/>
      <c r="D79" s="54"/>
      <c r="E79" s="54"/>
      <c r="F79" s="54"/>
      <c r="G79" s="54"/>
      <c r="H79" s="54"/>
      <c r="I79" s="115"/>
      <c r="J79" s="54"/>
      <c r="K79" s="54"/>
      <c r="L79" s="37"/>
    </row>
    <row r="80" spans="2:12" s="1" customFormat="1" ht="36.950000000000003" customHeight="1">
      <c r="B80" s="37"/>
      <c r="C80" s="26" t="s">
        <v>139</v>
      </c>
      <c r="I80" s="96"/>
      <c r="L80" s="37"/>
    </row>
    <row r="81" spans="2:65" s="1" customFormat="1" ht="6.95" customHeight="1">
      <c r="B81" s="37"/>
      <c r="I81" s="96"/>
      <c r="L81" s="37"/>
    </row>
    <row r="82" spans="2:65" s="1" customFormat="1" ht="14.45" customHeight="1">
      <c r="B82" s="37"/>
      <c r="C82" s="33" t="s">
        <v>18</v>
      </c>
      <c r="I82" s="96"/>
      <c r="L82" s="37"/>
    </row>
    <row r="83" spans="2:65" s="1" customFormat="1" ht="16.5" customHeight="1">
      <c r="B83" s="37"/>
      <c r="E83" s="318" t="str">
        <f>E7</f>
        <v>STAVEBNÍ ÚPRAVY HASIČSKÉ ZBROJNICE HEŘMANICE - SLEZSKÁ OSTRAVA</v>
      </c>
      <c r="F83" s="319"/>
      <c r="G83" s="319"/>
      <c r="H83" s="319"/>
      <c r="I83" s="96"/>
      <c r="L83" s="37"/>
    </row>
    <row r="84" spans="2:65" s="1" customFormat="1" ht="14.45" customHeight="1">
      <c r="B84" s="37"/>
      <c r="C84" s="33" t="s">
        <v>129</v>
      </c>
      <c r="I84" s="96"/>
      <c r="L84" s="37"/>
    </row>
    <row r="85" spans="2:65" s="1" customFormat="1" ht="17.25" customHeight="1">
      <c r="B85" s="37"/>
      <c r="E85" s="301" t="str">
        <f>E9</f>
        <v>SO 01 - 4-OBJEKT HZ - ÚSTŘEDNÍ TOPENÍ</v>
      </c>
      <c r="F85" s="320"/>
      <c r="G85" s="320"/>
      <c r="H85" s="320"/>
      <c r="I85" s="96"/>
      <c r="L85" s="37"/>
    </row>
    <row r="86" spans="2:65" s="1" customFormat="1" ht="6.95" customHeight="1">
      <c r="B86" s="37"/>
      <c r="I86" s="96"/>
      <c r="L86" s="37"/>
    </row>
    <row r="87" spans="2:65" s="1" customFormat="1" ht="18" customHeight="1">
      <c r="B87" s="37"/>
      <c r="C87" s="33" t="s">
        <v>23</v>
      </c>
      <c r="F87" s="31" t="str">
        <f>F12</f>
        <v>SLEZSKÁ OSTRAVA</v>
      </c>
      <c r="I87" s="97" t="s">
        <v>25</v>
      </c>
      <c r="J87" s="59" t="str">
        <f>IF(J12="","",J12)</f>
        <v>10. 8. 2023</v>
      </c>
      <c r="L87" s="37"/>
    </row>
    <row r="88" spans="2:65" s="1" customFormat="1" ht="6.95" customHeight="1">
      <c r="B88" s="37"/>
      <c r="I88" s="96"/>
      <c r="L88" s="37"/>
    </row>
    <row r="89" spans="2:65" s="1" customFormat="1">
      <c r="B89" s="37"/>
      <c r="C89" s="33" t="s">
        <v>27</v>
      </c>
      <c r="F89" s="31" t="str">
        <f>E15</f>
        <v>SMO - SLEZSKÁ OSTRAVA</v>
      </c>
      <c r="I89" s="97" t="s">
        <v>33</v>
      </c>
      <c r="J89" s="31" t="str">
        <f>E21</f>
        <v>SPAN</v>
      </c>
      <c r="L89" s="37"/>
    </row>
    <row r="90" spans="2:65" s="1" customFormat="1" ht="14.45" customHeight="1">
      <c r="B90" s="37"/>
      <c r="C90" s="33" t="s">
        <v>31</v>
      </c>
      <c r="F90" s="31" t="str">
        <f>IF(E18="","",E18)</f>
        <v/>
      </c>
      <c r="I90" s="96"/>
      <c r="L90" s="37"/>
    </row>
    <row r="91" spans="2:65" s="1" customFormat="1" ht="10.35" customHeight="1">
      <c r="B91" s="37"/>
      <c r="I91" s="96"/>
      <c r="L91" s="37"/>
    </row>
    <row r="92" spans="2:65" s="8" customFormat="1" ht="29.25" customHeight="1">
      <c r="B92" s="128"/>
      <c r="C92" s="129" t="s">
        <v>140</v>
      </c>
      <c r="D92" s="130" t="s">
        <v>58</v>
      </c>
      <c r="E92" s="130" t="s">
        <v>54</v>
      </c>
      <c r="F92" s="130" t="s">
        <v>141</v>
      </c>
      <c r="G92" s="130" t="s">
        <v>142</v>
      </c>
      <c r="H92" s="130" t="s">
        <v>143</v>
      </c>
      <c r="I92" s="131" t="s">
        <v>144</v>
      </c>
      <c r="J92" s="130" t="s">
        <v>134</v>
      </c>
      <c r="K92" s="132" t="s">
        <v>145</v>
      </c>
      <c r="L92" s="128"/>
      <c r="M92" s="65" t="s">
        <v>146</v>
      </c>
      <c r="N92" s="66" t="s">
        <v>43</v>
      </c>
      <c r="O92" s="66" t="s">
        <v>147</v>
      </c>
      <c r="P92" s="66" t="s">
        <v>148</v>
      </c>
      <c r="Q92" s="66" t="s">
        <v>149</v>
      </c>
      <c r="R92" s="66" t="s">
        <v>150</v>
      </c>
      <c r="S92" s="66" t="s">
        <v>151</v>
      </c>
      <c r="T92" s="67" t="s">
        <v>152</v>
      </c>
    </row>
    <row r="93" spans="2:65" s="1" customFormat="1" ht="29.25" customHeight="1">
      <c r="B93" s="37"/>
      <c r="C93" s="69" t="s">
        <v>135</v>
      </c>
      <c r="I93" s="96"/>
      <c r="J93" s="133">
        <f>BK93</f>
        <v>0</v>
      </c>
      <c r="L93" s="37"/>
      <c r="M93" s="68"/>
      <c r="N93" s="60"/>
      <c r="O93" s="60"/>
      <c r="P93" s="134">
        <f>P94+P104+P118+P150+P189+P212+P225+P230</f>
        <v>0</v>
      </c>
      <c r="Q93" s="60"/>
      <c r="R93" s="134">
        <f>R94+R104+R118+R150+R189+R212+R225+R230</f>
        <v>0</v>
      </c>
      <c r="S93" s="60"/>
      <c r="T93" s="135">
        <f>T94+T104+T118+T150+T189+T212+T225+T230</f>
        <v>0</v>
      </c>
      <c r="AT93" s="21" t="s">
        <v>72</v>
      </c>
      <c r="AU93" s="21" t="s">
        <v>136</v>
      </c>
      <c r="BK93" s="136">
        <f>BK94+BK104+BK118+BK150+BK189+BK212+BK225+BK230</f>
        <v>0</v>
      </c>
    </row>
    <row r="94" spans="2:65" s="9" customFormat="1" ht="37.35" customHeight="1">
      <c r="B94" s="137"/>
      <c r="D94" s="138" t="s">
        <v>72</v>
      </c>
      <c r="E94" s="139" t="s">
        <v>505</v>
      </c>
      <c r="F94" s="139" t="s">
        <v>1634</v>
      </c>
      <c r="I94" s="140"/>
      <c r="J94" s="141">
        <f>BK94</f>
        <v>0</v>
      </c>
      <c r="L94" s="137"/>
      <c r="M94" s="142"/>
      <c r="P94" s="143">
        <f>P95</f>
        <v>0</v>
      </c>
      <c r="R94" s="143">
        <f>R95</f>
        <v>0</v>
      </c>
      <c r="T94" s="144">
        <f>T95</f>
        <v>0</v>
      </c>
      <c r="AR94" s="138" t="s">
        <v>83</v>
      </c>
      <c r="AT94" s="145" t="s">
        <v>72</v>
      </c>
      <c r="AU94" s="145" t="s">
        <v>73</v>
      </c>
      <c r="AY94" s="138" t="s">
        <v>155</v>
      </c>
      <c r="BK94" s="146">
        <f>BK95</f>
        <v>0</v>
      </c>
    </row>
    <row r="95" spans="2:65" s="9" customFormat="1" ht="19.899999999999999" customHeight="1">
      <c r="B95" s="137"/>
      <c r="D95" s="138" t="s">
        <v>72</v>
      </c>
      <c r="E95" s="169" t="s">
        <v>153</v>
      </c>
      <c r="F95" s="169" t="s">
        <v>21</v>
      </c>
      <c r="I95" s="140"/>
      <c r="J95" s="170">
        <f>BK95</f>
        <v>0</v>
      </c>
      <c r="L95" s="137"/>
      <c r="M95" s="142"/>
      <c r="P95" s="143">
        <f>SUM(P96:P103)</f>
        <v>0</v>
      </c>
      <c r="R95" s="143">
        <f>SUM(R96:R103)</f>
        <v>0</v>
      </c>
      <c r="T95" s="144">
        <f>SUM(T96:T103)</f>
        <v>0</v>
      </c>
      <c r="AR95" s="138" t="s">
        <v>83</v>
      </c>
      <c r="AT95" s="145" t="s">
        <v>72</v>
      </c>
      <c r="AU95" s="145" t="s">
        <v>81</v>
      </c>
      <c r="AY95" s="138" t="s">
        <v>155</v>
      </c>
      <c r="BK95" s="146">
        <f>SUM(BK96:BK103)</f>
        <v>0</v>
      </c>
    </row>
    <row r="96" spans="2:65" s="1" customFormat="1" ht="16.5" customHeight="1">
      <c r="B96" s="37"/>
      <c r="C96" s="186" t="s">
        <v>81</v>
      </c>
      <c r="D96" s="186" t="s">
        <v>300</v>
      </c>
      <c r="E96" s="187" t="s">
        <v>1635</v>
      </c>
      <c r="F96" s="188" t="s">
        <v>1636</v>
      </c>
      <c r="G96" s="189" t="s">
        <v>1637</v>
      </c>
      <c r="H96" s="190">
        <v>2</v>
      </c>
      <c r="I96" s="191"/>
      <c r="J96" s="192">
        <f t="shared" ref="J96:J103" si="0">ROUND(I96*H96,2)</f>
        <v>0</v>
      </c>
      <c r="K96" s="188" t="s">
        <v>21</v>
      </c>
      <c r="L96" s="193"/>
      <c r="M96" s="194" t="s">
        <v>21</v>
      </c>
      <c r="N96" s="195" t="s">
        <v>44</v>
      </c>
      <c r="P96" s="156">
        <f t="shared" ref="P96:P103" si="1">O96*H96</f>
        <v>0</v>
      </c>
      <c r="Q96" s="156">
        <v>0</v>
      </c>
      <c r="R96" s="156">
        <f t="shared" ref="R96:R103" si="2">Q96*H96</f>
        <v>0</v>
      </c>
      <c r="S96" s="156">
        <v>0</v>
      </c>
      <c r="T96" s="157">
        <f t="shared" ref="T96:T103" si="3">S96*H96</f>
        <v>0</v>
      </c>
      <c r="AR96" s="21" t="s">
        <v>210</v>
      </c>
      <c r="AT96" s="21" t="s">
        <v>300</v>
      </c>
      <c r="AU96" s="21" t="s">
        <v>83</v>
      </c>
      <c r="AY96" s="21" t="s">
        <v>155</v>
      </c>
      <c r="BE96" s="158">
        <f t="shared" ref="BE96:BE103" si="4">IF(N96="základní",J96,0)</f>
        <v>0</v>
      </c>
      <c r="BF96" s="158">
        <f t="shared" ref="BF96:BF103" si="5">IF(N96="snížená",J96,0)</f>
        <v>0</v>
      </c>
      <c r="BG96" s="158">
        <f t="shared" ref="BG96:BG103" si="6">IF(N96="zákl. přenesená",J96,0)</f>
        <v>0</v>
      </c>
      <c r="BH96" s="158">
        <f t="shared" ref="BH96:BH103" si="7">IF(N96="sníž. přenesená",J96,0)</f>
        <v>0</v>
      </c>
      <c r="BI96" s="158">
        <f t="shared" ref="BI96:BI103" si="8">IF(N96="nulová",J96,0)</f>
        <v>0</v>
      </c>
      <c r="BJ96" s="21" t="s">
        <v>81</v>
      </c>
      <c r="BK96" s="158">
        <f t="shared" ref="BK96:BK103" si="9">ROUND(I96*H96,2)</f>
        <v>0</v>
      </c>
      <c r="BL96" s="21" t="s">
        <v>183</v>
      </c>
      <c r="BM96" s="21" t="s">
        <v>83</v>
      </c>
    </row>
    <row r="97" spans="2:65" s="1" customFormat="1" ht="16.5" customHeight="1">
      <c r="B97" s="37"/>
      <c r="C97" s="147" t="s">
        <v>83</v>
      </c>
      <c r="D97" s="147" t="s">
        <v>156</v>
      </c>
      <c r="E97" s="148" t="s">
        <v>1638</v>
      </c>
      <c r="F97" s="149" t="s">
        <v>1639</v>
      </c>
      <c r="G97" s="150" t="s">
        <v>1637</v>
      </c>
      <c r="H97" s="151">
        <v>2</v>
      </c>
      <c r="I97" s="152"/>
      <c r="J97" s="153">
        <f t="shared" si="0"/>
        <v>0</v>
      </c>
      <c r="K97" s="149" t="s">
        <v>21</v>
      </c>
      <c r="L97" s="37"/>
      <c r="M97" s="154" t="s">
        <v>21</v>
      </c>
      <c r="N97" s="155" t="s">
        <v>44</v>
      </c>
      <c r="P97" s="156">
        <f t="shared" si="1"/>
        <v>0</v>
      </c>
      <c r="Q97" s="156">
        <v>0</v>
      </c>
      <c r="R97" s="156">
        <f t="shared" si="2"/>
        <v>0</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163</v>
      </c>
    </row>
    <row r="98" spans="2:65" s="1" customFormat="1" ht="16.5" customHeight="1">
      <c r="B98" s="37"/>
      <c r="C98" s="147" t="s">
        <v>154</v>
      </c>
      <c r="D98" s="147" t="s">
        <v>156</v>
      </c>
      <c r="E98" s="148" t="s">
        <v>1640</v>
      </c>
      <c r="F98" s="149" t="s">
        <v>1641</v>
      </c>
      <c r="G98" s="150" t="s">
        <v>1637</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166</v>
      </c>
    </row>
    <row r="99" spans="2:65" s="1" customFormat="1" ht="16.5" customHeight="1">
      <c r="B99" s="37"/>
      <c r="C99" s="147" t="s">
        <v>163</v>
      </c>
      <c r="D99" s="147" t="s">
        <v>156</v>
      </c>
      <c r="E99" s="148" t="s">
        <v>1642</v>
      </c>
      <c r="F99" s="149" t="s">
        <v>1643</v>
      </c>
      <c r="G99" s="150" t="s">
        <v>1637</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169</v>
      </c>
    </row>
    <row r="100" spans="2:65" s="1" customFormat="1" ht="16.5" customHeight="1">
      <c r="B100" s="37"/>
      <c r="C100" s="147" t="s">
        <v>170</v>
      </c>
      <c r="D100" s="147" t="s">
        <v>156</v>
      </c>
      <c r="E100" s="148" t="s">
        <v>1644</v>
      </c>
      <c r="F100" s="149" t="s">
        <v>1645</v>
      </c>
      <c r="G100" s="150" t="s">
        <v>1637</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173</v>
      </c>
    </row>
    <row r="101" spans="2:65" s="1" customFormat="1" ht="16.5" customHeight="1">
      <c r="B101" s="37"/>
      <c r="C101" s="147" t="s">
        <v>166</v>
      </c>
      <c r="D101" s="147" t="s">
        <v>156</v>
      </c>
      <c r="E101" s="148" t="s">
        <v>1646</v>
      </c>
      <c r="F101" s="149" t="s">
        <v>1647</v>
      </c>
      <c r="G101" s="150" t="s">
        <v>1637</v>
      </c>
      <c r="H101" s="151">
        <v>2</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176</v>
      </c>
    </row>
    <row r="102" spans="2:65" s="1" customFormat="1" ht="16.5" customHeight="1">
      <c r="B102" s="37"/>
      <c r="C102" s="147" t="s">
        <v>177</v>
      </c>
      <c r="D102" s="147" t="s">
        <v>156</v>
      </c>
      <c r="E102" s="148" t="s">
        <v>1648</v>
      </c>
      <c r="F102" s="149" t="s">
        <v>1649</v>
      </c>
      <c r="G102" s="150" t="s">
        <v>1637</v>
      </c>
      <c r="H102" s="151">
        <v>2</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180</v>
      </c>
    </row>
    <row r="103" spans="2:65" s="1" customFormat="1" ht="16.5" customHeight="1">
      <c r="B103" s="37"/>
      <c r="C103" s="147" t="s">
        <v>169</v>
      </c>
      <c r="D103" s="147" t="s">
        <v>156</v>
      </c>
      <c r="E103" s="148" t="s">
        <v>1650</v>
      </c>
      <c r="F103" s="149" t="s">
        <v>1651</v>
      </c>
      <c r="G103" s="150" t="s">
        <v>303</v>
      </c>
      <c r="H103" s="151">
        <v>0.84199999999999997</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183</v>
      </c>
    </row>
    <row r="104" spans="2:65" s="9" customFormat="1" ht="37.35" customHeight="1">
      <c r="B104" s="137"/>
      <c r="D104" s="138" t="s">
        <v>72</v>
      </c>
      <c r="E104" s="139" t="s">
        <v>478</v>
      </c>
      <c r="F104" s="139" t="s">
        <v>1652</v>
      </c>
      <c r="I104" s="140"/>
      <c r="J104" s="141">
        <f>BK104</f>
        <v>0</v>
      </c>
      <c r="L104" s="137"/>
      <c r="M104" s="142"/>
      <c r="P104" s="143">
        <f>P105</f>
        <v>0</v>
      </c>
      <c r="R104" s="143">
        <f>R105</f>
        <v>0</v>
      </c>
      <c r="T104" s="144">
        <f>T105</f>
        <v>0</v>
      </c>
      <c r="AR104" s="138" t="s">
        <v>83</v>
      </c>
      <c r="AT104" s="145" t="s">
        <v>72</v>
      </c>
      <c r="AU104" s="145" t="s">
        <v>73</v>
      </c>
      <c r="AY104" s="138" t="s">
        <v>155</v>
      </c>
      <c r="BK104" s="146">
        <f>BK105</f>
        <v>0</v>
      </c>
    </row>
    <row r="105" spans="2:65" s="9" customFormat="1" ht="19.899999999999999" customHeight="1">
      <c r="B105" s="137"/>
      <c r="D105" s="138" t="s">
        <v>72</v>
      </c>
      <c r="E105" s="169" t="s">
        <v>153</v>
      </c>
      <c r="F105" s="169" t="s">
        <v>21</v>
      </c>
      <c r="I105" s="140"/>
      <c r="J105" s="170">
        <f>BK105</f>
        <v>0</v>
      </c>
      <c r="L105" s="137"/>
      <c r="M105" s="142"/>
      <c r="P105" s="143">
        <f>SUM(P106:P117)</f>
        <v>0</v>
      </c>
      <c r="R105" s="143">
        <f>SUM(R106:R117)</f>
        <v>0</v>
      </c>
      <c r="T105" s="144">
        <f>SUM(T106:T117)</f>
        <v>0</v>
      </c>
      <c r="AR105" s="138" t="s">
        <v>83</v>
      </c>
      <c r="AT105" s="145" t="s">
        <v>72</v>
      </c>
      <c r="AU105" s="145" t="s">
        <v>81</v>
      </c>
      <c r="AY105" s="138" t="s">
        <v>155</v>
      </c>
      <c r="BK105" s="146">
        <f>SUM(BK106:BK117)</f>
        <v>0</v>
      </c>
    </row>
    <row r="106" spans="2:65" s="1" customFormat="1" ht="16.5" customHeight="1">
      <c r="B106" s="37"/>
      <c r="C106" s="147" t="s">
        <v>81</v>
      </c>
      <c r="D106" s="147" t="s">
        <v>156</v>
      </c>
      <c r="E106" s="148" t="s">
        <v>1653</v>
      </c>
      <c r="F106" s="149" t="s">
        <v>1654</v>
      </c>
      <c r="G106" s="150" t="s">
        <v>1655</v>
      </c>
      <c r="H106" s="151">
        <v>1</v>
      </c>
      <c r="I106" s="152"/>
      <c r="J106" s="153">
        <f t="shared" ref="J106:J117" si="10">ROUND(I106*H106,2)</f>
        <v>0</v>
      </c>
      <c r="K106" s="149" t="s">
        <v>21</v>
      </c>
      <c r="L106" s="37"/>
      <c r="M106" s="154" t="s">
        <v>21</v>
      </c>
      <c r="N106" s="155" t="s">
        <v>44</v>
      </c>
      <c r="P106" s="156">
        <f t="shared" ref="P106:P117" si="11">O106*H106</f>
        <v>0</v>
      </c>
      <c r="Q106" s="156">
        <v>0</v>
      </c>
      <c r="R106" s="156">
        <f t="shared" ref="R106:R117" si="12">Q106*H106</f>
        <v>0</v>
      </c>
      <c r="S106" s="156">
        <v>0</v>
      </c>
      <c r="T106" s="157">
        <f t="shared" ref="T106:T117" si="13">S106*H106</f>
        <v>0</v>
      </c>
      <c r="AR106" s="21" t="s">
        <v>183</v>
      </c>
      <c r="AT106" s="21" t="s">
        <v>156</v>
      </c>
      <c r="AU106" s="21" t="s">
        <v>83</v>
      </c>
      <c r="AY106" s="21" t="s">
        <v>155</v>
      </c>
      <c r="BE106" s="158">
        <f t="shared" ref="BE106:BE117" si="14">IF(N106="základní",J106,0)</f>
        <v>0</v>
      </c>
      <c r="BF106" s="158">
        <f t="shared" ref="BF106:BF117" si="15">IF(N106="snížená",J106,0)</f>
        <v>0</v>
      </c>
      <c r="BG106" s="158">
        <f t="shared" ref="BG106:BG117" si="16">IF(N106="zákl. přenesená",J106,0)</f>
        <v>0</v>
      </c>
      <c r="BH106" s="158">
        <f t="shared" ref="BH106:BH117" si="17">IF(N106="sníž. přenesená",J106,0)</f>
        <v>0</v>
      </c>
      <c r="BI106" s="158">
        <f t="shared" ref="BI106:BI117" si="18">IF(N106="nulová",J106,0)</f>
        <v>0</v>
      </c>
      <c r="BJ106" s="21" t="s">
        <v>81</v>
      </c>
      <c r="BK106" s="158">
        <f t="shared" ref="BK106:BK117" si="19">ROUND(I106*H106,2)</f>
        <v>0</v>
      </c>
      <c r="BL106" s="21" t="s">
        <v>183</v>
      </c>
      <c r="BM106" s="21" t="s">
        <v>187</v>
      </c>
    </row>
    <row r="107" spans="2:65" s="1" customFormat="1" ht="16.5" customHeight="1">
      <c r="B107" s="37"/>
      <c r="C107" s="147" t="s">
        <v>83</v>
      </c>
      <c r="D107" s="147" t="s">
        <v>156</v>
      </c>
      <c r="E107" s="148" t="s">
        <v>1656</v>
      </c>
      <c r="F107" s="149" t="s">
        <v>1657</v>
      </c>
      <c r="G107" s="150" t="s">
        <v>1655</v>
      </c>
      <c r="H107" s="151">
        <v>1</v>
      </c>
      <c r="I107" s="152"/>
      <c r="J107" s="153">
        <f t="shared" si="10"/>
        <v>0</v>
      </c>
      <c r="K107" s="149" t="s">
        <v>21</v>
      </c>
      <c r="L107" s="37"/>
      <c r="M107" s="154" t="s">
        <v>21</v>
      </c>
      <c r="N107" s="155" t="s">
        <v>44</v>
      </c>
      <c r="P107" s="156">
        <f t="shared" si="11"/>
        <v>0</v>
      </c>
      <c r="Q107" s="156">
        <v>0</v>
      </c>
      <c r="R107" s="156">
        <f t="shared" si="12"/>
        <v>0</v>
      </c>
      <c r="S107" s="156">
        <v>0</v>
      </c>
      <c r="T107" s="157">
        <f t="shared" si="13"/>
        <v>0</v>
      </c>
      <c r="AR107" s="21" t="s">
        <v>183</v>
      </c>
      <c r="AT107" s="21" t="s">
        <v>156</v>
      </c>
      <c r="AU107" s="21" t="s">
        <v>83</v>
      </c>
      <c r="AY107" s="21" t="s">
        <v>155</v>
      </c>
      <c r="BE107" s="158">
        <f t="shared" si="14"/>
        <v>0</v>
      </c>
      <c r="BF107" s="158">
        <f t="shared" si="15"/>
        <v>0</v>
      </c>
      <c r="BG107" s="158">
        <f t="shared" si="16"/>
        <v>0</v>
      </c>
      <c r="BH107" s="158">
        <f t="shared" si="17"/>
        <v>0</v>
      </c>
      <c r="BI107" s="158">
        <f t="shared" si="18"/>
        <v>0</v>
      </c>
      <c r="BJ107" s="21" t="s">
        <v>81</v>
      </c>
      <c r="BK107" s="158">
        <f t="shared" si="19"/>
        <v>0</v>
      </c>
      <c r="BL107" s="21" t="s">
        <v>183</v>
      </c>
      <c r="BM107" s="21" t="s">
        <v>190</v>
      </c>
    </row>
    <row r="108" spans="2:65" s="1" customFormat="1" ht="16.5" customHeight="1">
      <c r="B108" s="37"/>
      <c r="C108" s="147" t="s">
        <v>154</v>
      </c>
      <c r="D108" s="147" t="s">
        <v>156</v>
      </c>
      <c r="E108" s="148" t="s">
        <v>1658</v>
      </c>
      <c r="F108" s="149" t="s">
        <v>1659</v>
      </c>
      <c r="G108" s="150" t="s">
        <v>1637</v>
      </c>
      <c r="H108" s="151">
        <v>1</v>
      </c>
      <c r="I108" s="152"/>
      <c r="J108" s="153">
        <f t="shared" si="10"/>
        <v>0</v>
      </c>
      <c r="K108" s="149" t="s">
        <v>21</v>
      </c>
      <c r="L108" s="37"/>
      <c r="M108" s="154" t="s">
        <v>21</v>
      </c>
      <c r="N108" s="155" t="s">
        <v>44</v>
      </c>
      <c r="P108" s="156">
        <f t="shared" si="11"/>
        <v>0</v>
      </c>
      <c r="Q108" s="156">
        <v>0</v>
      </c>
      <c r="R108" s="156">
        <f t="shared" si="12"/>
        <v>0</v>
      </c>
      <c r="S108" s="156">
        <v>0</v>
      </c>
      <c r="T108" s="157">
        <f t="shared" si="13"/>
        <v>0</v>
      </c>
      <c r="AR108" s="21" t="s">
        <v>183</v>
      </c>
      <c r="AT108" s="21" t="s">
        <v>156</v>
      </c>
      <c r="AU108" s="21" t="s">
        <v>83</v>
      </c>
      <c r="AY108" s="21" t="s">
        <v>155</v>
      </c>
      <c r="BE108" s="158">
        <f t="shared" si="14"/>
        <v>0</v>
      </c>
      <c r="BF108" s="158">
        <f t="shared" si="15"/>
        <v>0</v>
      </c>
      <c r="BG108" s="158">
        <f t="shared" si="16"/>
        <v>0</v>
      </c>
      <c r="BH108" s="158">
        <f t="shared" si="17"/>
        <v>0</v>
      </c>
      <c r="BI108" s="158">
        <f t="shared" si="18"/>
        <v>0</v>
      </c>
      <c r="BJ108" s="21" t="s">
        <v>81</v>
      </c>
      <c r="BK108" s="158">
        <f t="shared" si="19"/>
        <v>0</v>
      </c>
      <c r="BL108" s="21" t="s">
        <v>183</v>
      </c>
      <c r="BM108" s="21" t="s">
        <v>194</v>
      </c>
    </row>
    <row r="109" spans="2:65" s="1" customFormat="1" ht="16.5" customHeight="1">
      <c r="B109" s="37"/>
      <c r="C109" s="147" t="s">
        <v>163</v>
      </c>
      <c r="D109" s="147" t="s">
        <v>156</v>
      </c>
      <c r="E109" s="148" t="s">
        <v>1660</v>
      </c>
      <c r="F109" s="149" t="s">
        <v>1661</v>
      </c>
      <c r="G109" s="150" t="s">
        <v>1637</v>
      </c>
      <c r="H109" s="151">
        <v>1</v>
      </c>
      <c r="I109" s="152"/>
      <c r="J109" s="153">
        <f t="shared" si="10"/>
        <v>0</v>
      </c>
      <c r="K109" s="149" t="s">
        <v>21</v>
      </c>
      <c r="L109" s="37"/>
      <c r="M109" s="154" t="s">
        <v>21</v>
      </c>
      <c r="N109" s="155" t="s">
        <v>44</v>
      </c>
      <c r="P109" s="156">
        <f t="shared" si="11"/>
        <v>0</v>
      </c>
      <c r="Q109" s="156">
        <v>0</v>
      </c>
      <c r="R109" s="156">
        <f t="shared" si="12"/>
        <v>0</v>
      </c>
      <c r="S109" s="156">
        <v>0</v>
      </c>
      <c r="T109" s="157">
        <f t="shared" si="13"/>
        <v>0</v>
      </c>
      <c r="AR109" s="21" t="s">
        <v>183</v>
      </c>
      <c r="AT109" s="21" t="s">
        <v>156</v>
      </c>
      <c r="AU109" s="21" t="s">
        <v>83</v>
      </c>
      <c r="AY109" s="21" t="s">
        <v>155</v>
      </c>
      <c r="BE109" s="158">
        <f t="shared" si="14"/>
        <v>0</v>
      </c>
      <c r="BF109" s="158">
        <f t="shared" si="15"/>
        <v>0</v>
      </c>
      <c r="BG109" s="158">
        <f t="shared" si="16"/>
        <v>0</v>
      </c>
      <c r="BH109" s="158">
        <f t="shared" si="17"/>
        <v>0</v>
      </c>
      <c r="BI109" s="158">
        <f t="shared" si="18"/>
        <v>0</v>
      </c>
      <c r="BJ109" s="21" t="s">
        <v>81</v>
      </c>
      <c r="BK109" s="158">
        <f t="shared" si="19"/>
        <v>0</v>
      </c>
      <c r="BL109" s="21" t="s">
        <v>183</v>
      </c>
      <c r="BM109" s="21" t="s">
        <v>197</v>
      </c>
    </row>
    <row r="110" spans="2:65" s="1" customFormat="1" ht="16.5" customHeight="1">
      <c r="B110" s="37"/>
      <c r="C110" s="147" t="s">
        <v>170</v>
      </c>
      <c r="D110" s="147" t="s">
        <v>156</v>
      </c>
      <c r="E110" s="148" t="s">
        <v>1662</v>
      </c>
      <c r="F110" s="149" t="s">
        <v>1663</v>
      </c>
      <c r="G110" s="150" t="s">
        <v>1637</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183</v>
      </c>
      <c r="AT110" s="21" t="s">
        <v>156</v>
      </c>
      <c r="AU110" s="21" t="s">
        <v>83</v>
      </c>
      <c r="AY110" s="21" t="s">
        <v>155</v>
      </c>
      <c r="BE110" s="158">
        <f t="shared" si="14"/>
        <v>0</v>
      </c>
      <c r="BF110" s="158">
        <f t="shared" si="15"/>
        <v>0</v>
      </c>
      <c r="BG110" s="158">
        <f t="shared" si="16"/>
        <v>0</v>
      </c>
      <c r="BH110" s="158">
        <f t="shared" si="17"/>
        <v>0</v>
      </c>
      <c r="BI110" s="158">
        <f t="shared" si="18"/>
        <v>0</v>
      </c>
      <c r="BJ110" s="21" t="s">
        <v>81</v>
      </c>
      <c r="BK110" s="158">
        <f t="shared" si="19"/>
        <v>0</v>
      </c>
      <c r="BL110" s="21" t="s">
        <v>183</v>
      </c>
      <c r="BM110" s="21" t="s">
        <v>201</v>
      </c>
    </row>
    <row r="111" spans="2:65" s="1" customFormat="1" ht="16.5" customHeight="1">
      <c r="B111" s="37"/>
      <c r="C111" s="147" t="s">
        <v>166</v>
      </c>
      <c r="D111" s="147" t="s">
        <v>156</v>
      </c>
      <c r="E111" s="148" t="s">
        <v>1664</v>
      </c>
      <c r="F111" s="149" t="s">
        <v>1665</v>
      </c>
      <c r="G111" s="150" t="s">
        <v>1637</v>
      </c>
      <c r="H111" s="151">
        <v>1</v>
      </c>
      <c r="I111" s="152"/>
      <c r="J111" s="153">
        <f t="shared" si="10"/>
        <v>0</v>
      </c>
      <c r="K111" s="149" t="s">
        <v>21</v>
      </c>
      <c r="L111" s="37"/>
      <c r="M111" s="154" t="s">
        <v>21</v>
      </c>
      <c r="N111" s="155" t="s">
        <v>44</v>
      </c>
      <c r="P111" s="156">
        <f t="shared" si="11"/>
        <v>0</v>
      </c>
      <c r="Q111" s="156">
        <v>0</v>
      </c>
      <c r="R111" s="156">
        <f t="shared" si="12"/>
        <v>0</v>
      </c>
      <c r="S111" s="156">
        <v>0</v>
      </c>
      <c r="T111" s="157">
        <f t="shared" si="13"/>
        <v>0</v>
      </c>
      <c r="AR111" s="21" t="s">
        <v>183</v>
      </c>
      <c r="AT111" s="21" t="s">
        <v>156</v>
      </c>
      <c r="AU111" s="21" t="s">
        <v>83</v>
      </c>
      <c r="AY111" s="21" t="s">
        <v>155</v>
      </c>
      <c r="BE111" s="158">
        <f t="shared" si="14"/>
        <v>0</v>
      </c>
      <c r="BF111" s="158">
        <f t="shared" si="15"/>
        <v>0</v>
      </c>
      <c r="BG111" s="158">
        <f t="shared" si="16"/>
        <v>0</v>
      </c>
      <c r="BH111" s="158">
        <f t="shared" si="17"/>
        <v>0</v>
      </c>
      <c r="BI111" s="158">
        <f t="shared" si="18"/>
        <v>0</v>
      </c>
      <c r="BJ111" s="21" t="s">
        <v>81</v>
      </c>
      <c r="BK111" s="158">
        <f t="shared" si="19"/>
        <v>0</v>
      </c>
      <c r="BL111" s="21" t="s">
        <v>183</v>
      </c>
      <c r="BM111" s="21" t="s">
        <v>204</v>
      </c>
    </row>
    <row r="112" spans="2:65" s="1" customFormat="1" ht="16.5" customHeight="1">
      <c r="B112" s="37"/>
      <c r="C112" s="147" t="s">
        <v>177</v>
      </c>
      <c r="D112" s="147" t="s">
        <v>156</v>
      </c>
      <c r="E112" s="148" t="s">
        <v>1666</v>
      </c>
      <c r="F112" s="149" t="s">
        <v>1667</v>
      </c>
      <c r="G112" s="150" t="s">
        <v>1637</v>
      </c>
      <c r="H112" s="151">
        <v>1</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183</v>
      </c>
      <c r="AT112" s="21" t="s">
        <v>156</v>
      </c>
      <c r="AU112" s="21" t="s">
        <v>83</v>
      </c>
      <c r="AY112" s="21" t="s">
        <v>155</v>
      </c>
      <c r="BE112" s="158">
        <f t="shared" si="14"/>
        <v>0</v>
      </c>
      <c r="BF112" s="158">
        <f t="shared" si="15"/>
        <v>0</v>
      </c>
      <c r="BG112" s="158">
        <f t="shared" si="16"/>
        <v>0</v>
      </c>
      <c r="BH112" s="158">
        <f t="shared" si="17"/>
        <v>0</v>
      </c>
      <c r="BI112" s="158">
        <f t="shared" si="18"/>
        <v>0</v>
      </c>
      <c r="BJ112" s="21" t="s">
        <v>81</v>
      </c>
      <c r="BK112" s="158">
        <f t="shared" si="19"/>
        <v>0</v>
      </c>
      <c r="BL112" s="21" t="s">
        <v>183</v>
      </c>
      <c r="BM112" s="21" t="s">
        <v>207</v>
      </c>
    </row>
    <row r="113" spans="2:65" s="1" customFormat="1" ht="16.5" customHeight="1">
      <c r="B113" s="37"/>
      <c r="C113" s="147" t="s">
        <v>169</v>
      </c>
      <c r="D113" s="147" t="s">
        <v>156</v>
      </c>
      <c r="E113" s="148" t="s">
        <v>1668</v>
      </c>
      <c r="F113" s="149" t="s">
        <v>1669</v>
      </c>
      <c r="G113" s="150" t="s">
        <v>1637</v>
      </c>
      <c r="H113" s="151">
        <v>1</v>
      </c>
      <c r="I113" s="152"/>
      <c r="J113" s="153">
        <f t="shared" si="10"/>
        <v>0</v>
      </c>
      <c r="K113" s="149" t="s">
        <v>21</v>
      </c>
      <c r="L113" s="37"/>
      <c r="M113" s="154" t="s">
        <v>21</v>
      </c>
      <c r="N113" s="155" t="s">
        <v>44</v>
      </c>
      <c r="P113" s="156">
        <f t="shared" si="11"/>
        <v>0</v>
      </c>
      <c r="Q113" s="156">
        <v>0</v>
      </c>
      <c r="R113" s="156">
        <f t="shared" si="12"/>
        <v>0</v>
      </c>
      <c r="S113" s="156">
        <v>0</v>
      </c>
      <c r="T113" s="157">
        <f t="shared" si="13"/>
        <v>0</v>
      </c>
      <c r="AR113" s="21" t="s">
        <v>183</v>
      </c>
      <c r="AT113" s="21" t="s">
        <v>156</v>
      </c>
      <c r="AU113" s="21" t="s">
        <v>83</v>
      </c>
      <c r="AY113" s="21" t="s">
        <v>155</v>
      </c>
      <c r="BE113" s="158">
        <f t="shared" si="14"/>
        <v>0</v>
      </c>
      <c r="BF113" s="158">
        <f t="shared" si="15"/>
        <v>0</v>
      </c>
      <c r="BG113" s="158">
        <f t="shared" si="16"/>
        <v>0</v>
      </c>
      <c r="BH113" s="158">
        <f t="shared" si="17"/>
        <v>0</v>
      </c>
      <c r="BI113" s="158">
        <f t="shared" si="18"/>
        <v>0</v>
      </c>
      <c r="BJ113" s="21" t="s">
        <v>81</v>
      </c>
      <c r="BK113" s="158">
        <f t="shared" si="19"/>
        <v>0</v>
      </c>
      <c r="BL113" s="21" t="s">
        <v>183</v>
      </c>
      <c r="BM113" s="21" t="s">
        <v>210</v>
      </c>
    </row>
    <row r="114" spans="2:65" s="1" customFormat="1" ht="16.5" customHeight="1">
      <c r="B114" s="37"/>
      <c r="C114" s="147" t="s">
        <v>184</v>
      </c>
      <c r="D114" s="147" t="s">
        <v>156</v>
      </c>
      <c r="E114" s="148" t="s">
        <v>1670</v>
      </c>
      <c r="F114" s="149" t="s">
        <v>1671</v>
      </c>
      <c r="G114" s="150" t="s">
        <v>1637</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183</v>
      </c>
      <c r="AT114" s="21" t="s">
        <v>156</v>
      </c>
      <c r="AU114" s="21" t="s">
        <v>83</v>
      </c>
      <c r="AY114" s="21" t="s">
        <v>155</v>
      </c>
      <c r="BE114" s="158">
        <f t="shared" si="14"/>
        <v>0</v>
      </c>
      <c r="BF114" s="158">
        <f t="shared" si="15"/>
        <v>0</v>
      </c>
      <c r="BG114" s="158">
        <f t="shared" si="16"/>
        <v>0</v>
      </c>
      <c r="BH114" s="158">
        <f t="shared" si="17"/>
        <v>0</v>
      </c>
      <c r="BI114" s="158">
        <f t="shared" si="18"/>
        <v>0</v>
      </c>
      <c r="BJ114" s="21" t="s">
        <v>81</v>
      </c>
      <c r="BK114" s="158">
        <f t="shared" si="19"/>
        <v>0</v>
      </c>
      <c r="BL114" s="21" t="s">
        <v>183</v>
      </c>
      <c r="BM114" s="21" t="s">
        <v>214</v>
      </c>
    </row>
    <row r="115" spans="2:65" s="1" customFormat="1" ht="16.5" customHeight="1">
      <c r="B115" s="37"/>
      <c r="C115" s="147" t="s">
        <v>173</v>
      </c>
      <c r="D115" s="147" t="s">
        <v>156</v>
      </c>
      <c r="E115" s="148" t="s">
        <v>1672</v>
      </c>
      <c r="F115" s="149" t="s">
        <v>1673</v>
      </c>
      <c r="G115" s="150" t="s">
        <v>1637</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183</v>
      </c>
      <c r="AT115" s="21" t="s">
        <v>156</v>
      </c>
      <c r="AU115" s="21" t="s">
        <v>83</v>
      </c>
      <c r="AY115" s="21" t="s">
        <v>155</v>
      </c>
      <c r="BE115" s="158">
        <f t="shared" si="14"/>
        <v>0</v>
      </c>
      <c r="BF115" s="158">
        <f t="shared" si="15"/>
        <v>0</v>
      </c>
      <c r="BG115" s="158">
        <f t="shared" si="16"/>
        <v>0</v>
      </c>
      <c r="BH115" s="158">
        <f t="shared" si="17"/>
        <v>0</v>
      </c>
      <c r="BI115" s="158">
        <f t="shared" si="18"/>
        <v>0</v>
      </c>
      <c r="BJ115" s="21" t="s">
        <v>81</v>
      </c>
      <c r="BK115" s="158">
        <f t="shared" si="19"/>
        <v>0</v>
      </c>
      <c r="BL115" s="21" t="s">
        <v>183</v>
      </c>
      <c r="BM115" s="21" t="s">
        <v>217</v>
      </c>
    </row>
    <row r="116" spans="2:65" s="1" customFormat="1" ht="16.5" customHeight="1">
      <c r="B116" s="37"/>
      <c r="C116" s="147" t="s">
        <v>191</v>
      </c>
      <c r="D116" s="147" t="s">
        <v>156</v>
      </c>
      <c r="E116" s="148" t="s">
        <v>1674</v>
      </c>
      <c r="F116" s="149" t="s">
        <v>1675</v>
      </c>
      <c r="G116" s="150" t="s">
        <v>1637</v>
      </c>
      <c r="H116" s="151">
        <v>12</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183</v>
      </c>
      <c r="AT116" s="21" t="s">
        <v>156</v>
      </c>
      <c r="AU116" s="21" t="s">
        <v>83</v>
      </c>
      <c r="AY116" s="21" t="s">
        <v>155</v>
      </c>
      <c r="BE116" s="158">
        <f t="shared" si="14"/>
        <v>0</v>
      </c>
      <c r="BF116" s="158">
        <f t="shared" si="15"/>
        <v>0</v>
      </c>
      <c r="BG116" s="158">
        <f t="shared" si="16"/>
        <v>0</v>
      </c>
      <c r="BH116" s="158">
        <f t="shared" si="17"/>
        <v>0</v>
      </c>
      <c r="BI116" s="158">
        <f t="shared" si="18"/>
        <v>0</v>
      </c>
      <c r="BJ116" s="21" t="s">
        <v>81</v>
      </c>
      <c r="BK116" s="158">
        <f t="shared" si="19"/>
        <v>0</v>
      </c>
      <c r="BL116" s="21" t="s">
        <v>183</v>
      </c>
      <c r="BM116" s="21" t="s">
        <v>221</v>
      </c>
    </row>
    <row r="117" spans="2:65" s="1" customFormat="1" ht="16.5" customHeight="1">
      <c r="B117" s="37"/>
      <c r="C117" s="147" t="s">
        <v>176</v>
      </c>
      <c r="D117" s="147" t="s">
        <v>156</v>
      </c>
      <c r="E117" s="148" t="s">
        <v>1676</v>
      </c>
      <c r="F117" s="149" t="s">
        <v>1677</v>
      </c>
      <c r="G117" s="150" t="s">
        <v>303</v>
      </c>
      <c r="H117" s="151">
        <v>4.0990000000000002</v>
      </c>
      <c r="I117" s="152"/>
      <c r="J117" s="153">
        <f t="shared" si="10"/>
        <v>0</v>
      </c>
      <c r="K117" s="149" t="s">
        <v>21</v>
      </c>
      <c r="L117" s="37"/>
      <c r="M117" s="154" t="s">
        <v>21</v>
      </c>
      <c r="N117" s="155" t="s">
        <v>44</v>
      </c>
      <c r="P117" s="156">
        <f t="shared" si="11"/>
        <v>0</v>
      </c>
      <c r="Q117" s="156">
        <v>0</v>
      </c>
      <c r="R117" s="156">
        <f t="shared" si="12"/>
        <v>0</v>
      </c>
      <c r="S117" s="156">
        <v>0</v>
      </c>
      <c r="T117" s="157">
        <f t="shared" si="13"/>
        <v>0</v>
      </c>
      <c r="AR117" s="21" t="s">
        <v>183</v>
      </c>
      <c r="AT117" s="21" t="s">
        <v>156</v>
      </c>
      <c r="AU117" s="21" t="s">
        <v>83</v>
      </c>
      <c r="AY117" s="21" t="s">
        <v>155</v>
      </c>
      <c r="BE117" s="158">
        <f t="shared" si="14"/>
        <v>0</v>
      </c>
      <c r="BF117" s="158">
        <f t="shared" si="15"/>
        <v>0</v>
      </c>
      <c r="BG117" s="158">
        <f t="shared" si="16"/>
        <v>0</v>
      </c>
      <c r="BH117" s="158">
        <f t="shared" si="17"/>
        <v>0</v>
      </c>
      <c r="BI117" s="158">
        <f t="shared" si="18"/>
        <v>0</v>
      </c>
      <c r="BJ117" s="21" t="s">
        <v>81</v>
      </c>
      <c r="BK117" s="158">
        <f t="shared" si="19"/>
        <v>0</v>
      </c>
      <c r="BL117" s="21" t="s">
        <v>183</v>
      </c>
      <c r="BM117" s="21" t="s">
        <v>224</v>
      </c>
    </row>
    <row r="118" spans="2:65" s="9" customFormat="1" ht="37.35" customHeight="1">
      <c r="B118" s="137"/>
      <c r="D118" s="138" t="s">
        <v>72</v>
      </c>
      <c r="E118" s="139" t="s">
        <v>567</v>
      </c>
      <c r="F118" s="139" t="s">
        <v>1678</v>
      </c>
      <c r="I118" s="140"/>
      <c r="J118" s="141">
        <f>BK118</f>
        <v>0</v>
      </c>
      <c r="L118" s="137"/>
      <c r="M118" s="142"/>
      <c r="P118" s="143">
        <f>P119</f>
        <v>0</v>
      </c>
      <c r="R118" s="143">
        <f>R119</f>
        <v>0</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SUM(P120:P149)</f>
        <v>0</v>
      </c>
      <c r="R119" s="143">
        <f>SUM(R120:R149)</f>
        <v>0</v>
      </c>
      <c r="T119" s="144">
        <f>SUM(T120:T149)</f>
        <v>0</v>
      </c>
      <c r="AR119" s="138" t="s">
        <v>83</v>
      </c>
      <c r="AT119" s="145" t="s">
        <v>72</v>
      </c>
      <c r="AU119" s="145" t="s">
        <v>81</v>
      </c>
      <c r="AY119" s="138" t="s">
        <v>155</v>
      </c>
      <c r="BK119" s="146">
        <f>SUM(BK120:BK149)</f>
        <v>0</v>
      </c>
    </row>
    <row r="120" spans="2:65" s="1" customFormat="1" ht="16.5" customHeight="1">
      <c r="B120" s="37"/>
      <c r="C120" s="147" t="s">
        <v>81</v>
      </c>
      <c r="D120" s="147" t="s">
        <v>156</v>
      </c>
      <c r="E120" s="148" t="s">
        <v>1679</v>
      </c>
      <c r="F120" s="149" t="s">
        <v>1680</v>
      </c>
      <c r="G120" s="150" t="s">
        <v>1681</v>
      </c>
      <c r="H120" s="151">
        <v>184</v>
      </c>
      <c r="I120" s="152"/>
      <c r="J120" s="153">
        <f t="shared" ref="J120:J149" si="20">ROUND(I120*H120,2)</f>
        <v>0</v>
      </c>
      <c r="K120" s="149" t="s">
        <v>21</v>
      </c>
      <c r="L120" s="37"/>
      <c r="M120" s="154" t="s">
        <v>21</v>
      </c>
      <c r="N120" s="155" t="s">
        <v>44</v>
      </c>
      <c r="P120" s="156">
        <f t="shared" ref="P120:P149" si="21">O120*H120</f>
        <v>0</v>
      </c>
      <c r="Q120" s="156">
        <v>0</v>
      </c>
      <c r="R120" s="156">
        <f t="shared" ref="R120:R149" si="22">Q120*H120</f>
        <v>0</v>
      </c>
      <c r="S120" s="156">
        <v>0</v>
      </c>
      <c r="T120" s="157">
        <f t="shared" ref="T120:T149" si="23">S120*H120</f>
        <v>0</v>
      </c>
      <c r="AR120" s="21" t="s">
        <v>183</v>
      </c>
      <c r="AT120" s="21" t="s">
        <v>156</v>
      </c>
      <c r="AU120" s="21" t="s">
        <v>83</v>
      </c>
      <c r="AY120" s="21" t="s">
        <v>155</v>
      </c>
      <c r="BE120" s="158">
        <f t="shared" ref="BE120:BE149" si="24">IF(N120="základní",J120,0)</f>
        <v>0</v>
      </c>
      <c r="BF120" s="158">
        <f t="shared" ref="BF120:BF149" si="25">IF(N120="snížená",J120,0)</f>
        <v>0</v>
      </c>
      <c r="BG120" s="158">
        <f t="shared" ref="BG120:BG149" si="26">IF(N120="zákl. přenesená",J120,0)</f>
        <v>0</v>
      </c>
      <c r="BH120" s="158">
        <f t="shared" ref="BH120:BH149" si="27">IF(N120="sníž. přenesená",J120,0)</f>
        <v>0</v>
      </c>
      <c r="BI120" s="158">
        <f t="shared" ref="BI120:BI149" si="28">IF(N120="nulová",J120,0)</f>
        <v>0</v>
      </c>
      <c r="BJ120" s="21" t="s">
        <v>81</v>
      </c>
      <c r="BK120" s="158">
        <f t="shared" ref="BK120:BK149" si="29">ROUND(I120*H120,2)</f>
        <v>0</v>
      </c>
      <c r="BL120" s="21" t="s">
        <v>183</v>
      </c>
      <c r="BM120" s="21" t="s">
        <v>227</v>
      </c>
    </row>
    <row r="121" spans="2:65" s="1" customFormat="1" ht="16.5" customHeight="1">
      <c r="B121" s="37"/>
      <c r="C121" s="147" t="s">
        <v>83</v>
      </c>
      <c r="D121" s="147" t="s">
        <v>156</v>
      </c>
      <c r="E121" s="148" t="s">
        <v>1682</v>
      </c>
      <c r="F121" s="149" t="s">
        <v>1683</v>
      </c>
      <c r="G121" s="150" t="s">
        <v>1681</v>
      </c>
      <c r="H121" s="151">
        <v>86</v>
      </c>
      <c r="I121" s="152"/>
      <c r="J121" s="153">
        <f t="shared" si="20"/>
        <v>0</v>
      </c>
      <c r="K121" s="149" t="s">
        <v>21</v>
      </c>
      <c r="L121" s="37"/>
      <c r="M121" s="154" t="s">
        <v>21</v>
      </c>
      <c r="N121" s="155" t="s">
        <v>44</v>
      </c>
      <c r="P121" s="156">
        <f t="shared" si="21"/>
        <v>0</v>
      </c>
      <c r="Q121" s="156">
        <v>0</v>
      </c>
      <c r="R121" s="156">
        <f t="shared" si="22"/>
        <v>0</v>
      </c>
      <c r="S121" s="156">
        <v>0</v>
      </c>
      <c r="T121" s="157">
        <f t="shared" si="23"/>
        <v>0</v>
      </c>
      <c r="AR121" s="21" t="s">
        <v>183</v>
      </c>
      <c r="AT121" s="21" t="s">
        <v>156</v>
      </c>
      <c r="AU121" s="21" t="s">
        <v>83</v>
      </c>
      <c r="AY121" s="21" t="s">
        <v>155</v>
      </c>
      <c r="BE121" s="158">
        <f t="shared" si="24"/>
        <v>0</v>
      </c>
      <c r="BF121" s="158">
        <f t="shared" si="25"/>
        <v>0</v>
      </c>
      <c r="BG121" s="158">
        <f t="shared" si="26"/>
        <v>0</v>
      </c>
      <c r="BH121" s="158">
        <f t="shared" si="27"/>
        <v>0</v>
      </c>
      <c r="BI121" s="158">
        <f t="shared" si="28"/>
        <v>0</v>
      </c>
      <c r="BJ121" s="21" t="s">
        <v>81</v>
      </c>
      <c r="BK121" s="158">
        <f t="shared" si="29"/>
        <v>0</v>
      </c>
      <c r="BL121" s="21" t="s">
        <v>183</v>
      </c>
      <c r="BM121" s="21" t="s">
        <v>230</v>
      </c>
    </row>
    <row r="122" spans="2:65" s="1" customFormat="1" ht="16.5" customHeight="1">
      <c r="B122" s="37"/>
      <c r="C122" s="147" t="s">
        <v>154</v>
      </c>
      <c r="D122" s="147" t="s">
        <v>156</v>
      </c>
      <c r="E122" s="148" t="s">
        <v>1684</v>
      </c>
      <c r="F122" s="149" t="s">
        <v>1685</v>
      </c>
      <c r="G122" s="150" t="s">
        <v>1681</v>
      </c>
      <c r="H122" s="151">
        <v>144</v>
      </c>
      <c r="I122" s="152"/>
      <c r="J122" s="153">
        <f t="shared" si="20"/>
        <v>0</v>
      </c>
      <c r="K122" s="149" t="s">
        <v>21</v>
      </c>
      <c r="L122" s="37"/>
      <c r="M122" s="154" t="s">
        <v>21</v>
      </c>
      <c r="N122" s="155" t="s">
        <v>44</v>
      </c>
      <c r="P122" s="156">
        <f t="shared" si="21"/>
        <v>0</v>
      </c>
      <c r="Q122" s="156">
        <v>0</v>
      </c>
      <c r="R122" s="156">
        <f t="shared" si="22"/>
        <v>0</v>
      </c>
      <c r="S122" s="156">
        <v>0</v>
      </c>
      <c r="T122" s="157">
        <f t="shared" si="23"/>
        <v>0</v>
      </c>
      <c r="AR122" s="21" t="s">
        <v>183</v>
      </c>
      <c r="AT122" s="21" t="s">
        <v>156</v>
      </c>
      <c r="AU122" s="21" t="s">
        <v>83</v>
      </c>
      <c r="AY122" s="21" t="s">
        <v>155</v>
      </c>
      <c r="BE122" s="158">
        <f t="shared" si="24"/>
        <v>0</v>
      </c>
      <c r="BF122" s="158">
        <f t="shared" si="25"/>
        <v>0</v>
      </c>
      <c r="BG122" s="158">
        <f t="shared" si="26"/>
        <v>0</v>
      </c>
      <c r="BH122" s="158">
        <f t="shared" si="27"/>
        <v>0</v>
      </c>
      <c r="BI122" s="158">
        <f t="shared" si="28"/>
        <v>0</v>
      </c>
      <c r="BJ122" s="21" t="s">
        <v>81</v>
      </c>
      <c r="BK122" s="158">
        <f t="shared" si="29"/>
        <v>0</v>
      </c>
      <c r="BL122" s="21" t="s">
        <v>183</v>
      </c>
      <c r="BM122" s="21" t="s">
        <v>234</v>
      </c>
    </row>
    <row r="123" spans="2:65" s="1" customFormat="1" ht="16.5" customHeight="1">
      <c r="B123" s="37"/>
      <c r="C123" s="147" t="s">
        <v>163</v>
      </c>
      <c r="D123" s="147" t="s">
        <v>156</v>
      </c>
      <c r="E123" s="148" t="s">
        <v>1686</v>
      </c>
      <c r="F123" s="149" t="s">
        <v>1687</v>
      </c>
      <c r="G123" s="150" t="s">
        <v>1681</v>
      </c>
      <c r="H123" s="151">
        <v>100</v>
      </c>
      <c r="I123" s="152"/>
      <c r="J123" s="153">
        <f t="shared" si="20"/>
        <v>0</v>
      </c>
      <c r="K123" s="149" t="s">
        <v>21</v>
      </c>
      <c r="L123" s="37"/>
      <c r="M123" s="154" t="s">
        <v>21</v>
      </c>
      <c r="N123" s="155" t="s">
        <v>44</v>
      </c>
      <c r="P123" s="156">
        <f t="shared" si="21"/>
        <v>0</v>
      </c>
      <c r="Q123" s="156">
        <v>0</v>
      </c>
      <c r="R123" s="156">
        <f t="shared" si="22"/>
        <v>0</v>
      </c>
      <c r="S123" s="156">
        <v>0</v>
      </c>
      <c r="T123" s="157">
        <f t="shared" si="23"/>
        <v>0</v>
      </c>
      <c r="AR123" s="21" t="s">
        <v>183</v>
      </c>
      <c r="AT123" s="21" t="s">
        <v>156</v>
      </c>
      <c r="AU123" s="21" t="s">
        <v>83</v>
      </c>
      <c r="AY123" s="21" t="s">
        <v>155</v>
      </c>
      <c r="BE123" s="158">
        <f t="shared" si="24"/>
        <v>0</v>
      </c>
      <c r="BF123" s="158">
        <f t="shared" si="25"/>
        <v>0</v>
      </c>
      <c r="BG123" s="158">
        <f t="shared" si="26"/>
        <v>0</v>
      </c>
      <c r="BH123" s="158">
        <f t="shared" si="27"/>
        <v>0</v>
      </c>
      <c r="BI123" s="158">
        <f t="shared" si="28"/>
        <v>0</v>
      </c>
      <c r="BJ123" s="21" t="s">
        <v>81</v>
      </c>
      <c r="BK123" s="158">
        <f t="shared" si="29"/>
        <v>0</v>
      </c>
      <c r="BL123" s="21" t="s">
        <v>183</v>
      </c>
      <c r="BM123" s="21" t="s">
        <v>237</v>
      </c>
    </row>
    <row r="124" spans="2:65" s="1" customFormat="1" ht="16.5" customHeight="1">
      <c r="B124" s="37"/>
      <c r="C124" s="147" t="s">
        <v>170</v>
      </c>
      <c r="D124" s="147" t="s">
        <v>156</v>
      </c>
      <c r="E124" s="148" t="s">
        <v>1688</v>
      </c>
      <c r="F124" s="149" t="s">
        <v>1689</v>
      </c>
      <c r="G124" s="150" t="s">
        <v>1681</v>
      </c>
      <c r="H124" s="151">
        <v>150</v>
      </c>
      <c r="I124" s="152"/>
      <c r="J124" s="153">
        <f t="shared" si="20"/>
        <v>0</v>
      </c>
      <c r="K124" s="149" t="s">
        <v>21</v>
      </c>
      <c r="L124" s="37"/>
      <c r="M124" s="154" t="s">
        <v>21</v>
      </c>
      <c r="N124" s="155" t="s">
        <v>44</v>
      </c>
      <c r="P124" s="156">
        <f t="shared" si="21"/>
        <v>0</v>
      </c>
      <c r="Q124" s="156">
        <v>0</v>
      </c>
      <c r="R124" s="156">
        <f t="shared" si="22"/>
        <v>0</v>
      </c>
      <c r="S124" s="156">
        <v>0</v>
      </c>
      <c r="T124" s="157">
        <f t="shared" si="23"/>
        <v>0</v>
      </c>
      <c r="AR124" s="21" t="s">
        <v>183</v>
      </c>
      <c r="AT124" s="21" t="s">
        <v>156</v>
      </c>
      <c r="AU124" s="21" t="s">
        <v>83</v>
      </c>
      <c r="AY124" s="21" t="s">
        <v>155</v>
      </c>
      <c r="BE124" s="158">
        <f t="shared" si="24"/>
        <v>0</v>
      </c>
      <c r="BF124" s="158">
        <f t="shared" si="25"/>
        <v>0</v>
      </c>
      <c r="BG124" s="158">
        <f t="shared" si="26"/>
        <v>0</v>
      </c>
      <c r="BH124" s="158">
        <f t="shared" si="27"/>
        <v>0</v>
      </c>
      <c r="BI124" s="158">
        <f t="shared" si="28"/>
        <v>0</v>
      </c>
      <c r="BJ124" s="21" t="s">
        <v>81</v>
      </c>
      <c r="BK124" s="158">
        <f t="shared" si="29"/>
        <v>0</v>
      </c>
      <c r="BL124" s="21" t="s">
        <v>183</v>
      </c>
      <c r="BM124" s="21" t="s">
        <v>241</v>
      </c>
    </row>
    <row r="125" spans="2:65" s="1" customFormat="1" ht="16.5" customHeight="1">
      <c r="B125" s="37"/>
      <c r="C125" s="147" t="s">
        <v>166</v>
      </c>
      <c r="D125" s="147" t="s">
        <v>156</v>
      </c>
      <c r="E125" s="148" t="s">
        <v>1690</v>
      </c>
      <c r="F125" s="149" t="s">
        <v>1691</v>
      </c>
      <c r="G125" s="150" t="s">
        <v>1681</v>
      </c>
      <c r="H125" s="151">
        <v>47</v>
      </c>
      <c r="I125" s="152"/>
      <c r="J125" s="153">
        <f t="shared" si="20"/>
        <v>0</v>
      </c>
      <c r="K125" s="149" t="s">
        <v>21</v>
      </c>
      <c r="L125" s="37"/>
      <c r="M125" s="154" t="s">
        <v>21</v>
      </c>
      <c r="N125" s="155" t="s">
        <v>44</v>
      </c>
      <c r="P125" s="156">
        <f t="shared" si="21"/>
        <v>0</v>
      </c>
      <c r="Q125" s="156">
        <v>0</v>
      </c>
      <c r="R125" s="156">
        <f t="shared" si="22"/>
        <v>0</v>
      </c>
      <c r="S125" s="156">
        <v>0</v>
      </c>
      <c r="T125" s="157">
        <f t="shared" si="23"/>
        <v>0</v>
      </c>
      <c r="AR125" s="21" t="s">
        <v>183</v>
      </c>
      <c r="AT125" s="21" t="s">
        <v>156</v>
      </c>
      <c r="AU125" s="21" t="s">
        <v>83</v>
      </c>
      <c r="AY125" s="21" t="s">
        <v>155</v>
      </c>
      <c r="BE125" s="158">
        <f t="shared" si="24"/>
        <v>0</v>
      </c>
      <c r="BF125" s="158">
        <f t="shared" si="25"/>
        <v>0</v>
      </c>
      <c r="BG125" s="158">
        <f t="shared" si="26"/>
        <v>0</v>
      </c>
      <c r="BH125" s="158">
        <f t="shared" si="27"/>
        <v>0</v>
      </c>
      <c r="BI125" s="158">
        <f t="shared" si="28"/>
        <v>0</v>
      </c>
      <c r="BJ125" s="21" t="s">
        <v>81</v>
      </c>
      <c r="BK125" s="158">
        <f t="shared" si="29"/>
        <v>0</v>
      </c>
      <c r="BL125" s="21" t="s">
        <v>183</v>
      </c>
      <c r="BM125" s="21" t="s">
        <v>347</v>
      </c>
    </row>
    <row r="126" spans="2:65" s="1" customFormat="1" ht="16.5" customHeight="1">
      <c r="B126" s="37"/>
      <c r="C126" s="147" t="s">
        <v>177</v>
      </c>
      <c r="D126" s="147" t="s">
        <v>156</v>
      </c>
      <c r="E126" s="148" t="s">
        <v>1692</v>
      </c>
      <c r="F126" s="149" t="s">
        <v>1693</v>
      </c>
      <c r="G126" s="150" t="s">
        <v>1681</v>
      </c>
      <c r="H126" s="151">
        <v>20</v>
      </c>
      <c r="I126" s="152"/>
      <c r="J126" s="153">
        <f t="shared" si="20"/>
        <v>0</v>
      </c>
      <c r="K126" s="149" t="s">
        <v>21</v>
      </c>
      <c r="L126" s="37"/>
      <c r="M126" s="154" t="s">
        <v>21</v>
      </c>
      <c r="N126" s="155" t="s">
        <v>44</v>
      </c>
      <c r="P126" s="156">
        <f t="shared" si="21"/>
        <v>0</v>
      </c>
      <c r="Q126" s="156">
        <v>0</v>
      </c>
      <c r="R126" s="156">
        <f t="shared" si="22"/>
        <v>0</v>
      </c>
      <c r="S126" s="156">
        <v>0</v>
      </c>
      <c r="T126" s="157">
        <f t="shared" si="23"/>
        <v>0</v>
      </c>
      <c r="AR126" s="21" t="s">
        <v>183</v>
      </c>
      <c r="AT126" s="21" t="s">
        <v>156</v>
      </c>
      <c r="AU126" s="21" t="s">
        <v>83</v>
      </c>
      <c r="AY126" s="21" t="s">
        <v>155</v>
      </c>
      <c r="BE126" s="158">
        <f t="shared" si="24"/>
        <v>0</v>
      </c>
      <c r="BF126" s="158">
        <f t="shared" si="25"/>
        <v>0</v>
      </c>
      <c r="BG126" s="158">
        <f t="shared" si="26"/>
        <v>0</v>
      </c>
      <c r="BH126" s="158">
        <f t="shared" si="27"/>
        <v>0</v>
      </c>
      <c r="BI126" s="158">
        <f t="shared" si="28"/>
        <v>0</v>
      </c>
      <c r="BJ126" s="21" t="s">
        <v>81</v>
      </c>
      <c r="BK126" s="158">
        <f t="shared" si="29"/>
        <v>0</v>
      </c>
      <c r="BL126" s="21" t="s">
        <v>183</v>
      </c>
      <c r="BM126" s="21" t="s">
        <v>351</v>
      </c>
    </row>
    <row r="127" spans="2:65" s="1" customFormat="1" ht="16.5" customHeight="1">
      <c r="B127" s="37"/>
      <c r="C127" s="147" t="s">
        <v>169</v>
      </c>
      <c r="D127" s="147" t="s">
        <v>156</v>
      </c>
      <c r="E127" s="148" t="s">
        <v>1694</v>
      </c>
      <c r="F127" s="149" t="s">
        <v>1695</v>
      </c>
      <c r="G127" s="150" t="s">
        <v>1696</v>
      </c>
      <c r="H127" s="151">
        <v>10</v>
      </c>
      <c r="I127" s="152"/>
      <c r="J127" s="153">
        <f t="shared" si="20"/>
        <v>0</v>
      </c>
      <c r="K127" s="149" t="s">
        <v>21</v>
      </c>
      <c r="L127" s="37"/>
      <c r="M127" s="154" t="s">
        <v>21</v>
      </c>
      <c r="N127" s="155" t="s">
        <v>44</v>
      </c>
      <c r="P127" s="156">
        <f t="shared" si="21"/>
        <v>0</v>
      </c>
      <c r="Q127" s="156">
        <v>0</v>
      </c>
      <c r="R127" s="156">
        <f t="shared" si="22"/>
        <v>0</v>
      </c>
      <c r="S127" s="156">
        <v>0</v>
      </c>
      <c r="T127" s="157">
        <f t="shared" si="23"/>
        <v>0</v>
      </c>
      <c r="AR127" s="21" t="s">
        <v>183</v>
      </c>
      <c r="AT127" s="21" t="s">
        <v>156</v>
      </c>
      <c r="AU127" s="21" t="s">
        <v>83</v>
      </c>
      <c r="AY127" s="21" t="s">
        <v>155</v>
      </c>
      <c r="BE127" s="158">
        <f t="shared" si="24"/>
        <v>0</v>
      </c>
      <c r="BF127" s="158">
        <f t="shared" si="25"/>
        <v>0</v>
      </c>
      <c r="BG127" s="158">
        <f t="shared" si="26"/>
        <v>0</v>
      </c>
      <c r="BH127" s="158">
        <f t="shared" si="27"/>
        <v>0</v>
      </c>
      <c r="BI127" s="158">
        <f t="shared" si="28"/>
        <v>0</v>
      </c>
      <c r="BJ127" s="21" t="s">
        <v>81</v>
      </c>
      <c r="BK127" s="158">
        <f t="shared" si="29"/>
        <v>0</v>
      </c>
      <c r="BL127" s="21" t="s">
        <v>183</v>
      </c>
      <c r="BM127" s="21" t="s">
        <v>354</v>
      </c>
    </row>
    <row r="128" spans="2:65" s="1" customFormat="1" ht="16.5" customHeight="1">
      <c r="B128" s="37"/>
      <c r="C128" s="147" t="s">
        <v>184</v>
      </c>
      <c r="D128" s="147" t="s">
        <v>156</v>
      </c>
      <c r="E128" s="148" t="s">
        <v>1697</v>
      </c>
      <c r="F128" s="149" t="s">
        <v>1698</v>
      </c>
      <c r="G128" s="150" t="s">
        <v>1681</v>
      </c>
      <c r="H128" s="151">
        <v>184</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183</v>
      </c>
      <c r="AT128" s="21" t="s">
        <v>156</v>
      </c>
      <c r="AU128" s="21" t="s">
        <v>83</v>
      </c>
      <c r="AY128" s="21" t="s">
        <v>155</v>
      </c>
      <c r="BE128" s="158">
        <f t="shared" si="24"/>
        <v>0</v>
      </c>
      <c r="BF128" s="158">
        <f t="shared" si="25"/>
        <v>0</v>
      </c>
      <c r="BG128" s="158">
        <f t="shared" si="26"/>
        <v>0</v>
      </c>
      <c r="BH128" s="158">
        <f t="shared" si="27"/>
        <v>0</v>
      </c>
      <c r="BI128" s="158">
        <f t="shared" si="28"/>
        <v>0</v>
      </c>
      <c r="BJ128" s="21" t="s">
        <v>81</v>
      </c>
      <c r="BK128" s="158">
        <f t="shared" si="29"/>
        <v>0</v>
      </c>
      <c r="BL128" s="21" t="s">
        <v>183</v>
      </c>
      <c r="BM128" s="21" t="s">
        <v>359</v>
      </c>
    </row>
    <row r="129" spans="2:65" s="1" customFormat="1" ht="16.5" customHeight="1">
      <c r="B129" s="37"/>
      <c r="C129" s="147" t="s">
        <v>173</v>
      </c>
      <c r="D129" s="147" t="s">
        <v>156</v>
      </c>
      <c r="E129" s="148" t="s">
        <v>1699</v>
      </c>
      <c r="F129" s="149" t="s">
        <v>1700</v>
      </c>
      <c r="G129" s="150" t="s">
        <v>1681</v>
      </c>
      <c r="H129" s="151">
        <v>86</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183</v>
      </c>
      <c r="AT129" s="21" t="s">
        <v>156</v>
      </c>
      <c r="AU129" s="21" t="s">
        <v>83</v>
      </c>
      <c r="AY129" s="21" t="s">
        <v>155</v>
      </c>
      <c r="BE129" s="158">
        <f t="shared" si="24"/>
        <v>0</v>
      </c>
      <c r="BF129" s="158">
        <f t="shared" si="25"/>
        <v>0</v>
      </c>
      <c r="BG129" s="158">
        <f t="shared" si="26"/>
        <v>0</v>
      </c>
      <c r="BH129" s="158">
        <f t="shared" si="27"/>
        <v>0</v>
      </c>
      <c r="BI129" s="158">
        <f t="shared" si="28"/>
        <v>0</v>
      </c>
      <c r="BJ129" s="21" t="s">
        <v>81</v>
      </c>
      <c r="BK129" s="158">
        <f t="shared" si="29"/>
        <v>0</v>
      </c>
      <c r="BL129" s="21" t="s">
        <v>183</v>
      </c>
      <c r="BM129" s="21" t="s">
        <v>366</v>
      </c>
    </row>
    <row r="130" spans="2:65" s="1" customFormat="1" ht="16.5" customHeight="1">
      <c r="B130" s="37"/>
      <c r="C130" s="147" t="s">
        <v>191</v>
      </c>
      <c r="D130" s="147" t="s">
        <v>156</v>
      </c>
      <c r="E130" s="148" t="s">
        <v>1701</v>
      </c>
      <c r="F130" s="149" t="s">
        <v>1702</v>
      </c>
      <c r="G130" s="150" t="s">
        <v>1681</v>
      </c>
      <c r="H130" s="151">
        <v>80</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183</v>
      </c>
      <c r="AT130" s="21" t="s">
        <v>156</v>
      </c>
      <c r="AU130" s="21" t="s">
        <v>83</v>
      </c>
      <c r="AY130" s="21" t="s">
        <v>155</v>
      </c>
      <c r="BE130" s="158">
        <f t="shared" si="24"/>
        <v>0</v>
      </c>
      <c r="BF130" s="158">
        <f t="shared" si="25"/>
        <v>0</v>
      </c>
      <c r="BG130" s="158">
        <f t="shared" si="26"/>
        <v>0</v>
      </c>
      <c r="BH130" s="158">
        <f t="shared" si="27"/>
        <v>0</v>
      </c>
      <c r="BI130" s="158">
        <f t="shared" si="28"/>
        <v>0</v>
      </c>
      <c r="BJ130" s="21" t="s">
        <v>81</v>
      </c>
      <c r="BK130" s="158">
        <f t="shared" si="29"/>
        <v>0</v>
      </c>
      <c r="BL130" s="21" t="s">
        <v>183</v>
      </c>
      <c r="BM130" s="21" t="s">
        <v>337</v>
      </c>
    </row>
    <row r="131" spans="2:65" s="1" customFormat="1" ht="16.5" customHeight="1">
      <c r="B131" s="37"/>
      <c r="C131" s="147" t="s">
        <v>176</v>
      </c>
      <c r="D131" s="147" t="s">
        <v>156</v>
      </c>
      <c r="E131" s="148" t="s">
        <v>1703</v>
      </c>
      <c r="F131" s="149" t="s">
        <v>1704</v>
      </c>
      <c r="G131" s="150" t="s">
        <v>1681</v>
      </c>
      <c r="H131" s="151">
        <v>66</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183</v>
      </c>
      <c r="AT131" s="21" t="s">
        <v>156</v>
      </c>
      <c r="AU131" s="21" t="s">
        <v>83</v>
      </c>
      <c r="AY131" s="21" t="s">
        <v>155</v>
      </c>
      <c r="BE131" s="158">
        <f t="shared" si="24"/>
        <v>0</v>
      </c>
      <c r="BF131" s="158">
        <f t="shared" si="25"/>
        <v>0</v>
      </c>
      <c r="BG131" s="158">
        <f t="shared" si="26"/>
        <v>0</v>
      </c>
      <c r="BH131" s="158">
        <f t="shared" si="27"/>
        <v>0</v>
      </c>
      <c r="BI131" s="158">
        <f t="shared" si="28"/>
        <v>0</v>
      </c>
      <c r="BJ131" s="21" t="s">
        <v>81</v>
      </c>
      <c r="BK131" s="158">
        <f t="shared" si="29"/>
        <v>0</v>
      </c>
      <c r="BL131" s="21" t="s">
        <v>183</v>
      </c>
      <c r="BM131" s="21" t="s">
        <v>160</v>
      </c>
    </row>
    <row r="132" spans="2:65" s="1" customFormat="1" ht="16.5" customHeight="1">
      <c r="B132" s="37"/>
      <c r="C132" s="147" t="s">
        <v>198</v>
      </c>
      <c r="D132" s="147" t="s">
        <v>156</v>
      </c>
      <c r="E132" s="148" t="s">
        <v>1705</v>
      </c>
      <c r="F132" s="149" t="s">
        <v>1706</v>
      </c>
      <c r="G132" s="150" t="s">
        <v>1681</v>
      </c>
      <c r="H132" s="151">
        <v>116</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183</v>
      </c>
      <c r="AT132" s="21" t="s">
        <v>156</v>
      </c>
      <c r="AU132" s="21" t="s">
        <v>83</v>
      </c>
      <c r="AY132" s="21" t="s">
        <v>155</v>
      </c>
      <c r="BE132" s="158">
        <f t="shared" si="24"/>
        <v>0</v>
      </c>
      <c r="BF132" s="158">
        <f t="shared" si="25"/>
        <v>0</v>
      </c>
      <c r="BG132" s="158">
        <f t="shared" si="26"/>
        <v>0</v>
      </c>
      <c r="BH132" s="158">
        <f t="shared" si="27"/>
        <v>0</v>
      </c>
      <c r="BI132" s="158">
        <f t="shared" si="28"/>
        <v>0</v>
      </c>
      <c r="BJ132" s="21" t="s">
        <v>81</v>
      </c>
      <c r="BK132" s="158">
        <f t="shared" si="29"/>
        <v>0</v>
      </c>
      <c r="BL132" s="21" t="s">
        <v>183</v>
      </c>
      <c r="BM132" s="21" t="s">
        <v>376</v>
      </c>
    </row>
    <row r="133" spans="2:65" s="1" customFormat="1" ht="16.5" customHeight="1">
      <c r="B133" s="37"/>
      <c r="C133" s="147" t="s">
        <v>180</v>
      </c>
      <c r="D133" s="147" t="s">
        <v>156</v>
      </c>
      <c r="E133" s="148" t="s">
        <v>1707</v>
      </c>
      <c r="F133" s="149" t="s">
        <v>1708</v>
      </c>
      <c r="G133" s="150" t="s">
        <v>1681</v>
      </c>
      <c r="H133" s="151">
        <v>23</v>
      </c>
      <c r="I133" s="152"/>
      <c r="J133" s="153">
        <f t="shared" si="20"/>
        <v>0</v>
      </c>
      <c r="K133" s="149" t="s">
        <v>21</v>
      </c>
      <c r="L133" s="37"/>
      <c r="M133" s="154" t="s">
        <v>21</v>
      </c>
      <c r="N133" s="155" t="s">
        <v>44</v>
      </c>
      <c r="P133" s="156">
        <f t="shared" si="21"/>
        <v>0</v>
      </c>
      <c r="Q133" s="156">
        <v>0</v>
      </c>
      <c r="R133" s="156">
        <f t="shared" si="22"/>
        <v>0</v>
      </c>
      <c r="S133" s="156">
        <v>0</v>
      </c>
      <c r="T133" s="157">
        <f t="shared" si="23"/>
        <v>0</v>
      </c>
      <c r="AR133" s="21" t="s">
        <v>183</v>
      </c>
      <c r="AT133" s="21" t="s">
        <v>156</v>
      </c>
      <c r="AU133" s="21" t="s">
        <v>83</v>
      </c>
      <c r="AY133" s="21" t="s">
        <v>155</v>
      </c>
      <c r="BE133" s="158">
        <f t="shared" si="24"/>
        <v>0</v>
      </c>
      <c r="BF133" s="158">
        <f t="shared" si="25"/>
        <v>0</v>
      </c>
      <c r="BG133" s="158">
        <f t="shared" si="26"/>
        <v>0</v>
      </c>
      <c r="BH133" s="158">
        <f t="shared" si="27"/>
        <v>0</v>
      </c>
      <c r="BI133" s="158">
        <f t="shared" si="28"/>
        <v>0</v>
      </c>
      <c r="BJ133" s="21" t="s">
        <v>81</v>
      </c>
      <c r="BK133" s="158">
        <f t="shared" si="29"/>
        <v>0</v>
      </c>
      <c r="BL133" s="21" t="s">
        <v>183</v>
      </c>
      <c r="BM133" s="21" t="s">
        <v>379</v>
      </c>
    </row>
    <row r="134" spans="2:65" s="1" customFormat="1" ht="16.5" customHeight="1">
      <c r="B134" s="37"/>
      <c r="C134" s="147" t="s">
        <v>10</v>
      </c>
      <c r="D134" s="147" t="s">
        <v>156</v>
      </c>
      <c r="E134" s="148" t="s">
        <v>1709</v>
      </c>
      <c r="F134" s="149" t="s">
        <v>1710</v>
      </c>
      <c r="G134" s="150" t="s">
        <v>1681</v>
      </c>
      <c r="H134" s="151">
        <v>64</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183</v>
      </c>
      <c r="AT134" s="21" t="s">
        <v>156</v>
      </c>
      <c r="AU134" s="21" t="s">
        <v>83</v>
      </c>
      <c r="AY134" s="21" t="s">
        <v>155</v>
      </c>
      <c r="BE134" s="158">
        <f t="shared" si="24"/>
        <v>0</v>
      </c>
      <c r="BF134" s="158">
        <f t="shared" si="25"/>
        <v>0</v>
      </c>
      <c r="BG134" s="158">
        <f t="shared" si="26"/>
        <v>0</v>
      </c>
      <c r="BH134" s="158">
        <f t="shared" si="27"/>
        <v>0</v>
      </c>
      <c r="BI134" s="158">
        <f t="shared" si="28"/>
        <v>0</v>
      </c>
      <c r="BJ134" s="21" t="s">
        <v>81</v>
      </c>
      <c r="BK134" s="158">
        <f t="shared" si="29"/>
        <v>0</v>
      </c>
      <c r="BL134" s="21" t="s">
        <v>183</v>
      </c>
      <c r="BM134" s="21" t="s">
        <v>383</v>
      </c>
    </row>
    <row r="135" spans="2:65" s="1" customFormat="1" ht="16.5" customHeight="1">
      <c r="B135" s="37"/>
      <c r="C135" s="147" t="s">
        <v>183</v>
      </c>
      <c r="D135" s="147" t="s">
        <v>156</v>
      </c>
      <c r="E135" s="148" t="s">
        <v>1711</v>
      </c>
      <c r="F135" s="149" t="s">
        <v>1712</v>
      </c>
      <c r="G135" s="150" t="s">
        <v>1681</v>
      </c>
      <c r="H135" s="151">
        <v>34</v>
      </c>
      <c r="I135" s="152"/>
      <c r="J135" s="153">
        <f t="shared" si="20"/>
        <v>0</v>
      </c>
      <c r="K135" s="149" t="s">
        <v>21</v>
      </c>
      <c r="L135" s="37"/>
      <c r="M135" s="154" t="s">
        <v>21</v>
      </c>
      <c r="N135" s="155" t="s">
        <v>44</v>
      </c>
      <c r="P135" s="156">
        <f t="shared" si="21"/>
        <v>0</v>
      </c>
      <c r="Q135" s="156">
        <v>0</v>
      </c>
      <c r="R135" s="156">
        <f t="shared" si="22"/>
        <v>0</v>
      </c>
      <c r="S135" s="156">
        <v>0</v>
      </c>
      <c r="T135" s="157">
        <f t="shared" si="23"/>
        <v>0</v>
      </c>
      <c r="AR135" s="21" t="s">
        <v>183</v>
      </c>
      <c r="AT135" s="21" t="s">
        <v>156</v>
      </c>
      <c r="AU135" s="21" t="s">
        <v>83</v>
      </c>
      <c r="AY135" s="21" t="s">
        <v>155</v>
      </c>
      <c r="BE135" s="158">
        <f t="shared" si="24"/>
        <v>0</v>
      </c>
      <c r="BF135" s="158">
        <f t="shared" si="25"/>
        <v>0</v>
      </c>
      <c r="BG135" s="158">
        <f t="shared" si="26"/>
        <v>0</v>
      </c>
      <c r="BH135" s="158">
        <f t="shared" si="27"/>
        <v>0</v>
      </c>
      <c r="BI135" s="158">
        <f t="shared" si="28"/>
        <v>0</v>
      </c>
      <c r="BJ135" s="21" t="s">
        <v>81</v>
      </c>
      <c r="BK135" s="158">
        <f t="shared" si="29"/>
        <v>0</v>
      </c>
      <c r="BL135" s="21" t="s">
        <v>183</v>
      </c>
      <c r="BM135" s="21" t="s">
        <v>386</v>
      </c>
    </row>
    <row r="136" spans="2:65" s="1" customFormat="1" ht="16.5" customHeight="1">
      <c r="B136" s="37"/>
      <c r="C136" s="147" t="s">
        <v>211</v>
      </c>
      <c r="D136" s="147" t="s">
        <v>156</v>
      </c>
      <c r="E136" s="148" t="s">
        <v>1713</v>
      </c>
      <c r="F136" s="149" t="s">
        <v>1714</v>
      </c>
      <c r="G136" s="150" t="s">
        <v>1681</v>
      </c>
      <c r="H136" s="151">
        <v>34</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183</v>
      </c>
      <c r="AT136" s="21" t="s">
        <v>156</v>
      </c>
      <c r="AU136" s="21" t="s">
        <v>83</v>
      </c>
      <c r="AY136" s="21" t="s">
        <v>155</v>
      </c>
      <c r="BE136" s="158">
        <f t="shared" si="24"/>
        <v>0</v>
      </c>
      <c r="BF136" s="158">
        <f t="shared" si="25"/>
        <v>0</v>
      </c>
      <c r="BG136" s="158">
        <f t="shared" si="26"/>
        <v>0</v>
      </c>
      <c r="BH136" s="158">
        <f t="shared" si="27"/>
        <v>0</v>
      </c>
      <c r="BI136" s="158">
        <f t="shared" si="28"/>
        <v>0</v>
      </c>
      <c r="BJ136" s="21" t="s">
        <v>81</v>
      </c>
      <c r="BK136" s="158">
        <f t="shared" si="29"/>
        <v>0</v>
      </c>
      <c r="BL136" s="21" t="s">
        <v>183</v>
      </c>
      <c r="BM136" s="21" t="s">
        <v>390</v>
      </c>
    </row>
    <row r="137" spans="2:65" s="1" customFormat="1" ht="16.5" customHeight="1">
      <c r="B137" s="37"/>
      <c r="C137" s="147" t="s">
        <v>187</v>
      </c>
      <c r="D137" s="147" t="s">
        <v>156</v>
      </c>
      <c r="E137" s="148" t="s">
        <v>1715</v>
      </c>
      <c r="F137" s="149" t="s">
        <v>1716</v>
      </c>
      <c r="G137" s="150" t="s">
        <v>1681</v>
      </c>
      <c r="H137" s="151">
        <v>24</v>
      </c>
      <c r="I137" s="152"/>
      <c r="J137" s="153">
        <f t="shared" si="20"/>
        <v>0</v>
      </c>
      <c r="K137" s="149" t="s">
        <v>21</v>
      </c>
      <c r="L137" s="37"/>
      <c r="M137" s="154" t="s">
        <v>21</v>
      </c>
      <c r="N137" s="155" t="s">
        <v>44</v>
      </c>
      <c r="P137" s="156">
        <f t="shared" si="21"/>
        <v>0</v>
      </c>
      <c r="Q137" s="156">
        <v>0</v>
      </c>
      <c r="R137" s="156">
        <f t="shared" si="22"/>
        <v>0</v>
      </c>
      <c r="S137" s="156">
        <v>0</v>
      </c>
      <c r="T137" s="157">
        <f t="shared" si="23"/>
        <v>0</v>
      </c>
      <c r="AR137" s="21" t="s">
        <v>183</v>
      </c>
      <c r="AT137" s="21" t="s">
        <v>156</v>
      </c>
      <c r="AU137" s="21" t="s">
        <v>83</v>
      </c>
      <c r="AY137" s="21" t="s">
        <v>155</v>
      </c>
      <c r="BE137" s="158">
        <f t="shared" si="24"/>
        <v>0</v>
      </c>
      <c r="BF137" s="158">
        <f t="shared" si="25"/>
        <v>0</v>
      </c>
      <c r="BG137" s="158">
        <f t="shared" si="26"/>
        <v>0</v>
      </c>
      <c r="BH137" s="158">
        <f t="shared" si="27"/>
        <v>0</v>
      </c>
      <c r="BI137" s="158">
        <f t="shared" si="28"/>
        <v>0</v>
      </c>
      <c r="BJ137" s="21" t="s">
        <v>81</v>
      </c>
      <c r="BK137" s="158">
        <f t="shared" si="29"/>
        <v>0</v>
      </c>
      <c r="BL137" s="21" t="s">
        <v>183</v>
      </c>
      <c r="BM137" s="21" t="s">
        <v>393</v>
      </c>
    </row>
    <row r="138" spans="2:65" s="1" customFormat="1" ht="16.5" customHeight="1">
      <c r="B138" s="37"/>
      <c r="C138" s="147" t="s">
        <v>218</v>
      </c>
      <c r="D138" s="147" t="s">
        <v>156</v>
      </c>
      <c r="E138" s="148" t="s">
        <v>1717</v>
      </c>
      <c r="F138" s="149" t="s">
        <v>1718</v>
      </c>
      <c r="G138" s="150" t="s">
        <v>1681</v>
      </c>
      <c r="H138" s="151">
        <v>20</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183</v>
      </c>
      <c r="AT138" s="21" t="s">
        <v>156</v>
      </c>
      <c r="AU138" s="21" t="s">
        <v>83</v>
      </c>
      <c r="AY138" s="21" t="s">
        <v>155</v>
      </c>
      <c r="BE138" s="158">
        <f t="shared" si="24"/>
        <v>0</v>
      </c>
      <c r="BF138" s="158">
        <f t="shared" si="25"/>
        <v>0</v>
      </c>
      <c r="BG138" s="158">
        <f t="shared" si="26"/>
        <v>0</v>
      </c>
      <c r="BH138" s="158">
        <f t="shared" si="27"/>
        <v>0</v>
      </c>
      <c r="BI138" s="158">
        <f t="shared" si="28"/>
        <v>0</v>
      </c>
      <c r="BJ138" s="21" t="s">
        <v>81</v>
      </c>
      <c r="BK138" s="158">
        <f t="shared" si="29"/>
        <v>0</v>
      </c>
      <c r="BL138" s="21" t="s">
        <v>183</v>
      </c>
      <c r="BM138" s="21" t="s">
        <v>397</v>
      </c>
    </row>
    <row r="139" spans="2:65" s="1" customFormat="1" ht="16.5" customHeight="1">
      <c r="B139" s="37"/>
      <c r="C139" s="147" t="s">
        <v>190</v>
      </c>
      <c r="D139" s="147" t="s">
        <v>156</v>
      </c>
      <c r="E139" s="148" t="s">
        <v>1719</v>
      </c>
      <c r="F139" s="149" t="s">
        <v>1720</v>
      </c>
      <c r="G139" s="150" t="s">
        <v>1681</v>
      </c>
      <c r="H139" s="151">
        <v>850</v>
      </c>
      <c r="I139" s="152"/>
      <c r="J139" s="153">
        <f t="shared" si="20"/>
        <v>0</v>
      </c>
      <c r="K139" s="149" t="s">
        <v>21</v>
      </c>
      <c r="L139" s="37"/>
      <c r="M139" s="154" t="s">
        <v>21</v>
      </c>
      <c r="N139" s="155" t="s">
        <v>44</v>
      </c>
      <c r="P139" s="156">
        <f t="shared" si="21"/>
        <v>0</v>
      </c>
      <c r="Q139" s="156">
        <v>0</v>
      </c>
      <c r="R139" s="156">
        <f t="shared" si="22"/>
        <v>0</v>
      </c>
      <c r="S139" s="156">
        <v>0</v>
      </c>
      <c r="T139" s="157">
        <f t="shared" si="23"/>
        <v>0</v>
      </c>
      <c r="AR139" s="21" t="s">
        <v>183</v>
      </c>
      <c r="AT139" s="21" t="s">
        <v>156</v>
      </c>
      <c r="AU139" s="21" t="s">
        <v>83</v>
      </c>
      <c r="AY139" s="21" t="s">
        <v>155</v>
      </c>
      <c r="BE139" s="158">
        <f t="shared" si="24"/>
        <v>0</v>
      </c>
      <c r="BF139" s="158">
        <f t="shared" si="25"/>
        <v>0</v>
      </c>
      <c r="BG139" s="158">
        <f t="shared" si="26"/>
        <v>0</v>
      </c>
      <c r="BH139" s="158">
        <f t="shared" si="27"/>
        <v>0</v>
      </c>
      <c r="BI139" s="158">
        <f t="shared" si="28"/>
        <v>0</v>
      </c>
      <c r="BJ139" s="21" t="s">
        <v>81</v>
      </c>
      <c r="BK139" s="158">
        <f t="shared" si="29"/>
        <v>0</v>
      </c>
      <c r="BL139" s="21" t="s">
        <v>183</v>
      </c>
      <c r="BM139" s="21" t="s">
        <v>401</v>
      </c>
    </row>
    <row r="140" spans="2:65" s="1" customFormat="1" ht="16.5" customHeight="1">
      <c r="B140" s="37"/>
      <c r="C140" s="147" t="s">
        <v>9</v>
      </c>
      <c r="D140" s="147" t="s">
        <v>156</v>
      </c>
      <c r="E140" s="148" t="s">
        <v>1721</v>
      </c>
      <c r="F140" s="149" t="s">
        <v>1722</v>
      </c>
      <c r="G140" s="150" t="s">
        <v>1681</v>
      </c>
      <c r="H140" s="151">
        <v>200</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183</v>
      </c>
      <c r="AT140" s="21" t="s">
        <v>156</v>
      </c>
      <c r="AU140" s="21" t="s">
        <v>83</v>
      </c>
      <c r="AY140" s="21" t="s">
        <v>155</v>
      </c>
      <c r="BE140" s="158">
        <f t="shared" si="24"/>
        <v>0</v>
      </c>
      <c r="BF140" s="158">
        <f t="shared" si="25"/>
        <v>0</v>
      </c>
      <c r="BG140" s="158">
        <f t="shared" si="26"/>
        <v>0</v>
      </c>
      <c r="BH140" s="158">
        <f t="shared" si="27"/>
        <v>0</v>
      </c>
      <c r="BI140" s="158">
        <f t="shared" si="28"/>
        <v>0</v>
      </c>
      <c r="BJ140" s="21" t="s">
        <v>81</v>
      </c>
      <c r="BK140" s="158">
        <f t="shared" si="29"/>
        <v>0</v>
      </c>
      <c r="BL140" s="21" t="s">
        <v>183</v>
      </c>
      <c r="BM140" s="21" t="s">
        <v>406</v>
      </c>
    </row>
    <row r="141" spans="2:65" s="1" customFormat="1" ht="16.5" customHeight="1">
      <c r="B141" s="37"/>
      <c r="C141" s="147" t="s">
        <v>194</v>
      </c>
      <c r="D141" s="147" t="s">
        <v>156</v>
      </c>
      <c r="E141" s="148" t="s">
        <v>1723</v>
      </c>
      <c r="F141" s="149" t="s">
        <v>1724</v>
      </c>
      <c r="G141" s="150" t="s">
        <v>300</v>
      </c>
      <c r="H141" s="151">
        <v>50</v>
      </c>
      <c r="I141" s="152"/>
      <c r="J141" s="153">
        <f t="shared" si="20"/>
        <v>0</v>
      </c>
      <c r="K141" s="149" t="s">
        <v>21</v>
      </c>
      <c r="L141" s="37"/>
      <c r="M141" s="154" t="s">
        <v>21</v>
      </c>
      <c r="N141" s="155" t="s">
        <v>44</v>
      </c>
      <c r="P141" s="156">
        <f t="shared" si="21"/>
        <v>0</v>
      </c>
      <c r="Q141" s="156">
        <v>0</v>
      </c>
      <c r="R141" s="156">
        <f t="shared" si="22"/>
        <v>0</v>
      </c>
      <c r="S141" s="156">
        <v>0</v>
      </c>
      <c r="T141" s="157">
        <f t="shared" si="23"/>
        <v>0</v>
      </c>
      <c r="AR141" s="21" t="s">
        <v>183</v>
      </c>
      <c r="AT141" s="21" t="s">
        <v>156</v>
      </c>
      <c r="AU141" s="21" t="s">
        <v>83</v>
      </c>
      <c r="AY141" s="21" t="s">
        <v>155</v>
      </c>
      <c r="BE141" s="158">
        <f t="shared" si="24"/>
        <v>0</v>
      </c>
      <c r="BF141" s="158">
        <f t="shared" si="25"/>
        <v>0</v>
      </c>
      <c r="BG141" s="158">
        <f t="shared" si="26"/>
        <v>0</v>
      </c>
      <c r="BH141" s="158">
        <f t="shared" si="27"/>
        <v>0</v>
      </c>
      <c r="BI141" s="158">
        <f t="shared" si="28"/>
        <v>0</v>
      </c>
      <c r="BJ141" s="21" t="s">
        <v>81</v>
      </c>
      <c r="BK141" s="158">
        <f t="shared" si="29"/>
        <v>0</v>
      </c>
      <c r="BL141" s="21" t="s">
        <v>183</v>
      </c>
      <c r="BM141" s="21" t="s">
        <v>410</v>
      </c>
    </row>
    <row r="142" spans="2:65" s="1" customFormat="1" ht="16.5" customHeight="1">
      <c r="B142" s="37"/>
      <c r="C142" s="147" t="s">
        <v>231</v>
      </c>
      <c r="D142" s="147" t="s">
        <v>156</v>
      </c>
      <c r="E142" s="148" t="s">
        <v>1725</v>
      </c>
      <c r="F142" s="149" t="s">
        <v>1726</v>
      </c>
      <c r="G142" s="150" t="s">
        <v>300</v>
      </c>
      <c r="H142" s="151">
        <v>22</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183</v>
      </c>
      <c r="AT142" s="21" t="s">
        <v>156</v>
      </c>
      <c r="AU142" s="21" t="s">
        <v>83</v>
      </c>
      <c r="AY142" s="21" t="s">
        <v>155</v>
      </c>
      <c r="BE142" s="158">
        <f t="shared" si="24"/>
        <v>0</v>
      </c>
      <c r="BF142" s="158">
        <f t="shared" si="25"/>
        <v>0</v>
      </c>
      <c r="BG142" s="158">
        <f t="shared" si="26"/>
        <v>0</v>
      </c>
      <c r="BH142" s="158">
        <f t="shared" si="27"/>
        <v>0</v>
      </c>
      <c r="BI142" s="158">
        <f t="shared" si="28"/>
        <v>0</v>
      </c>
      <c r="BJ142" s="21" t="s">
        <v>81</v>
      </c>
      <c r="BK142" s="158">
        <f t="shared" si="29"/>
        <v>0</v>
      </c>
      <c r="BL142" s="21" t="s">
        <v>183</v>
      </c>
      <c r="BM142" s="21" t="s">
        <v>413</v>
      </c>
    </row>
    <row r="143" spans="2:65" s="1" customFormat="1" ht="16.5" customHeight="1">
      <c r="B143" s="37"/>
      <c r="C143" s="147" t="s">
        <v>197</v>
      </c>
      <c r="D143" s="147" t="s">
        <v>156</v>
      </c>
      <c r="E143" s="148" t="s">
        <v>1727</v>
      </c>
      <c r="F143" s="149" t="s">
        <v>1728</v>
      </c>
      <c r="G143" s="150" t="s">
        <v>300</v>
      </c>
      <c r="H143" s="151">
        <v>2</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183</v>
      </c>
      <c r="AT143" s="21" t="s">
        <v>156</v>
      </c>
      <c r="AU143" s="21" t="s">
        <v>83</v>
      </c>
      <c r="AY143" s="21" t="s">
        <v>155</v>
      </c>
      <c r="BE143" s="158">
        <f t="shared" si="24"/>
        <v>0</v>
      </c>
      <c r="BF143" s="158">
        <f t="shared" si="25"/>
        <v>0</v>
      </c>
      <c r="BG143" s="158">
        <f t="shared" si="26"/>
        <v>0</v>
      </c>
      <c r="BH143" s="158">
        <f t="shared" si="27"/>
        <v>0</v>
      </c>
      <c r="BI143" s="158">
        <f t="shared" si="28"/>
        <v>0</v>
      </c>
      <c r="BJ143" s="21" t="s">
        <v>81</v>
      </c>
      <c r="BK143" s="158">
        <f t="shared" si="29"/>
        <v>0</v>
      </c>
      <c r="BL143" s="21" t="s">
        <v>183</v>
      </c>
      <c r="BM143" s="21" t="s">
        <v>417</v>
      </c>
    </row>
    <row r="144" spans="2:65" s="1" customFormat="1" ht="16.5" customHeight="1">
      <c r="B144" s="37"/>
      <c r="C144" s="147" t="s">
        <v>238</v>
      </c>
      <c r="D144" s="147" t="s">
        <v>156</v>
      </c>
      <c r="E144" s="148" t="s">
        <v>1729</v>
      </c>
      <c r="F144" s="149" t="s">
        <v>1730</v>
      </c>
      <c r="G144" s="150" t="s">
        <v>300</v>
      </c>
      <c r="H144" s="151">
        <v>2</v>
      </c>
      <c r="I144" s="152"/>
      <c r="J144" s="153">
        <f t="shared" si="20"/>
        <v>0</v>
      </c>
      <c r="K144" s="149" t="s">
        <v>21</v>
      </c>
      <c r="L144" s="37"/>
      <c r="M144" s="154" t="s">
        <v>21</v>
      </c>
      <c r="N144" s="155" t="s">
        <v>44</v>
      </c>
      <c r="P144" s="156">
        <f t="shared" si="21"/>
        <v>0</v>
      </c>
      <c r="Q144" s="156">
        <v>0</v>
      </c>
      <c r="R144" s="156">
        <f t="shared" si="22"/>
        <v>0</v>
      </c>
      <c r="S144" s="156">
        <v>0</v>
      </c>
      <c r="T144" s="157">
        <f t="shared" si="23"/>
        <v>0</v>
      </c>
      <c r="AR144" s="21" t="s">
        <v>183</v>
      </c>
      <c r="AT144" s="21" t="s">
        <v>156</v>
      </c>
      <c r="AU144" s="21" t="s">
        <v>83</v>
      </c>
      <c r="AY144" s="21" t="s">
        <v>155</v>
      </c>
      <c r="BE144" s="158">
        <f t="shared" si="24"/>
        <v>0</v>
      </c>
      <c r="BF144" s="158">
        <f t="shared" si="25"/>
        <v>0</v>
      </c>
      <c r="BG144" s="158">
        <f t="shared" si="26"/>
        <v>0</v>
      </c>
      <c r="BH144" s="158">
        <f t="shared" si="27"/>
        <v>0</v>
      </c>
      <c r="BI144" s="158">
        <f t="shared" si="28"/>
        <v>0</v>
      </c>
      <c r="BJ144" s="21" t="s">
        <v>81</v>
      </c>
      <c r="BK144" s="158">
        <f t="shared" si="29"/>
        <v>0</v>
      </c>
      <c r="BL144" s="21" t="s">
        <v>183</v>
      </c>
      <c r="BM144" s="21" t="s">
        <v>420</v>
      </c>
    </row>
    <row r="145" spans="2:65" s="1" customFormat="1" ht="16.5" customHeight="1">
      <c r="B145" s="37"/>
      <c r="C145" s="147" t="s">
        <v>201</v>
      </c>
      <c r="D145" s="147" t="s">
        <v>156</v>
      </c>
      <c r="E145" s="148" t="s">
        <v>1731</v>
      </c>
      <c r="F145" s="149" t="s">
        <v>1732</v>
      </c>
      <c r="G145" s="150" t="s">
        <v>300</v>
      </c>
      <c r="H145" s="151">
        <v>796</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183</v>
      </c>
      <c r="AT145" s="21" t="s">
        <v>156</v>
      </c>
      <c r="AU145" s="21" t="s">
        <v>83</v>
      </c>
      <c r="AY145" s="21" t="s">
        <v>155</v>
      </c>
      <c r="BE145" s="158">
        <f t="shared" si="24"/>
        <v>0</v>
      </c>
      <c r="BF145" s="158">
        <f t="shared" si="25"/>
        <v>0</v>
      </c>
      <c r="BG145" s="158">
        <f t="shared" si="26"/>
        <v>0</v>
      </c>
      <c r="BH145" s="158">
        <f t="shared" si="27"/>
        <v>0</v>
      </c>
      <c r="BI145" s="158">
        <f t="shared" si="28"/>
        <v>0</v>
      </c>
      <c r="BJ145" s="21" t="s">
        <v>81</v>
      </c>
      <c r="BK145" s="158">
        <f t="shared" si="29"/>
        <v>0</v>
      </c>
      <c r="BL145" s="21" t="s">
        <v>183</v>
      </c>
      <c r="BM145" s="21" t="s">
        <v>428</v>
      </c>
    </row>
    <row r="146" spans="2:65" s="1" customFormat="1" ht="16.5" customHeight="1">
      <c r="B146" s="37"/>
      <c r="C146" s="147" t="s">
        <v>356</v>
      </c>
      <c r="D146" s="147" t="s">
        <v>156</v>
      </c>
      <c r="E146" s="148" t="s">
        <v>1733</v>
      </c>
      <c r="F146" s="149" t="s">
        <v>1734</v>
      </c>
      <c r="G146" s="150" t="s">
        <v>1655</v>
      </c>
      <c r="H146" s="151">
        <v>3000</v>
      </c>
      <c r="I146" s="152"/>
      <c r="J146" s="153">
        <f t="shared" si="20"/>
        <v>0</v>
      </c>
      <c r="K146" s="149" t="s">
        <v>21</v>
      </c>
      <c r="L146" s="37"/>
      <c r="M146" s="154" t="s">
        <v>21</v>
      </c>
      <c r="N146" s="155" t="s">
        <v>44</v>
      </c>
      <c r="P146" s="156">
        <f t="shared" si="21"/>
        <v>0</v>
      </c>
      <c r="Q146" s="156">
        <v>0</v>
      </c>
      <c r="R146" s="156">
        <f t="shared" si="22"/>
        <v>0</v>
      </c>
      <c r="S146" s="156">
        <v>0</v>
      </c>
      <c r="T146" s="157">
        <f t="shared" si="23"/>
        <v>0</v>
      </c>
      <c r="AR146" s="21" t="s">
        <v>183</v>
      </c>
      <c r="AT146" s="21" t="s">
        <v>156</v>
      </c>
      <c r="AU146" s="21" t="s">
        <v>83</v>
      </c>
      <c r="AY146" s="21" t="s">
        <v>155</v>
      </c>
      <c r="BE146" s="158">
        <f t="shared" si="24"/>
        <v>0</v>
      </c>
      <c r="BF146" s="158">
        <f t="shared" si="25"/>
        <v>0</v>
      </c>
      <c r="BG146" s="158">
        <f t="shared" si="26"/>
        <v>0</v>
      </c>
      <c r="BH146" s="158">
        <f t="shared" si="27"/>
        <v>0</v>
      </c>
      <c r="BI146" s="158">
        <f t="shared" si="28"/>
        <v>0</v>
      </c>
      <c r="BJ146" s="21" t="s">
        <v>81</v>
      </c>
      <c r="BK146" s="158">
        <f t="shared" si="29"/>
        <v>0</v>
      </c>
      <c r="BL146" s="21" t="s">
        <v>183</v>
      </c>
      <c r="BM146" s="21" t="s">
        <v>631</v>
      </c>
    </row>
    <row r="147" spans="2:65" s="1" customFormat="1" ht="16.5" customHeight="1">
      <c r="B147" s="37"/>
      <c r="C147" s="147" t="s">
        <v>204</v>
      </c>
      <c r="D147" s="147" t="s">
        <v>156</v>
      </c>
      <c r="E147" s="148" t="s">
        <v>1735</v>
      </c>
      <c r="F147" s="149" t="s">
        <v>1736</v>
      </c>
      <c r="G147" s="150" t="s">
        <v>1737</v>
      </c>
      <c r="H147" s="151">
        <v>150</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183</v>
      </c>
      <c r="AT147" s="21" t="s">
        <v>156</v>
      </c>
      <c r="AU147" s="21" t="s">
        <v>83</v>
      </c>
      <c r="AY147" s="21" t="s">
        <v>155</v>
      </c>
      <c r="BE147" s="158">
        <f t="shared" si="24"/>
        <v>0</v>
      </c>
      <c r="BF147" s="158">
        <f t="shared" si="25"/>
        <v>0</v>
      </c>
      <c r="BG147" s="158">
        <f t="shared" si="26"/>
        <v>0</v>
      </c>
      <c r="BH147" s="158">
        <f t="shared" si="27"/>
        <v>0</v>
      </c>
      <c r="BI147" s="158">
        <f t="shared" si="28"/>
        <v>0</v>
      </c>
      <c r="BJ147" s="21" t="s">
        <v>81</v>
      </c>
      <c r="BK147" s="158">
        <f t="shared" si="29"/>
        <v>0</v>
      </c>
      <c r="BL147" s="21" t="s">
        <v>183</v>
      </c>
      <c r="BM147" s="21" t="s">
        <v>431</v>
      </c>
    </row>
    <row r="148" spans="2:65" s="1" customFormat="1" ht="16.5" customHeight="1">
      <c r="B148" s="37"/>
      <c r="C148" s="147" t="s">
        <v>368</v>
      </c>
      <c r="D148" s="147" t="s">
        <v>156</v>
      </c>
      <c r="E148" s="148" t="s">
        <v>1738</v>
      </c>
      <c r="F148" s="149" t="s">
        <v>1739</v>
      </c>
      <c r="G148" s="150" t="s">
        <v>1681</v>
      </c>
      <c r="H148" s="151">
        <v>1527</v>
      </c>
      <c r="I148" s="152"/>
      <c r="J148" s="153">
        <f t="shared" si="20"/>
        <v>0</v>
      </c>
      <c r="K148" s="149" t="s">
        <v>21</v>
      </c>
      <c r="L148" s="37"/>
      <c r="M148" s="154" t="s">
        <v>21</v>
      </c>
      <c r="N148" s="155" t="s">
        <v>44</v>
      </c>
      <c r="P148" s="156">
        <f t="shared" si="21"/>
        <v>0</v>
      </c>
      <c r="Q148" s="156">
        <v>0</v>
      </c>
      <c r="R148" s="156">
        <f t="shared" si="22"/>
        <v>0</v>
      </c>
      <c r="S148" s="156">
        <v>0</v>
      </c>
      <c r="T148" s="157">
        <f t="shared" si="23"/>
        <v>0</v>
      </c>
      <c r="AR148" s="21" t="s">
        <v>183</v>
      </c>
      <c r="AT148" s="21" t="s">
        <v>156</v>
      </c>
      <c r="AU148" s="21" t="s">
        <v>83</v>
      </c>
      <c r="AY148" s="21" t="s">
        <v>155</v>
      </c>
      <c r="BE148" s="158">
        <f t="shared" si="24"/>
        <v>0</v>
      </c>
      <c r="BF148" s="158">
        <f t="shared" si="25"/>
        <v>0</v>
      </c>
      <c r="BG148" s="158">
        <f t="shared" si="26"/>
        <v>0</v>
      </c>
      <c r="BH148" s="158">
        <f t="shared" si="27"/>
        <v>0</v>
      </c>
      <c r="BI148" s="158">
        <f t="shared" si="28"/>
        <v>0</v>
      </c>
      <c r="BJ148" s="21" t="s">
        <v>81</v>
      </c>
      <c r="BK148" s="158">
        <f t="shared" si="29"/>
        <v>0</v>
      </c>
      <c r="BL148" s="21" t="s">
        <v>183</v>
      </c>
      <c r="BM148" s="21" t="s">
        <v>435</v>
      </c>
    </row>
    <row r="149" spans="2:65" s="1" customFormat="1" ht="16.5" customHeight="1">
      <c r="B149" s="37"/>
      <c r="C149" s="147" t="s">
        <v>207</v>
      </c>
      <c r="D149" s="147" t="s">
        <v>156</v>
      </c>
      <c r="E149" s="148" t="s">
        <v>1740</v>
      </c>
      <c r="F149" s="149" t="s">
        <v>1741</v>
      </c>
      <c r="G149" s="150" t="s">
        <v>303</v>
      </c>
      <c r="H149" s="151">
        <v>1.1240000000000001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183</v>
      </c>
      <c r="AT149" s="21" t="s">
        <v>156</v>
      </c>
      <c r="AU149" s="21" t="s">
        <v>83</v>
      </c>
      <c r="AY149" s="21" t="s">
        <v>155</v>
      </c>
      <c r="BE149" s="158">
        <f t="shared" si="24"/>
        <v>0</v>
      </c>
      <c r="BF149" s="158">
        <f t="shared" si="25"/>
        <v>0</v>
      </c>
      <c r="BG149" s="158">
        <f t="shared" si="26"/>
        <v>0</v>
      </c>
      <c r="BH149" s="158">
        <f t="shared" si="27"/>
        <v>0</v>
      </c>
      <c r="BI149" s="158">
        <f t="shared" si="28"/>
        <v>0</v>
      </c>
      <c r="BJ149" s="21" t="s">
        <v>81</v>
      </c>
      <c r="BK149" s="158">
        <f t="shared" si="29"/>
        <v>0</v>
      </c>
      <c r="BL149" s="21" t="s">
        <v>183</v>
      </c>
      <c r="BM149" s="21" t="s">
        <v>640</v>
      </c>
    </row>
    <row r="150" spans="2:65" s="9" customFormat="1" ht="37.35" customHeight="1">
      <c r="B150" s="137"/>
      <c r="D150" s="138" t="s">
        <v>72</v>
      </c>
      <c r="E150" s="139" t="s">
        <v>624</v>
      </c>
      <c r="F150" s="139" t="s">
        <v>1742</v>
      </c>
      <c r="I150" s="140"/>
      <c r="J150" s="141">
        <f>BK150</f>
        <v>0</v>
      </c>
      <c r="L150" s="137"/>
      <c r="M150" s="142"/>
      <c r="P150" s="143">
        <f>P151</f>
        <v>0</v>
      </c>
      <c r="R150" s="143">
        <f>R151</f>
        <v>0</v>
      </c>
      <c r="T150" s="144">
        <f>T151</f>
        <v>0</v>
      </c>
      <c r="AR150" s="138" t="s">
        <v>83</v>
      </c>
      <c r="AT150" s="145" t="s">
        <v>72</v>
      </c>
      <c r="AU150" s="145" t="s">
        <v>73</v>
      </c>
      <c r="AY150" s="138" t="s">
        <v>155</v>
      </c>
      <c r="BK150" s="146">
        <f>BK151</f>
        <v>0</v>
      </c>
    </row>
    <row r="151" spans="2:65" s="9" customFormat="1" ht="19.899999999999999" customHeight="1">
      <c r="B151" s="137"/>
      <c r="D151" s="138" t="s">
        <v>72</v>
      </c>
      <c r="E151" s="169" t="s">
        <v>153</v>
      </c>
      <c r="F151" s="169" t="s">
        <v>21</v>
      </c>
      <c r="I151" s="140"/>
      <c r="J151" s="170">
        <f>BK151</f>
        <v>0</v>
      </c>
      <c r="L151" s="137"/>
      <c r="M151" s="142"/>
      <c r="P151" s="143">
        <f>SUM(P152:P188)</f>
        <v>0</v>
      </c>
      <c r="R151" s="143">
        <f>SUM(R152:R188)</f>
        <v>0</v>
      </c>
      <c r="T151" s="144">
        <f>SUM(T152:T188)</f>
        <v>0</v>
      </c>
      <c r="AR151" s="138" t="s">
        <v>83</v>
      </c>
      <c r="AT151" s="145" t="s">
        <v>72</v>
      </c>
      <c r="AU151" s="145" t="s">
        <v>81</v>
      </c>
      <c r="AY151" s="138" t="s">
        <v>155</v>
      </c>
      <c r="BK151" s="146">
        <f>SUM(BK152:BK188)</f>
        <v>0</v>
      </c>
    </row>
    <row r="152" spans="2:65" s="1" customFormat="1" ht="16.5" customHeight="1">
      <c r="B152" s="37"/>
      <c r="C152" s="147" t="s">
        <v>81</v>
      </c>
      <c r="D152" s="147" t="s">
        <v>156</v>
      </c>
      <c r="E152" s="148" t="s">
        <v>1743</v>
      </c>
      <c r="F152" s="149" t="s">
        <v>1744</v>
      </c>
      <c r="G152" s="150" t="s">
        <v>1637</v>
      </c>
      <c r="H152" s="151">
        <v>2</v>
      </c>
      <c r="I152" s="152"/>
      <c r="J152" s="153">
        <f t="shared" ref="J152:J188" si="30">ROUND(I152*H152,2)</f>
        <v>0</v>
      </c>
      <c r="K152" s="149" t="s">
        <v>21</v>
      </c>
      <c r="L152" s="37"/>
      <c r="M152" s="154" t="s">
        <v>21</v>
      </c>
      <c r="N152" s="155" t="s">
        <v>44</v>
      </c>
      <c r="P152" s="156">
        <f t="shared" ref="P152:P188" si="31">O152*H152</f>
        <v>0</v>
      </c>
      <c r="Q152" s="156">
        <v>0</v>
      </c>
      <c r="R152" s="156">
        <f t="shared" ref="R152:R188" si="32">Q152*H152</f>
        <v>0</v>
      </c>
      <c r="S152" s="156">
        <v>0</v>
      </c>
      <c r="T152" s="157">
        <f t="shared" ref="T152:T188" si="33">S152*H152</f>
        <v>0</v>
      </c>
      <c r="AR152" s="21" t="s">
        <v>183</v>
      </c>
      <c r="AT152" s="21" t="s">
        <v>156</v>
      </c>
      <c r="AU152" s="21" t="s">
        <v>83</v>
      </c>
      <c r="AY152" s="21" t="s">
        <v>155</v>
      </c>
      <c r="BE152" s="158">
        <f t="shared" ref="BE152:BE188" si="34">IF(N152="základní",J152,0)</f>
        <v>0</v>
      </c>
      <c r="BF152" s="158">
        <f t="shared" ref="BF152:BF188" si="35">IF(N152="snížená",J152,0)</f>
        <v>0</v>
      </c>
      <c r="BG152" s="158">
        <f t="shared" ref="BG152:BG188" si="36">IF(N152="zákl. přenesená",J152,0)</f>
        <v>0</v>
      </c>
      <c r="BH152" s="158">
        <f t="shared" ref="BH152:BH188" si="37">IF(N152="sníž. přenesená",J152,0)</f>
        <v>0</v>
      </c>
      <c r="BI152" s="158">
        <f t="shared" ref="BI152:BI188" si="38">IF(N152="nulová",J152,0)</f>
        <v>0</v>
      </c>
      <c r="BJ152" s="21" t="s">
        <v>81</v>
      </c>
      <c r="BK152" s="158">
        <f t="shared" ref="BK152:BK188" si="39">ROUND(I152*H152,2)</f>
        <v>0</v>
      </c>
      <c r="BL152" s="21" t="s">
        <v>183</v>
      </c>
      <c r="BM152" s="21" t="s">
        <v>439</v>
      </c>
    </row>
    <row r="153" spans="2:65" s="1" customFormat="1" ht="16.5" customHeight="1">
      <c r="B153" s="37"/>
      <c r="C153" s="147" t="s">
        <v>83</v>
      </c>
      <c r="D153" s="147" t="s">
        <v>156</v>
      </c>
      <c r="E153" s="148" t="s">
        <v>1745</v>
      </c>
      <c r="F153" s="149" t="s">
        <v>1746</v>
      </c>
      <c r="G153" s="150" t="s">
        <v>1637</v>
      </c>
      <c r="H153" s="151">
        <v>1</v>
      </c>
      <c r="I153" s="152"/>
      <c r="J153" s="153">
        <f t="shared" si="30"/>
        <v>0</v>
      </c>
      <c r="K153" s="149" t="s">
        <v>21</v>
      </c>
      <c r="L153" s="37"/>
      <c r="M153" s="154" t="s">
        <v>21</v>
      </c>
      <c r="N153" s="155" t="s">
        <v>44</v>
      </c>
      <c r="P153" s="156">
        <f t="shared" si="31"/>
        <v>0</v>
      </c>
      <c r="Q153" s="156">
        <v>0</v>
      </c>
      <c r="R153" s="156">
        <f t="shared" si="32"/>
        <v>0</v>
      </c>
      <c r="S153" s="156">
        <v>0</v>
      </c>
      <c r="T153" s="157">
        <f t="shared" si="33"/>
        <v>0</v>
      </c>
      <c r="AR153" s="21" t="s">
        <v>183</v>
      </c>
      <c r="AT153" s="21" t="s">
        <v>156</v>
      </c>
      <c r="AU153" s="21" t="s">
        <v>83</v>
      </c>
      <c r="AY153" s="21" t="s">
        <v>155</v>
      </c>
      <c r="BE153" s="158">
        <f t="shared" si="34"/>
        <v>0</v>
      </c>
      <c r="BF153" s="158">
        <f t="shared" si="35"/>
        <v>0</v>
      </c>
      <c r="BG153" s="158">
        <f t="shared" si="36"/>
        <v>0</v>
      </c>
      <c r="BH153" s="158">
        <f t="shared" si="37"/>
        <v>0</v>
      </c>
      <c r="BI153" s="158">
        <f t="shared" si="38"/>
        <v>0</v>
      </c>
      <c r="BJ153" s="21" t="s">
        <v>81</v>
      </c>
      <c r="BK153" s="158">
        <f t="shared" si="39"/>
        <v>0</v>
      </c>
      <c r="BL153" s="21" t="s">
        <v>183</v>
      </c>
      <c r="BM153" s="21" t="s">
        <v>442</v>
      </c>
    </row>
    <row r="154" spans="2:65" s="1" customFormat="1" ht="16.5" customHeight="1">
      <c r="B154" s="37"/>
      <c r="C154" s="147" t="s">
        <v>154</v>
      </c>
      <c r="D154" s="147" t="s">
        <v>156</v>
      </c>
      <c r="E154" s="148" t="s">
        <v>1747</v>
      </c>
      <c r="F154" s="149" t="s">
        <v>1748</v>
      </c>
      <c r="G154" s="150" t="s">
        <v>1637</v>
      </c>
      <c r="H154" s="151">
        <v>1</v>
      </c>
      <c r="I154" s="152"/>
      <c r="J154" s="153">
        <f t="shared" si="30"/>
        <v>0</v>
      </c>
      <c r="K154" s="149" t="s">
        <v>21</v>
      </c>
      <c r="L154" s="37"/>
      <c r="M154" s="154" t="s">
        <v>21</v>
      </c>
      <c r="N154" s="155" t="s">
        <v>44</v>
      </c>
      <c r="P154" s="156">
        <f t="shared" si="31"/>
        <v>0</v>
      </c>
      <c r="Q154" s="156">
        <v>0</v>
      </c>
      <c r="R154" s="156">
        <f t="shared" si="32"/>
        <v>0</v>
      </c>
      <c r="S154" s="156">
        <v>0</v>
      </c>
      <c r="T154" s="157">
        <f t="shared" si="33"/>
        <v>0</v>
      </c>
      <c r="AR154" s="21" t="s">
        <v>183</v>
      </c>
      <c r="AT154" s="21" t="s">
        <v>156</v>
      </c>
      <c r="AU154" s="21" t="s">
        <v>83</v>
      </c>
      <c r="AY154" s="21" t="s">
        <v>155</v>
      </c>
      <c r="BE154" s="158">
        <f t="shared" si="34"/>
        <v>0</v>
      </c>
      <c r="BF154" s="158">
        <f t="shared" si="35"/>
        <v>0</v>
      </c>
      <c r="BG154" s="158">
        <f t="shared" si="36"/>
        <v>0</v>
      </c>
      <c r="BH154" s="158">
        <f t="shared" si="37"/>
        <v>0</v>
      </c>
      <c r="BI154" s="158">
        <f t="shared" si="38"/>
        <v>0</v>
      </c>
      <c r="BJ154" s="21" t="s">
        <v>81</v>
      </c>
      <c r="BK154" s="158">
        <f t="shared" si="39"/>
        <v>0</v>
      </c>
      <c r="BL154" s="21" t="s">
        <v>183</v>
      </c>
      <c r="BM154" s="21" t="s">
        <v>446</v>
      </c>
    </row>
    <row r="155" spans="2:65" s="1" customFormat="1" ht="16.5" customHeight="1">
      <c r="B155" s="37"/>
      <c r="C155" s="147" t="s">
        <v>163</v>
      </c>
      <c r="D155" s="147" t="s">
        <v>156</v>
      </c>
      <c r="E155" s="148" t="s">
        <v>1749</v>
      </c>
      <c r="F155" s="149" t="s">
        <v>1750</v>
      </c>
      <c r="G155" s="150" t="s">
        <v>1637</v>
      </c>
      <c r="H155" s="151">
        <v>1</v>
      </c>
      <c r="I155" s="152"/>
      <c r="J155" s="153">
        <f t="shared" si="30"/>
        <v>0</v>
      </c>
      <c r="K155" s="149" t="s">
        <v>21</v>
      </c>
      <c r="L155" s="37"/>
      <c r="M155" s="154" t="s">
        <v>21</v>
      </c>
      <c r="N155" s="155" t="s">
        <v>44</v>
      </c>
      <c r="P155" s="156">
        <f t="shared" si="31"/>
        <v>0</v>
      </c>
      <c r="Q155" s="156">
        <v>0</v>
      </c>
      <c r="R155" s="156">
        <f t="shared" si="32"/>
        <v>0</v>
      </c>
      <c r="S155" s="156">
        <v>0</v>
      </c>
      <c r="T155" s="157">
        <f t="shared" si="33"/>
        <v>0</v>
      </c>
      <c r="AR155" s="21" t="s">
        <v>183</v>
      </c>
      <c r="AT155" s="21" t="s">
        <v>156</v>
      </c>
      <c r="AU155" s="21" t="s">
        <v>83</v>
      </c>
      <c r="AY155" s="21" t="s">
        <v>155</v>
      </c>
      <c r="BE155" s="158">
        <f t="shared" si="34"/>
        <v>0</v>
      </c>
      <c r="BF155" s="158">
        <f t="shared" si="35"/>
        <v>0</v>
      </c>
      <c r="BG155" s="158">
        <f t="shared" si="36"/>
        <v>0</v>
      </c>
      <c r="BH155" s="158">
        <f t="shared" si="37"/>
        <v>0</v>
      </c>
      <c r="BI155" s="158">
        <f t="shared" si="38"/>
        <v>0</v>
      </c>
      <c r="BJ155" s="21" t="s">
        <v>81</v>
      </c>
      <c r="BK155" s="158">
        <f t="shared" si="39"/>
        <v>0</v>
      </c>
      <c r="BL155" s="21" t="s">
        <v>183</v>
      </c>
      <c r="BM155" s="21" t="s">
        <v>449</v>
      </c>
    </row>
    <row r="156" spans="2:65" s="1" customFormat="1" ht="16.5" customHeight="1">
      <c r="B156" s="37"/>
      <c r="C156" s="147" t="s">
        <v>170</v>
      </c>
      <c r="D156" s="147" t="s">
        <v>156</v>
      </c>
      <c r="E156" s="148" t="s">
        <v>1751</v>
      </c>
      <c r="F156" s="149" t="s">
        <v>1752</v>
      </c>
      <c r="G156" s="150" t="s">
        <v>1637</v>
      </c>
      <c r="H156" s="151">
        <v>2</v>
      </c>
      <c r="I156" s="152"/>
      <c r="J156" s="153">
        <f t="shared" si="30"/>
        <v>0</v>
      </c>
      <c r="K156" s="149" t="s">
        <v>21</v>
      </c>
      <c r="L156" s="37"/>
      <c r="M156" s="154" t="s">
        <v>21</v>
      </c>
      <c r="N156" s="155" t="s">
        <v>44</v>
      </c>
      <c r="P156" s="156">
        <f t="shared" si="31"/>
        <v>0</v>
      </c>
      <c r="Q156" s="156">
        <v>0</v>
      </c>
      <c r="R156" s="156">
        <f t="shared" si="32"/>
        <v>0</v>
      </c>
      <c r="S156" s="156">
        <v>0</v>
      </c>
      <c r="T156" s="157">
        <f t="shared" si="33"/>
        <v>0</v>
      </c>
      <c r="AR156" s="21" t="s">
        <v>183</v>
      </c>
      <c r="AT156" s="21" t="s">
        <v>156</v>
      </c>
      <c r="AU156" s="21" t="s">
        <v>83</v>
      </c>
      <c r="AY156" s="21" t="s">
        <v>155</v>
      </c>
      <c r="BE156" s="158">
        <f t="shared" si="34"/>
        <v>0</v>
      </c>
      <c r="BF156" s="158">
        <f t="shared" si="35"/>
        <v>0</v>
      </c>
      <c r="BG156" s="158">
        <f t="shared" si="36"/>
        <v>0</v>
      </c>
      <c r="BH156" s="158">
        <f t="shared" si="37"/>
        <v>0</v>
      </c>
      <c r="BI156" s="158">
        <f t="shared" si="38"/>
        <v>0</v>
      </c>
      <c r="BJ156" s="21" t="s">
        <v>81</v>
      </c>
      <c r="BK156" s="158">
        <f t="shared" si="39"/>
        <v>0</v>
      </c>
      <c r="BL156" s="21" t="s">
        <v>183</v>
      </c>
      <c r="BM156" s="21" t="s">
        <v>454</v>
      </c>
    </row>
    <row r="157" spans="2:65" s="1" customFormat="1" ht="16.5" customHeight="1">
      <c r="B157" s="37"/>
      <c r="C157" s="147" t="s">
        <v>166</v>
      </c>
      <c r="D157" s="147" t="s">
        <v>156</v>
      </c>
      <c r="E157" s="148" t="s">
        <v>1753</v>
      </c>
      <c r="F157" s="149" t="s">
        <v>1754</v>
      </c>
      <c r="G157" s="150" t="s">
        <v>1655</v>
      </c>
      <c r="H157" s="151">
        <v>12</v>
      </c>
      <c r="I157" s="152"/>
      <c r="J157" s="153">
        <f t="shared" si="30"/>
        <v>0</v>
      </c>
      <c r="K157" s="149" t="s">
        <v>21</v>
      </c>
      <c r="L157" s="37"/>
      <c r="M157" s="154" t="s">
        <v>21</v>
      </c>
      <c r="N157" s="155" t="s">
        <v>44</v>
      </c>
      <c r="P157" s="156">
        <f t="shared" si="31"/>
        <v>0</v>
      </c>
      <c r="Q157" s="156">
        <v>0</v>
      </c>
      <c r="R157" s="156">
        <f t="shared" si="32"/>
        <v>0</v>
      </c>
      <c r="S157" s="156">
        <v>0</v>
      </c>
      <c r="T157" s="157">
        <f t="shared" si="33"/>
        <v>0</v>
      </c>
      <c r="AR157" s="21" t="s">
        <v>183</v>
      </c>
      <c r="AT157" s="21" t="s">
        <v>156</v>
      </c>
      <c r="AU157" s="21" t="s">
        <v>83</v>
      </c>
      <c r="AY157" s="21" t="s">
        <v>155</v>
      </c>
      <c r="BE157" s="158">
        <f t="shared" si="34"/>
        <v>0</v>
      </c>
      <c r="BF157" s="158">
        <f t="shared" si="35"/>
        <v>0</v>
      </c>
      <c r="BG157" s="158">
        <f t="shared" si="36"/>
        <v>0</v>
      </c>
      <c r="BH157" s="158">
        <f t="shared" si="37"/>
        <v>0</v>
      </c>
      <c r="BI157" s="158">
        <f t="shared" si="38"/>
        <v>0</v>
      </c>
      <c r="BJ157" s="21" t="s">
        <v>81</v>
      </c>
      <c r="BK157" s="158">
        <f t="shared" si="39"/>
        <v>0</v>
      </c>
      <c r="BL157" s="21" t="s">
        <v>183</v>
      </c>
      <c r="BM157" s="21" t="s">
        <v>458</v>
      </c>
    </row>
    <row r="158" spans="2:65" s="1" customFormat="1" ht="16.5" customHeight="1">
      <c r="B158" s="37"/>
      <c r="C158" s="147" t="s">
        <v>177</v>
      </c>
      <c r="D158" s="147" t="s">
        <v>156</v>
      </c>
      <c r="E158" s="148" t="s">
        <v>1755</v>
      </c>
      <c r="F158" s="149" t="s">
        <v>1756</v>
      </c>
      <c r="G158" s="150" t="s">
        <v>1655</v>
      </c>
      <c r="H158" s="151">
        <v>12</v>
      </c>
      <c r="I158" s="152"/>
      <c r="J158" s="153">
        <f t="shared" si="30"/>
        <v>0</v>
      </c>
      <c r="K158" s="149" t="s">
        <v>21</v>
      </c>
      <c r="L158" s="37"/>
      <c r="M158" s="154" t="s">
        <v>21</v>
      </c>
      <c r="N158" s="155" t="s">
        <v>44</v>
      </c>
      <c r="P158" s="156">
        <f t="shared" si="31"/>
        <v>0</v>
      </c>
      <c r="Q158" s="156">
        <v>0</v>
      </c>
      <c r="R158" s="156">
        <f t="shared" si="32"/>
        <v>0</v>
      </c>
      <c r="S158" s="156">
        <v>0</v>
      </c>
      <c r="T158" s="157">
        <f t="shared" si="33"/>
        <v>0</v>
      </c>
      <c r="AR158" s="21" t="s">
        <v>183</v>
      </c>
      <c r="AT158" s="21" t="s">
        <v>156</v>
      </c>
      <c r="AU158" s="21" t="s">
        <v>83</v>
      </c>
      <c r="AY158" s="21" t="s">
        <v>155</v>
      </c>
      <c r="BE158" s="158">
        <f t="shared" si="34"/>
        <v>0</v>
      </c>
      <c r="BF158" s="158">
        <f t="shared" si="35"/>
        <v>0</v>
      </c>
      <c r="BG158" s="158">
        <f t="shared" si="36"/>
        <v>0</v>
      </c>
      <c r="BH158" s="158">
        <f t="shared" si="37"/>
        <v>0</v>
      </c>
      <c r="BI158" s="158">
        <f t="shared" si="38"/>
        <v>0</v>
      </c>
      <c r="BJ158" s="21" t="s">
        <v>81</v>
      </c>
      <c r="BK158" s="158">
        <f t="shared" si="39"/>
        <v>0</v>
      </c>
      <c r="BL158" s="21" t="s">
        <v>183</v>
      </c>
      <c r="BM158" s="21" t="s">
        <v>462</v>
      </c>
    </row>
    <row r="159" spans="2:65" s="1" customFormat="1" ht="16.5" customHeight="1">
      <c r="B159" s="37"/>
      <c r="C159" s="147" t="s">
        <v>169</v>
      </c>
      <c r="D159" s="147" t="s">
        <v>156</v>
      </c>
      <c r="E159" s="148" t="s">
        <v>1757</v>
      </c>
      <c r="F159" s="149" t="s">
        <v>1758</v>
      </c>
      <c r="G159" s="150" t="s">
        <v>1655</v>
      </c>
      <c r="H159" s="151">
        <v>6</v>
      </c>
      <c r="I159" s="152"/>
      <c r="J159" s="153">
        <f t="shared" si="30"/>
        <v>0</v>
      </c>
      <c r="K159" s="149" t="s">
        <v>21</v>
      </c>
      <c r="L159" s="37"/>
      <c r="M159" s="154" t="s">
        <v>21</v>
      </c>
      <c r="N159" s="155" t="s">
        <v>44</v>
      </c>
      <c r="P159" s="156">
        <f t="shared" si="31"/>
        <v>0</v>
      </c>
      <c r="Q159" s="156">
        <v>0</v>
      </c>
      <c r="R159" s="156">
        <f t="shared" si="32"/>
        <v>0</v>
      </c>
      <c r="S159" s="156">
        <v>0</v>
      </c>
      <c r="T159" s="157">
        <f t="shared" si="33"/>
        <v>0</v>
      </c>
      <c r="AR159" s="21" t="s">
        <v>183</v>
      </c>
      <c r="AT159" s="21" t="s">
        <v>156</v>
      </c>
      <c r="AU159" s="21" t="s">
        <v>83</v>
      </c>
      <c r="AY159" s="21" t="s">
        <v>155</v>
      </c>
      <c r="BE159" s="158">
        <f t="shared" si="34"/>
        <v>0</v>
      </c>
      <c r="BF159" s="158">
        <f t="shared" si="35"/>
        <v>0</v>
      </c>
      <c r="BG159" s="158">
        <f t="shared" si="36"/>
        <v>0</v>
      </c>
      <c r="BH159" s="158">
        <f t="shared" si="37"/>
        <v>0</v>
      </c>
      <c r="BI159" s="158">
        <f t="shared" si="38"/>
        <v>0</v>
      </c>
      <c r="BJ159" s="21" t="s">
        <v>81</v>
      </c>
      <c r="BK159" s="158">
        <f t="shared" si="39"/>
        <v>0</v>
      </c>
      <c r="BL159" s="21" t="s">
        <v>183</v>
      </c>
      <c r="BM159" s="21" t="s">
        <v>468</v>
      </c>
    </row>
    <row r="160" spans="2:65" s="1" customFormat="1" ht="16.5" customHeight="1">
      <c r="B160" s="37"/>
      <c r="C160" s="147" t="s">
        <v>184</v>
      </c>
      <c r="D160" s="147" t="s">
        <v>156</v>
      </c>
      <c r="E160" s="148" t="s">
        <v>1759</v>
      </c>
      <c r="F160" s="149" t="s">
        <v>1760</v>
      </c>
      <c r="G160" s="150" t="s">
        <v>1655</v>
      </c>
      <c r="H160" s="151">
        <v>5</v>
      </c>
      <c r="I160" s="152"/>
      <c r="J160" s="153">
        <f t="shared" si="30"/>
        <v>0</v>
      </c>
      <c r="K160" s="149" t="s">
        <v>21</v>
      </c>
      <c r="L160" s="37"/>
      <c r="M160" s="154" t="s">
        <v>21</v>
      </c>
      <c r="N160" s="155" t="s">
        <v>44</v>
      </c>
      <c r="P160" s="156">
        <f t="shared" si="31"/>
        <v>0</v>
      </c>
      <c r="Q160" s="156">
        <v>0</v>
      </c>
      <c r="R160" s="156">
        <f t="shared" si="32"/>
        <v>0</v>
      </c>
      <c r="S160" s="156">
        <v>0</v>
      </c>
      <c r="T160" s="157">
        <f t="shared" si="33"/>
        <v>0</v>
      </c>
      <c r="AR160" s="21" t="s">
        <v>183</v>
      </c>
      <c r="AT160" s="21" t="s">
        <v>156</v>
      </c>
      <c r="AU160" s="21" t="s">
        <v>83</v>
      </c>
      <c r="AY160" s="21" t="s">
        <v>155</v>
      </c>
      <c r="BE160" s="158">
        <f t="shared" si="34"/>
        <v>0</v>
      </c>
      <c r="BF160" s="158">
        <f t="shared" si="35"/>
        <v>0</v>
      </c>
      <c r="BG160" s="158">
        <f t="shared" si="36"/>
        <v>0</v>
      </c>
      <c r="BH160" s="158">
        <f t="shared" si="37"/>
        <v>0</v>
      </c>
      <c r="BI160" s="158">
        <f t="shared" si="38"/>
        <v>0</v>
      </c>
      <c r="BJ160" s="21" t="s">
        <v>81</v>
      </c>
      <c r="BK160" s="158">
        <f t="shared" si="39"/>
        <v>0</v>
      </c>
      <c r="BL160" s="21" t="s">
        <v>183</v>
      </c>
      <c r="BM160" s="21" t="s">
        <v>471</v>
      </c>
    </row>
    <row r="161" spans="2:65" s="1" customFormat="1" ht="16.5" customHeight="1">
      <c r="B161" s="37"/>
      <c r="C161" s="147" t="s">
        <v>173</v>
      </c>
      <c r="D161" s="147" t="s">
        <v>156</v>
      </c>
      <c r="E161" s="148" t="s">
        <v>1761</v>
      </c>
      <c r="F161" s="149" t="s">
        <v>1762</v>
      </c>
      <c r="G161" s="150" t="s">
        <v>1655</v>
      </c>
      <c r="H161" s="151">
        <v>8</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183</v>
      </c>
      <c r="AT161" s="21" t="s">
        <v>156</v>
      </c>
      <c r="AU161" s="21" t="s">
        <v>83</v>
      </c>
      <c r="AY161" s="21" t="s">
        <v>155</v>
      </c>
      <c r="BE161" s="158">
        <f t="shared" si="34"/>
        <v>0</v>
      </c>
      <c r="BF161" s="158">
        <f t="shared" si="35"/>
        <v>0</v>
      </c>
      <c r="BG161" s="158">
        <f t="shared" si="36"/>
        <v>0</v>
      </c>
      <c r="BH161" s="158">
        <f t="shared" si="37"/>
        <v>0</v>
      </c>
      <c r="BI161" s="158">
        <f t="shared" si="38"/>
        <v>0</v>
      </c>
      <c r="BJ161" s="21" t="s">
        <v>81</v>
      </c>
      <c r="BK161" s="158">
        <f t="shared" si="39"/>
        <v>0</v>
      </c>
      <c r="BL161" s="21" t="s">
        <v>183</v>
      </c>
      <c r="BM161" s="21" t="s">
        <v>475</v>
      </c>
    </row>
    <row r="162" spans="2:65" s="1" customFormat="1" ht="16.5" customHeight="1">
      <c r="B162" s="37"/>
      <c r="C162" s="147" t="s">
        <v>191</v>
      </c>
      <c r="D162" s="147" t="s">
        <v>156</v>
      </c>
      <c r="E162" s="148" t="s">
        <v>1763</v>
      </c>
      <c r="F162" s="149" t="s">
        <v>1764</v>
      </c>
      <c r="G162" s="150" t="s">
        <v>1655</v>
      </c>
      <c r="H162" s="151">
        <v>1</v>
      </c>
      <c r="I162" s="152"/>
      <c r="J162" s="153">
        <f t="shared" si="30"/>
        <v>0</v>
      </c>
      <c r="K162" s="149" t="s">
        <v>21</v>
      </c>
      <c r="L162" s="37"/>
      <c r="M162" s="154" t="s">
        <v>21</v>
      </c>
      <c r="N162" s="155" t="s">
        <v>44</v>
      </c>
      <c r="P162" s="156">
        <f t="shared" si="31"/>
        <v>0</v>
      </c>
      <c r="Q162" s="156">
        <v>0</v>
      </c>
      <c r="R162" s="156">
        <f t="shared" si="32"/>
        <v>0</v>
      </c>
      <c r="S162" s="156">
        <v>0</v>
      </c>
      <c r="T162" s="157">
        <f t="shared" si="33"/>
        <v>0</v>
      </c>
      <c r="AR162" s="21" t="s">
        <v>183</v>
      </c>
      <c r="AT162" s="21" t="s">
        <v>156</v>
      </c>
      <c r="AU162" s="21" t="s">
        <v>83</v>
      </c>
      <c r="AY162" s="21" t="s">
        <v>155</v>
      </c>
      <c r="BE162" s="158">
        <f t="shared" si="34"/>
        <v>0</v>
      </c>
      <c r="BF162" s="158">
        <f t="shared" si="35"/>
        <v>0</v>
      </c>
      <c r="BG162" s="158">
        <f t="shared" si="36"/>
        <v>0</v>
      </c>
      <c r="BH162" s="158">
        <f t="shared" si="37"/>
        <v>0</v>
      </c>
      <c r="BI162" s="158">
        <f t="shared" si="38"/>
        <v>0</v>
      </c>
      <c r="BJ162" s="21" t="s">
        <v>81</v>
      </c>
      <c r="BK162" s="158">
        <f t="shared" si="39"/>
        <v>0</v>
      </c>
      <c r="BL162" s="21" t="s">
        <v>183</v>
      </c>
      <c r="BM162" s="21" t="s">
        <v>484</v>
      </c>
    </row>
    <row r="163" spans="2:65" s="1" customFormat="1" ht="16.5" customHeight="1">
      <c r="B163" s="37"/>
      <c r="C163" s="147" t="s">
        <v>176</v>
      </c>
      <c r="D163" s="147" t="s">
        <v>156</v>
      </c>
      <c r="E163" s="148" t="s">
        <v>1765</v>
      </c>
      <c r="F163" s="149" t="s">
        <v>1766</v>
      </c>
      <c r="G163" s="150" t="s">
        <v>1655</v>
      </c>
      <c r="H163" s="151">
        <v>1</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183</v>
      </c>
      <c r="AT163" s="21" t="s">
        <v>156</v>
      </c>
      <c r="AU163" s="21" t="s">
        <v>83</v>
      </c>
      <c r="AY163" s="21" t="s">
        <v>155</v>
      </c>
      <c r="BE163" s="158">
        <f t="shared" si="34"/>
        <v>0</v>
      </c>
      <c r="BF163" s="158">
        <f t="shared" si="35"/>
        <v>0</v>
      </c>
      <c r="BG163" s="158">
        <f t="shared" si="36"/>
        <v>0</v>
      </c>
      <c r="BH163" s="158">
        <f t="shared" si="37"/>
        <v>0</v>
      </c>
      <c r="BI163" s="158">
        <f t="shared" si="38"/>
        <v>0</v>
      </c>
      <c r="BJ163" s="21" t="s">
        <v>81</v>
      </c>
      <c r="BK163" s="158">
        <f t="shared" si="39"/>
        <v>0</v>
      </c>
      <c r="BL163" s="21" t="s">
        <v>183</v>
      </c>
      <c r="BM163" s="21" t="s">
        <v>489</v>
      </c>
    </row>
    <row r="164" spans="2:65" s="1" customFormat="1" ht="16.5" customHeight="1">
      <c r="B164" s="37"/>
      <c r="C164" s="147" t="s">
        <v>198</v>
      </c>
      <c r="D164" s="147" t="s">
        <v>156</v>
      </c>
      <c r="E164" s="148" t="s">
        <v>1767</v>
      </c>
      <c r="F164" s="149" t="s">
        <v>1768</v>
      </c>
      <c r="G164" s="150" t="s">
        <v>1655</v>
      </c>
      <c r="H164" s="151">
        <v>1</v>
      </c>
      <c r="I164" s="152"/>
      <c r="J164" s="153">
        <f t="shared" si="30"/>
        <v>0</v>
      </c>
      <c r="K164" s="149" t="s">
        <v>21</v>
      </c>
      <c r="L164" s="37"/>
      <c r="M164" s="154" t="s">
        <v>21</v>
      </c>
      <c r="N164" s="155" t="s">
        <v>44</v>
      </c>
      <c r="P164" s="156">
        <f t="shared" si="31"/>
        <v>0</v>
      </c>
      <c r="Q164" s="156">
        <v>0</v>
      </c>
      <c r="R164" s="156">
        <f t="shared" si="32"/>
        <v>0</v>
      </c>
      <c r="S164" s="156">
        <v>0</v>
      </c>
      <c r="T164" s="157">
        <f t="shared" si="33"/>
        <v>0</v>
      </c>
      <c r="AR164" s="21" t="s">
        <v>183</v>
      </c>
      <c r="AT164" s="21" t="s">
        <v>156</v>
      </c>
      <c r="AU164" s="21" t="s">
        <v>83</v>
      </c>
      <c r="AY164" s="21" t="s">
        <v>155</v>
      </c>
      <c r="BE164" s="158">
        <f t="shared" si="34"/>
        <v>0</v>
      </c>
      <c r="BF164" s="158">
        <f t="shared" si="35"/>
        <v>0</v>
      </c>
      <c r="BG164" s="158">
        <f t="shared" si="36"/>
        <v>0</v>
      </c>
      <c r="BH164" s="158">
        <f t="shared" si="37"/>
        <v>0</v>
      </c>
      <c r="BI164" s="158">
        <f t="shared" si="38"/>
        <v>0</v>
      </c>
      <c r="BJ164" s="21" t="s">
        <v>81</v>
      </c>
      <c r="BK164" s="158">
        <f t="shared" si="39"/>
        <v>0</v>
      </c>
      <c r="BL164" s="21" t="s">
        <v>183</v>
      </c>
      <c r="BM164" s="21" t="s">
        <v>492</v>
      </c>
    </row>
    <row r="165" spans="2:65" s="1" customFormat="1" ht="16.5" customHeight="1">
      <c r="B165" s="37"/>
      <c r="C165" s="147" t="s">
        <v>180</v>
      </c>
      <c r="D165" s="147" t="s">
        <v>156</v>
      </c>
      <c r="E165" s="148" t="s">
        <v>1769</v>
      </c>
      <c r="F165" s="149" t="s">
        <v>1770</v>
      </c>
      <c r="G165" s="150" t="s">
        <v>1655</v>
      </c>
      <c r="H165" s="151">
        <v>8</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183</v>
      </c>
      <c r="AT165" s="21" t="s">
        <v>156</v>
      </c>
      <c r="AU165" s="21" t="s">
        <v>83</v>
      </c>
      <c r="AY165" s="21" t="s">
        <v>155</v>
      </c>
      <c r="BE165" s="158">
        <f t="shared" si="34"/>
        <v>0</v>
      </c>
      <c r="BF165" s="158">
        <f t="shared" si="35"/>
        <v>0</v>
      </c>
      <c r="BG165" s="158">
        <f t="shared" si="36"/>
        <v>0</v>
      </c>
      <c r="BH165" s="158">
        <f t="shared" si="37"/>
        <v>0</v>
      </c>
      <c r="BI165" s="158">
        <f t="shared" si="38"/>
        <v>0</v>
      </c>
      <c r="BJ165" s="21" t="s">
        <v>81</v>
      </c>
      <c r="BK165" s="158">
        <f t="shared" si="39"/>
        <v>0</v>
      </c>
      <c r="BL165" s="21" t="s">
        <v>183</v>
      </c>
      <c r="BM165" s="21" t="s">
        <v>497</v>
      </c>
    </row>
    <row r="166" spans="2:65" s="1" customFormat="1" ht="16.5" customHeight="1">
      <c r="B166" s="37"/>
      <c r="C166" s="147" t="s">
        <v>10</v>
      </c>
      <c r="D166" s="147" t="s">
        <v>156</v>
      </c>
      <c r="E166" s="148" t="s">
        <v>1771</v>
      </c>
      <c r="F166" s="149" t="s">
        <v>1772</v>
      </c>
      <c r="G166" s="150" t="s">
        <v>1655</v>
      </c>
      <c r="H166" s="151">
        <v>22</v>
      </c>
      <c r="I166" s="152"/>
      <c r="J166" s="153">
        <f t="shared" si="30"/>
        <v>0</v>
      </c>
      <c r="K166" s="149" t="s">
        <v>21</v>
      </c>
      <c r="L166" s="37"/>
      <c r="M166" s="154" t="s">
        <v>21</v>
      </c>
      <c r="N166" s="155" t="s">
        <v>44</v>
      </c>
      <c r="P166" s="156">
        <f t="shared" si="31"/>
        <v>0</v>
      </c>
      <c r="Q166" s="156">
        <v>0</v>
      </c>
      <c r="R166" s="156">
        <f t="shared" si="32"/>
        <v>0</v>
      </c>
      <c r="S166" s="156">
        <v>0</v>
      </c>
      <c r="T166" s="157">
        <f t="shared" si="33"/>
        <v>0</v>
      </c>
      <c r="AR166" s="21" t="s">
        <v>183</v>
      </c>
      <c r="AT166" s="21" t="s">
        <v>156</v>
      </c>
      <c r="AU166" s="21" t="s">
        <v>83</v>
      </c>
      <c r="AY166" s="21" t="s">
        <v>155</v>
      </c>
      <c r="BE166" s="158">
        <f t="shared" si="34"/>
        <v>0</v>
      </c>
      <c r="BF166" s="158">
        <f t="shared" si="35"/>
        <v>0</v>
      </c>
      <c r="BG166" s="158">
        <f t="shared" si="36"/>
        <v>0</v>
      </c>
      <c r="BH166" s="158">
        <f t="shared" si="37"/>
        <v>0</v>
      </c>
      <c r="BI166" s="158">
        <f t="shared" si="38"/>
        <v>0</v>
      </c>
      <c r="BJ166" s="21" t="s">
        <v>81</v>
      </c>
      <c r="BK166" s="158">
        <f t="shared" si="39"/>
        <v>0</v>
      </c>
      <c r="BL166" s="21" t="s">
        <v>183</v>
      </c>
      <c r="BM166" s="21" t="s">
        <v>501</v>
      </c>
    </row>
    <row r="167" spans="2:65" s="1" customFormat="1" ht="16.5" customHeight="1">
      <c r="B167" s="37"/>
      <c r="C167" s="147" t="s">
        <v>183</v>
      </c>
      <c r="D167" s="147" t="s">
        <v>156</v>
      </c>
      <c r="E167" s="148" t="s">
        <v>1773</v>
      </c>
      <c r="F167" s="149" t="s">
        <v>1774</v>
      </c>
      <c r="G167" s="150" t="s">
        <v>1655</v>
      </c>
      <c r="H167" s="151">
        <v>2</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183</v>
      </c>
      <c r="AT167" s="21" t="s">
        <v>156</v>
      </c>
      <c r="AU167" s="21" t="s">
        <v>83</v>
      </c>
      <c r="AY167" s="21" t="s">
        <v>155</v>
      </c>
      <c r="BE167" s="158">
        <f t="shared" si="34"/>
        <v>0</v>
      </c>
      <c r="BF167" s="158">
        <f t="shared" si="35"/>
        <v>0</v>
      </c>
      <c r="BG167" s="158">
        <f t="shared" si="36"/>
        <v>0</v>
      </c>
      <c r="BH167" s="158">
        <f t="shared" si="37"/>
        <v>0</v>
      </c>
      <c r="BI167" s="158">
        <f t="shared" si="38"/>
        <v>0</v>
      </c>
      <c r="BJ167" s="21" t="s">
        <v>81</v>
      </c>
      <c r="BK167" s="158">
        <f t="shared" si="39"/>
        <v>0</v>
      </c>
      <c r="BL167" s="21" t="s">
        <v>183</v>
      </c>
      <c r="BM167" s="21" t="s">
        <v>673</v>
      </c>
    </row>
    <row r="168" spans="2:65" s="1" customFormat="1" ht="16.5" customHeight="1">
      <c r="B168" s="37"/>
      <c r="C168" s="147" t="s">
        <v>211</v>
      </c>
      <c r="D168" s="147" t="s">
        <v>156</v>
      </c>
      <c r="E168" s="148" t="s">
        <v>1775</v>
      </c>
      <c r="F168" s="149" t="s">
        <v>1776</v>
      </c>
      <c r="G168" s="150" t="s">
        <v>1655</v>
      </c>
      <c r="H168" s="151">
        <v>1</v>
      </c>
      <c r="I168" s="152"/>
      <c r="J168" s="153">
        <f t="shared" si="30"/>
        <v>0</v>
      </c>
      <c r="K168" s="149" t="s">
        <v>21</v>
      </c>
      <c r="L168" s="37"/>
      <c r="M168" s="154" t="s">
        <v>21</v>
      </c>
      <c r="N168" s="155" t="s">
        <v>44</v>
      </c>
      <c r="P168" s="156">
        <f t="shared" si="31"/>
        <v>0</v>
      </c>
      <c r="Q168" s="156">
        <v>0</v>
      </c>
      <c r="R168" s="156">
        <f t="shared" si="32"/>
        <v>0</v>
      </c>
      <c r="S168" s="156">
        <v>0</v>
      </c>
      <c r="T168" s="157">
        <f t="shared" si="33"/>
        <v>0</v>
      </c>
      <c r="AR168" s="21" t="s">
        <v>183</v>
      </c>
      <c r="AT168" s="21" t="s">
        <v>156</v>
      </c>
      <c r="AU168" s="21" t="s">
        <v>83</v>
      </c>
      <c r="AY168" s="21" t="s">
        <v>155</v>
      </c>
      <c r="BE168" s="158">
        <f t="shared" si="34"/>
        <v>0</v>
      </c>
      <c r="BF168" s="158">
        <f t="shared" si="35"/>
        <v>0</v>
      </c>
      <c r="BG168" s="158">
        <f t="shared" si="36"/>
        <v>0</v>
      </c>
      <c r="BH168" s="158">
        <f t="shared" si="37"/>
        <v>0</v>
      </c>
      <c r="BI168" s="158">
        <f t="shared" si="38"/>
        <v>0</v>
      </c>
      <c r="BJ168" s="21" t="s">
        <v>81</v>
      </c>
      <c r="BK168" s="158">
        <f t="shared" si="39"/>
        <v>0</v>
      </c>
      <c r="BL168" s="21" t="s">
        <v>183</v>
      </c>
      <c r="BM168" s="21" t="s">
        <v>675</v>
      </c>
    </row>
    <row r="169" spans="2:65" s="1" customFormat="1" ht="16.5" customHeight="1">
      <c r="B169" s="37"/>
      <c r="C169" s="147" t="s">
        <v>187</v>
      </c>
      <c r="D169" s="147" t="s">
        <v>156</v>
      </c>
      <c r="E169" s="148" t="s">
        <v>1777</v>
      </c>
      <c r="F169" s="149" t="s">
        <v>1778</v>
      </c>
      <c r="G169" s="150" t="s">
        <v>1655</v>
      </c>
      <c r="H169" s="151">
        <v>1</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183</v>
      </c>
      <c r="AT169" s="21" t="s">
        <v>156</v>
      </c>
      <c r="AU169" s="21" t="s">
        <v>83</v>
      </c>
      <c r="AY169" s="21" t="s">
        <v>155</v>
      </c>
      <c r="BE169" s="158">
        <f t="shared" si="34"/>
        <v>0</v>
      </c>
      <c r="BF169" s="158">
        <f t="shared" si="35"/>
        <v>0</v>
      </c>
      <c r="BG169" s="158">
        <f t="shared" si="36"/>
        <v>0</v>
      </c>
      <c r="BH169" s="158">
        <f t="shared" si="37"/>
        <v>0</v>
      </c>
      <c r="BI169" s="158">
        <f t="shared" si="38"/>
        <v>0</v>
      </c>
      <c r="BJ169" s="21" t="s">
        <v>81</v>
      </c>
      <c r="BK169" s="158">
        <f t="shared" si="39"/>
        <v>0</v>
      </c>
      <c r="BL169" s="21" t="s">
        <v>183</v>
      </c>
      <c r="BM169" s="21" t="s">
        <v>679</v>
      </c>
    </row>
    <row r="170" spans="2:65" s="1" customFormat="1" ht="16.5" customHeight="1">
      <c r="B170" s="37"/>
      <c r="C170" s="147" t="s">
        <v>218</v>
      </c>
      <c r="D170" s="147" t="s">
        <v>156</v>
      </c>
      <c r="E170" s="148" t="s">
        <v>1779</v>
      </c>
      <c r="F170" s="149" t="s">
        <v>1780</v>
      </c>
      <c r="G170" s="150" t="s">
        <v>1655</v>
      </c>
      <c r="H170" s="151">
        <v>2</v>
      </c>
      <c r="I170" s="152"/>
      <c r="J170" s="153">
        <f t="shared" si="30"/>
        <v>0</v>
      </c>
      <c r="K170" s="149" t="s">
        <v>21</v>
      </c>
      <c r="L170" s="37"/>
      <c r="M170" s="154" t="s">
        <v>21</v>
      </c>
      <c r="N170" s="155" t="s">
        <v>44</v>
      </c>
      <c r="P170" s="156">
        <f t="shared" si="31"/>
        <v>0</v>
      </c>
      <c r="Q170" s="156">
        <v>0</v>
      </c>
      <c r="R170" s="156">
        <f t="shared" si="32"/>
        <v>0</v>
      </c>
      <c r="S170" s="156">
        <v>0</v>
      </c>
      <c r="T170" s="157">
        <f t="shared" si="33"/>
        <v>0</v>
      </c>
      <c r="AR170" s="21" t="s">
        <v>183</v>
      </c>
      <c r="AT170" s="21" t="s">
        <v>156</v>
      </c>
      <c r="AU170" s="21" t="s">
        <v>83</v>
      </c>
      <c r="AY170" s="21" t="s">
        <v>155</v>
      </c>
      <c r="BE170" s="158">
        <f t="shared" si="34"/>
        <v>0</v>
      </c>
      <c r="BF170" s="158">
        <f t="shared" si="35"/>
        <v>0</v>
      </c>
      <c r="BG170" s="158">
        <f t="shared" si="36"/>
        <v>0</v>
      </c>
      <c r="BH170" s="158">
        <f t="shared" si="37"/>
        <v>0</v>
      </c>
      <c r="BI170" s="158">
        <f t="shared" si="38"/>
        <v>0</v>
      </c>
      <c r="BJ170" s="21" t="s">
        <v>81</v>
      </c>
      <c r="BK170" s="158">
        <f t="shared" si="39"/>
        <v>0</v>
      </c>
      <c r="BL170" s="21" t="s">
        <v>183</v>
      </c>
      <c r="BM170" s="21" t="s">
        <v>681</v>
      </c>
    </row>
    <row r="171" spans="2:65" s="1" customFormat="1" ht="16.5" customHeight="1">
      <c r="B171" s="37"/>
      <c r="C171" s="147" t="s">
        <v>190</v>
      </c>
      <c r="D171" s="147" t="s">
        <v>156</v>
      </c>
      <c r="E171" s="148" t="s">
        <v>1781</v>
      </c>
      <c r="F171" s="149" t="s">
        <v>1782</v>
      </c>
      <c r="G171" s="150" t="s">
        <v>1655</v>
      </c>
      <c r="H171" s="151">
        <v>22</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685</v>
      </c>
    </row>
    <row r="172" spans="2:65" s="1" customFormat="1" ht="16.5" customHeight="1">
      <c r="B172" s="37"/>
      <c r="C172" s="147" t="s">
        <v>9</v>
      </c>
      <c r="D172" s="147" t="s">
        <v>156</v>
      </c>
      <c r="E172" s="148" t="s">
        <v>1783</v>
      </c>
      <c r="F172" s="149" t="s">
        <v>1784</v>
      </c>
      <c r="G172" s="150" t="s">
        <v>1655</v>
      </c>
      <c r="H172" s="151">
        <v>44</v>
      </c>
      <c r="I172" s="152"/>
      <c r="J172" s="153">
        <f t="shared" si="30"/>
        <v>0</v>
      </c>
      <c r="K172" s="149" t="s">
        <v>21</v>
      </c>
      <c r="L172" s="37"/>
      <c r="M172" s="154" t="s">
        <v>21</v>
      </c>
      <c r="N172" s="155" t="s">
        <v>44</v>
      </c>
      <c r="P172" s="156">
        <f t="shared" si="31"/>
        <v>0</v>
      </c>
      <c r="Q172" s="156">
        <v>0</v>
      </c>
      <c r="R172" s="156">
        <f t="shared" si="32"/>
        <v>0</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687</v>
      </c>
    </row>
    <row r="173" spans="2:65" s="1" customFormat="1" ht="16.5" customHeight="1">
      <c r="B173" s="37"/>
      <c r="C173" s="147" t="s">
        <v>194</v>
      </c>
      <c r="D173" s="147" t="s">
        <v>156</v>
      </c>
      <c r="E173" s="148" t="s">
        <v>1785</v>
      </c>
      <c r="F173" s="149" t="s">
        <v>1786</v>
      </c>
      <c r="G173" s="150" t="s">
        <v>1655</v>
      </c>
      <c r="H173" s="151">
        <v>3</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691</v>
      </c>
    </row>
    <row r="174" spans="2:65" s="1" customFormat="1" ht="16.5" customHeight="1">
      <c r="B174" s="37"/>
      <c r="C174" s="147" t="s">
        <v>231</v>
      </c>
      <c r="D174" s="147" t="s">
        <v>156</v>
      </c>
      <c r="E174" s="148" t="s">
        <v>1787</v>
      </c>
      <c r="F174" s="149" t="s">
        <v>1788</v>
      </c>
      <c r="G174" s="150" t="s">
        <v>1655</v>
      </c>
      <c r="H174" s="151">
        <v>2</v>
      </c>
      <c r="I174" s="152"/>
      <c r="J174" s="153">
        <f t="shared" si="30"/>
        <v>0</v>
      </c>
      <c r="K174" s="149" t="s">
        <v>21</v>
      </c>
      <c r="L174" s="37"/>
      <c r="M174" s="154" t="s">
        <v>21</v>
      </c>
      <c r="N174" s="155" t="s">
        <v>44</v>
      </c>
      <c r="P174" s="156">
        <f t="shared" si="31"/>
        <v>0</v>
      </c>
      <c r="Q174" s="156">
        <v>0</v>
      </c>
      <c r="R174" s="156">
        <f t="shared" si="32"/>
        <v>0</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693</v>
      </c>
    </row>
    <row r="175" spans="2:65" s="1" customFormat="1" ht="16.5" customHeight="1">
      <c r="B175" s="37"/>
      <c r="C175" s="147" t="s">
        <v>197</v>
      </c>
      <c r="D175" s="147" t="s">
        <v>156</v>
      </c>
      <c r="E175" s="148" t="s">
        <v>1789</v>
      </c>
      <c r="F175" s="149" t="s">
        <v>1790</v>
      </c>
      <c r="G175" s="150" t="s">
        <v>1655</v>
      </c>
      <c r="H175" s="151">
        <v>2</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697</v>
      </c>
    </row>
    <row r="176" spans="2:65" s="1" customFormat="1" ht="16.5" customHeight="1">
      <c r="B176" s="37"/>
      <c r="C176" s="147" t="s">
        <v>238</v>
      </c>
      <c r="D176" s="147" t="s">
        <v>156</v>
      </c>
      <c r="E176" s="148" t="s">
        <v>1791</v>
      </c>
      <c r="F176" s="149" t="s">
        <v>1792</v>
      </c>
      <c r="G176" s="150" t="s">
        <v>1655</v>
      </c>
      <c r="H176" s="151">
        <v>1</v>
      </c>
      <c r="I176" s="152"/>
      <c r="J176" s="153">
        <f t="shared" si="30"/>
        <v>0</v>
      </c>
      <c r="K176" s="149" t="s">
        <v>21</v>
      </c>
      <c r="L176" s="37"/>
      <c r="M176" s="154" t="s">
        <v>21</v>
      </c>
      <c r="N176" s="155" t="s">
        <v>44</v>
      </c>
      <c r="P176" s="156">
        <f t="shared" si="31"/>
        <v>0</v>
      </c>
      <c r="Q176" s="156">
        <v>0</v>
      </c>
      <c r="R176" s="156">
        <f t="shared" si="32"/>
        <v>0</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699</v>
      </c>
    </row>
    <row r="177" spans="2:65" s="1" customFormat="1" ht="16.5" customHeight="1">
      <c r="B177" s="37"/>
      <c r="C177" s="147" t="s">
        <v>201</v>
      </c>
      <c r="D177" s="147" t="s">
        <v>156</v>
      </c>
      <c r="E177" s="148" t="s">
        <v>1793</v>
      </c>
      <c r="F177" s="149" t="s">
        <v>1794</v>
      </c>
      <c r="G177" s="150" t="s">
        <v>1655</v>
      </c>
      <c r="H177" s="151">
        <v>1</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703</v>
      </c>
    </row>
    <row r="178" spans="2:65" s="1" customFormat="1" ht="16.5" customHeight="1">
      <c r="B178" s="37"/>
      <c r="C178" s="147" t="s">
        <v>356</v>
      </c>
      <c r="D178" s="147" t="s">
        <v>156</v>
      </c>
      <c r="E178" s="148" t="s">
        <v>1795</v>
      </c>
      <c r="F178" s="149" t="s">
        <v>1796</v>
      </c>
      <c r="G178" s="150" t="s">
        <v>1655</v>
      </c>
      <c r="H178" s="151">
        <v>8</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705</v>
      </c>
    </row>
    <row r="179" spans="2:65" s="1" customFormat="1" ht="16.5" customHeight="1">
      <c r="B179" s="37"/>
      <c r="C179" s="147" t="s">
        <v>204</v>
      </c>
      <c r="D179" s="147" t="s">
        <v>156</v>
      </c>
      <c r="E179" s="148" t="s">
        <v>1797</v>
      </c>
      <c r="F179" s="149" t="s">
        <v>1798</v>
      </c>
      <c r="G179" s="150" t="s">
        <v>1655</v>
      </c>
      <c r="H179" s="151">
        <v>8</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709</v>
      </c>
    </row>
    <row r="180" spans="2:65" s="1" customFormat="1" ht="16.5" customHeight="1">
      <c r="B180" s="37"/>
      <c r="C180" s="147" t="s">
        <v>368</v>
      </c>
      <c r="D180" s="147" t="s">
        <v>156</v>
      </c>
      <c r="E180" s="148" t="s">
        <v>1799</v>
      </c>
      <c r="F180" s="149" t="s">
        <v>1800</v>
      </c>
      <c r="G180" s="150" t="s">
        <v>1655</v>
      </c>
      <c r="H180" s="151">
        <v>3</v>
      </c>
      <c r="I180" s="152"/>
      <c r="J180" s="153">
        <f t="shared" si="30"/>
        <v>0</v>
      </c>
      <c r="K180" s="149" t="s">
        <v>21</v>
      </c>
      <c r="L180" s="37"/>
      <c r="M180" s="154" t="s">
        <v>21</v>
      </c>
      <c r="N180" s="155" t="s">
        <v>44</v>
      </c>
      <c r="P180" s="156">
        <f t="shared" si="31"/>
        <v>0</v>
      </c>
      <c r="Q180" s="156">
        <v>0</v>
      </c>
      <c r="R180" s="156">
        <f t="shared" si="32"/>
        <v>0</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711</v>
      </c>
    </row>
    <row r="181" spans="2:65" s="1" customFormat="1" ht="16.5" customHeight="1">
      <c r="B181" s="37"/>
      <c r="C181" s="147" t="s">
        <v>207</v>
      </c>
      <c r="D181" s="147" t="s">
        <v>156</v>
      </c>
      <c r="E181" s="148" t="s">
        <v>1801</v>
      </c>
      <c r="F181" s="149" t="s">
        <v>1802</v>
      </c>
      <c r="G181" s="150" t="s">
        <v>1655</v>
      </c>
      <c r="H181" s="151">
        <v>3</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715</v>
      </c>
    </row>
    <row r="182" spans="2:65" s="1" customFormat="1" ht="16.5" customHeight="1">
      <c r="B182" s="37"/>
      <c r="C182" s="147" t="s">
        <v>373</v>
      </c>
      <c r="D182" s="147" t="s">
        <v>156</v>
      </c>
      <c r="E182" s="148" t="s">
        <v>1803</v>
      </c>
      <c r="F182" s="149" t="s">
        <v>1804</v>
      </c>
      <c r="G182" s="150" t="s">
        <v>1655</v>
      </c>
      <c r="H182" s="151">
        <v>6</v>
      </c>
      <c r="I182" s="152"/>
      <c r="J182" s="153">
        <f t="shared" si="30"/>
        <v>0</v>
      </c>
      <c r="K182" s="149" t="s">
        <v>21</v>
      </c>
      <c r="L182" s="37"/>
      <c r="M182" s="154" t="s">
        <v>21</v>
      </c>
      <c r="N182" s="155" t="s">
        <v>44</v>
      </c>
      <c r="P182" s="156">
        <f t="shared" si="31"/>
        <v>0</v>
      </c>
      <c r="Q182" s="156">
        <v>0</v>
      </c>
      <c r="R182" s="156">
        <f t="shared" si="32"/>
        <v>0</v>
      </c>
      <c r="S182" s="156">
        <v>0</v>
      </c>
      <c r="T182" s="157">
        <f t="shared" si="33"/>
        <v>0</v>
      </c>
      <c r="AR182" s="21" t="s">
        <v>183</v>
      </c>
      <c r="AT182" s="21" t="s">
        <v>156</v>
      </c>
      <c r="AU182" s="21" t="s">
        <v>83</v>
      </c>
      <c r="AY182" s="21" t="s">
        <v>155</v>
      </c>
      <c r="BE182" s="158">
        <f t="shared" si="34"/>
        <v>0</v>
      </c>
      <c r="BF182" s="158">
        <f t="shared" si="35"/>
        <v>0</v>
      </c>
      <c r="BG182" s="158">
        <f t="shared" si="36"/>
        <v>0</v>
      </c>
      <c r="BH182" s="158">
        <f t="shared" si="37"/>
        <v>0</v>
      </c>
      <c r="BI182" s="158">
        <f t="shared" si="38"/>
        <v>0</v>
      </c>
      <c r="BJ182" s="21" t="s">
        <v>81</v>
      </c>
      <c r="BK182" s="158">
        <f t="shared" si="39"/>
        <v>0</v>
      </c>
      <c r="BL182" s="21" t="s">
        <v>183</v>
      </c>
      <c r="BM182" s="21" t="s">
        <v>722</v>
      </c>
    </row>
    <row r="183" spans="2:65" s="1" customFormat="1" ht="16.5" customHeight="1">
      <c r="B183" s="37"/>
      <c r="C183" s="147" t="s">
        <v>210</v>
      </c>
      <c r="D183" s="147" t="s">
        <v>156</v>
      </c>
      <c r="E183" s="148" t="s">
        <v>1805</v>
      </c>
      <c r="F183" s="149" t="s">
        <v>1806</v>
      </c>
      <c r="G183" s="150" t="s">
        <v>1655</v>
      </c>
      <c r="H183" s="151">
        <v>1</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183</v>
      </c>
      <c r="AT183" s="21" t="s">
        <v>156</v>
      </c>
      <c r="AU183" s="21" t="s">
        <v>83</v>
      </c>
      <c r="AY183" s="21" t="s">
        <v>155</v>
      </c>
      <c r="BE183" s="158">
        <f t="shared" si="34"/>
        <v>0</v>
      </c>
      <c r="BF183" s="158">
        <f t="shared" si="35"/>
        <v>0</v>
      </c>
      <c r="BG183" s="158">
        <f t="shared" si="36"/>
        <v>0</v>
      </c>
      <c r="BH183" s="158">
        <f t="shared" si="37"/>
        <v>0</v>
      </c>
      <c r="BI183" s="158">
        <f t="shared" si="38"/>
        <v>0</v>
      </c>
      <c r="BJ183" s="21" t="s">
        <v>81</v>
      </c>
      <c r="BK183" s="158">
        <f t="shared" si="39"/>
        <v>0</v>
      </c>
      <c r="BL183" s="21" t="s">
        <v>183</v>
      </c>
      <c r="BM183" s="21" t="s">
        <v>724</v>
      </c>
    </row>
    <row r="184" spans="2:65" s="1" customFormat="1" ht="16.5" customHeight="1">
      <c r="B184" s="37"/>
      <c r="C184" s="147" t="s">
        <v>380</v>
      </c>
      <c r="D184" s="147" t="s">
        <v>156</v>
      </c>
      <c r="E184" s="148" t="s">
        <v>1807</v>
      </c>
      <c r="F184" s="149" t="s">
        <v>1808</v>
      </c>
      <c r="G184" s="150" t="s">
        <v>1655</v>
      </c>
      <c r="H184" s="151">
        <v>1</v>
      </c>
      <c r="I184" s="152"/>
      <c r="J184" s="153">
        <f t="shared" si="30"/>
        <v>0</v>
      </c>
      <c r="K184" s="149" t="s">
        <v>21</v>
      </c>
      <c r="L184" s="37"/>
      <c r="M184" s="154" t="s">
        <v>21</v>
      </c>
      <c r="N184" s="155" t="s">
        <v>44</v>
      </c>
      <c r="P184" s="156">
        <f t="shared" si="31"/>
        <v>0</v>
      </c>
      <c r="Q184" s="156">
        <v>0</v>
      </c>
      <c r="R184" s="156">
        <f t="shared" si="32"/>
        <v>0</v>
      </c>
      <c r="S184" s="156">
        <v>0</v>
      </c>
      <c r="T184" s="157">
        <f t="shared" si="33"/>
        <v>0</v>
      </c>
      <c r="AR184" s="21" t="s">
        <v>183</v>
      </c>
      <c r="AT184" s="21" t="s">
        <v>156</v>
      </c>
      <c r="AU184" s="21" t="s">
        <v>83</v>
      </c>
      <c r="AY184" s="21" t="s">
        <v>155</v>
      </c>
      <c r="BE184" s="158">
        <f t="shared" si="34"/>
        <v>0</v>
      </c>
      <c r="BF184" s="158">
        <f t="shared" si="35"/>
        <v>0</v>
      </c>
      <c r="BG184" s="158">
        <f t="shared" si="36"/>
        <v>0</v>
      </c>
      <c r="BH184" s="158">
        <f t="shared" si="37"/>
        <v>0</v>
      </c>
      <c r="BI184" s="158">
        <f t="shared" si="38"/>
        <v>0</v>
      </c>
      <c r="BJ184" s="21" t="s">
        <v>81</v>
      </c>
      <c r="BK184" s="158">
        <f t="shared" si="39"/>
        <v>0</v>
      </c>
      <c r="BL184" s="21" t="s">
        <v>183</v>
      </c>
      <c r="BM184" s="21" t="s">
        <v>727</v>
      </c>
    </row>
    <row r="185" spans="2:65" s="1" customFormat="1" ht="16.5" customHeight="1">
      <c r="B185" s="37"/>
      <c r="C185" s="147" t="s">
        <v>214</v>
      </c>
      <c r="D185" s="147" t="s">
        <v>156</v>
      </c>
      <c r="E185" s="148" t="s">
        <v>1809</v>
      </c>
      <c r="F185" s="149" t="s">
        <v>1810</v>
      </c>
      <c r="G185" s="150" t="s">
        <v>1655</v>
      </c>
      <c r="H185" s="151">
        <v>1</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183</v>
      </c>
      <c r="AT185" s="21" t="s">
        <v>156</v>
      </c>
      <c r="AU185" s="21" t="s">
        <v>83</v>
      </c>
      <c r="AY185" s="21" t="s">
        <v>155</v>
      </c>
      <c r="BE185" s="158">
        <f t="shared" si="34"/>
        <v>0</v>
      </c>
      <c r="BF185" s="158">
        <f t="shared" si="35"/>
        <v>0</v>
      </c>
      <c r="BG185" s="158">
        <f t="shared" si="36"/>
        <v>0</v>
      </c>
      <c r="BH185" s="158">
        <f t="shared" si="37"/>
        <v>0</v>
      </c>
      <c r="BI185" s="158">
        <f t="shared" si="38"/>
        <v>0</v>
      </c>
      <c r="BJ185" s="21" t="s">
        <v>81</v>
      </c>
      <c r="BK185" s="158">
        <f t="shared" si="39"/>
        <v>0</v>
      </c>
      <c r="BL185" s="21" t="s">
        <v>183</v>
      </c>
      <c r="BM185" s="21" t="s">
        <v>729</v>
      </c>
    </row>
    <row r="186" spans="2:65" s="1" customFormat="1" ht="16.5" customHeight="1">
      <c r="B186" s="37"/>
      <c r="C186" s="147" t="s">
        <v>387</v>
      </c>
      <c r="D186" s="147" t="s">
        <v>156</v>
      </c>
      <c r="E186" s="148" t="s">
        <v>1811</v>
      </c>
      <c r="F186" s="149" t="s">
        <v>1812</v>
      </c>
      <c r="G186" s="150" t="s">
        <v>1655</v>
      </c>
      <c r="H186" s="151">
        <v>3</v>
      </c>
      <c r="I186" s="152"/>
      <c r="J186" s="153">
        <f t="shared" si="30"/>
        <v>0</v>
      </c>
      <c r="K186" s="149" t="s">
        <v>21</v>
      </c>
      <c r="L186" s="37"/>
      <c r="M186" s="154" t="s">
        <v>21</v>
      </c>
      <c r="N186" s="155" t="s">
        <v>44</v>
      </c>
      <c r="P186" s="156">
        <f t="shared" si="31"/>
        <v>0</v>
      </c>
      <c r="Q186" s="156">
        <v>0</v>
      </c>
      <c r="R186" s="156">
        <f t="shared" si="32"/>
        <v>0</v>
      </c>
      <c r="S186" s="156">
        <v>0</v>
      </c>
      <c r="T186" s="157">
        <f t="shared" si="33"/>
        <v>0</v>
      </c>
      <c r="AR186" s="21" t="s">
        <v>183</v>
      </c>
      <c r="AT186" s="21" t="s">
        <v>156</v>
      </c>
      <c r="AU186" s="21" t="s">
        <v>83</v>
      </c>
      <c r="AY186" s="21" t="s">
        <v>155</v>
      </c>
      <c r="BE186" s="158">
        <f t="shared" si="34"/>
        <v>0</v>
      </c>
      <c r="BF186" s="158">
        <f t="shared" si="35"/>
        <v>0</v>
      </c>
      <c r="BG186" s="158">
        <f t="shared" si="36"/>
        <v>0</v>
      </c>
      <c r="BH186" s="158">
        <f t="shared" si="37"/>
        <v>0</v>
      </c>
      <c r="BI186" s="158">
        <f t="shared" si="38"/>
        <v>0</v>
      </c>
      <c r="BJ186" s="21" t="s">
        <v>81</v>
      </c>
      <c r="BK186" s="158">
        <f t="shared" si="39"/>
        <v>0</v>
      </c>
      <c r="BL186" s="21" t="s">
        <v>183</v>
      </c>
      <c r="BM186" s="21" t="s">
        <v>732</v>
      </c>
    </row>
    <row r="187" spans="2:65" s="1" customFormat="1" ht="16.5" customHeight="1">
      <c r="B187" s="37"/>
      <c r="C187" s="147" t="s">
        <v>217</v>
      </c>
      <c r="D187" s="147" t="s">
        <v>156</v>
      </c>
      <c r="E187" s="148" t="s">
        <v>1813</v>
      </c>
      <c r="F187" s="149" t="s">
        <v>1814</v>
      </c>
      <c r="G187" s="150" t="s">
        <v>1655</v>
      </c>
      <c r="H187" s="151">
        <v>6</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183</v>
      </c>
      <c r="AT187" s="21" t="s">
        <v>156</v>
      </c>
      <c r="AU187" s="21" t="s">
        <v>83</v>
      </c>
      <c r="AY187" s="21" t="s">
        <v>155</v>
      </c>
      <c r="BE187" s="158">
        <f t="shared" si="34"/>
        <v>0</v>
      </c>
      <c r="BF187" s="158">
        <f t="shared" si="35"/>
        <v>0</v>
      </c>
      <c r="BG187" s="158">
        <f t="shared" si="36"/>
        <v>0</v>
      </c>
      <c r="BH187" s="158">
        <f t="shared" si="37"/>
        <v>0</v>
      </c>
      <c r="BI187" s="158">
        <f t="shared" si="38"/>
        <v>0</v>
      </c>
      <c r="BJ187" s="21" t="s">
        <v>81</v>
      </c>
      <c r="BK187" s="158">
        <f t="shared" si="39"/>
        <v>0</v>
      </c>
      <c r="BL187" s="21" t="s">
        <v>183</v>
      </c>
      <c r="BM187" s="21" t="s">
        <v>734</v>
      </c>
    </row>
    <row r="188" spans="2:65" s="1" customFormat="1" ht="16.5" customHeight="1">
      <c r="B188" s="37"/>
      <c r="C188" s="147" t="s">
        <v>394</v>
      </c>
      <c r="D188" s="147" t="s">
        <v>156</v>
      </c>
      <c r="E188" s="148" t="s">
        <v>1815</v>
      </c>
      <c r="F188" s="149" t="s">
        <v>1816</v>
      </c>
      <c r="G188" s="150" t="s">
        <v>303</v>
      </c>
      <c r="H188" s="151">
        <v>1.022</v>
      </c>
      <c r="I188" s="152"/>
      <c r="J188" s="153">
        <f t="shared" si="30"/>
        <v>0</v>
      </c>
      <c r="K188" s="149" t="s">
        <v>21</v>
      </c>
      <c r="L188" s="37"/>
      <c r="M188" s="154" t="s">
        <v>21</v>
      </c>
      <c r="N188" s="155" t="s">
        <v>44</v>
      </c>
      <c r="P188" s="156">
        <f t="shared" si="31"/>
        <v>0</v>
      </c>
      <c r="Q188" s="156">
        <v>0</v>
      </c>
      <c r="R188" s="156">
        <f t="shared" si="32"/>
        <v>0</v>
      </c>
      <c r="S188" s="156">
        <v>0</v>
      </c>
      <c r="T188" s="157">
        <f t="shared" si="33"/>
        <v>0</v>
      </c>
      <c r="AR188" s="21" t="s">
        <v>183</v>
      </c>
      <c r="AT188" s="21" t="s">
        <v>156</v>
      </c>
      <c r="AU188" s="21" t="s">
        <v>83</v>
      </c>
      <c r="AY188" s="21" t="s">
        <v>155</v>
      </c>
      <c r="BE188" s="158">
        <f t="shared" si="34"/>
        <v>0</v>
      </c>
      <c r="BF188" s="158">
        <f t="shared" si="35"/>
        <v>0</v>
      </c>
      <c r="BG188" s="158">
        <f t="shared" si="36"/>
        <v>0</v>
      </c>
      <c r="BH188" s="158">
        <f t="shared" si="37"/>
        <v>0</v>
      </c>
      <c r="BI188" s="158">
        <f t="shared" si="38"/>
        <v>0</v>
      </c>
      <c r="BJ188" s="21" t="s">
        <v>81</v>
      </c>
      <c r="BK188" s="158">
        <f t="shared" si="39"/>
        <v>0</v>
      </c>
      <c r="BL188" s="21" t="s">
        <v>183</v>
      </c>
      <c r="BM188" s="21" t="s">
        <v>737</v>
      </c>
    </row>
    <row r="189" spans="2:65" s="9" customFormat="1" ht="37.35" customHeight="1">
      <c r="B189" s="137"/>
      <c r="D189" s="138" t="s">
        <v>72</v>
      </c>
      <c r="E189" s="139" t="s">
        <v>626</v>
      </c>
      <c r="F189" s="139" t="s">
        <v>1817</v>
      </c>
      <c r="I189" s="140"/>
      <c r="J189" s="141">
        <f>BK189</f>
        <v>0</v>
      </c>
      <c r="L189" s="137"/>
      <c r="M189" s="142"/>
      <c r="P189" s="143">
        <f>P190</f>
        <v>0</v>
      </c>
      <c r="R189" s="143">
        <f>R190</f>
        <v>0</v>
      </c>
      <c r="T189" s="144">
        <f>T190</f>
        <v>0</v>
      </c>
      <c r="AR189" s="138" t="s">
        <v>83</v>
      </c>
      <c r="AT189" s="145" t="s">
        <v>72</v>
      </c>
      <c r="AU189" s="145" t="s">
        <v>73</v>
      </c>
      <c r="AY189" s="138" t="s">
        <v>155</v>
      </c>
      <c r="BK189" s="146">
        <f>BK190</f>
        <v>0</v>
      </c>
    </row>
    <row r="190" spans="2:65" s="9" customFormat="1" ht="19.899999999999999" customHeight="1">
      <c r="B190" s="137"/>
      <c r="D190" s="138" t="s">
        <v>72</v>
      </c>
      <c r="E190" s="169" t="s">
        <v>153</v>
      </c>
      <c r="F190" s="169" t="s">
        <v>21</v>
      </c>
      <c r="I190" s="140"/>
      <c r="J190" s="170">
        <f>BK190</f>
        <v>0</v>
      </c>
      <c r="L190" s="137"/>
      <c r="M190" s="142"/>
      <c r="P190" s="143">
        <f>SUM(P191:P211)</f>
        <v>0</v>
      </c>
      <c r="R190" s="143">
        <f>SUM(R191:R211)</f>
        <v>0</v>
      </c>
      <c r="T190" s="144">
        <f>SUM(T191:T211)</f>
        <v>0</v>
      </c>
      <c r="AR190" s="138" t="s">
        <v>83</v>
      </c>
      <c r="AT190" s="145" t="s">
        <v>72</v>
      </c>
      <c r="AU190" s="145" t="s">
        <v>81</v>
      </c>
      <c r="AY190" s="138" t="s">
        <v>155</v>
      </c>
      <c r="BK190" s="146">
        <f>SUM(BK191:BK211)</f>
        <v>0</v>
      </c>
    </row>
    <row r="191" spans="2:65" s="1" customFormat="1" ht="16.5" customHeight="1">
      <c r="B191" s="37"/>
      <c r="C191" s="147" t="s">
        <v>81</v>
      </c>
      <c r="D191" s="147" t="s">
        <v>156</v>
      </c>
      <c r="E191" s="148" t="s">
        <v>1818</v>
      </c>
      <c r="F191" s="149" t="s">
        <v>1819</v>
      </c>
      <c r="G191" s="150" t="s">
        <v>1655</v>
      </c>
      <c r="H191" s="151">
        <v>1</v>
      </c>
      <c r="I191" s="152"/>
      <c r="J191" s="153">
        <f t="shared" ref="J191:J210" si="40">ROUND(I191*H191,2)</f>
        <v>0</v>
      </c>
      <c r="K191" s="149" t="s">
        <v>21</v>
      </c>
      <c r="L191" s="37"/>
      <c r="M191" s="154" t="s">
        <v>21</v>
      </c>
      <c r="N191" s="155" t="s">
        <v>44</v>
      </c>
      <c r="P191" s="156">
        <f t="shared" ref="P191:P210" si="41">O191*H191</f>
        <v>0</v>
      </c>
      <c r="Q191" s="156">
        <v>0</v>
      </c>
      <c r="R191" s="156">
        <f t="shared" ref="R191:R210" si="42">Q191*H191</f>
        <v>0</v>
      </c>
      <c r="S191" s="156">
        <v>0</v>
      </c>
      <c r="T191" s="157">
        <f t="shared" ref="T191:T210" si="43">S191*H191</f>
        <v>0</v>
      </c>
      <c r="AR191" s="21" t="s">
        <v>183</v>
      </c>
      <c r="AT191" s="21" t="s">
        <v>156</v>
      </c>
      <c r="AU191" s="21" t="s">
        <v>83</v>
      </c>
      <c r="AY191" s="21" t="s">
        <v>155</v>
      </c>
      <c r="BE191" s="158">
        <f t="shared" ref="BE191:BE210" si="44">IF(N191="základní",J191,0)</f>
        <v>0</v>
      </c>
      <c r="BF191" s="158">
        <f t="shared" ref="BF191:BF210" si="45">IF(N191="snížená",J191,0)</f>
        <v>0</v>
      </c>
      <c r="BG191" s="158">
        <f t="shared" ref="BG191:BG210" si="46">IF(N191="zákl. přenesená",J191,0)</f>
        <v>0</v>
      </c>
      <c r="BH191" s="158">
        <f t="shared" ref="BH191:BH210" si="47">IF(N191="sníž. přenesená",J191,0)</f>
        <v>0</v>
      </c>
      <c r="BI191" s="158">
        <f t="shared" ref="BI191:BI210" si="48">IF(N191="nulová",J191,0)</f>
        <v>0</v>
      </c>
      <c r="BJ191" s="21" t="s">
        <v>81</v>
      </c>
      <c r="BK191" s="158">
        <f t="shared" ref="BK191:BK210" si="49">ROUND(I191*H191,2)</f>
        <v>0</v>
      </c>
      <c r="BL191" s="21" t="s">
        <v>183</v>
      </c>
      <c r="BM191" s="21" t="s">
        <v>739</v>
      </c>
    </row>
    <row r="192" spans="2:65" s="1" customFormat="1" ht="16.5" customHeight="1">
      <c r="B192" s="37"/>
      <c r="C192" s="147" t="s">
        <v>83</v>
      </c>
      <c r="D192" s="147" t="s">
        <v>156</v>
      </c>
      <c r="E192" s="148" t="s">
        <v>1820</v>
      </c>
      <c r="F192" s="149" t="s">
        <v>1821</v>
      </c>
      <c r="G192" s="150" t="s">
        <v>1655</v>
      </c>
      <c r="H192" s="151">
        <v>1</v>
      </c>
      <c r="I192" s="152"/>
      <c r="J192" s="153">
        <f t="shared" si="40"/>
        <v>0</v>
      </c>
      <c r="K192" s="149" t="s">
        <v>21</v>
      </c>
      <c r="L192" s="37"/>
      <c r="M192" s="154" t="s">
        <v>21</v>
      </c>
      <c r="N192" s="155" t="s">
        <v>44</v>
      </c>
      <c r="P192" s="156">
        <f t="shared" si="41"/>
        <v>0</v>
      </c>
      <c r="Q192" s="156">
        <v>0</v>
      </c>
      <c r="R192" s="156">
        <f t="shared" si="42"/>
        <v>0</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742</v>
      </c>
    </row>
    <row r="193" spans="2:65" s="1" customFormat="1" ht="16.5" customHeight="1">
      <c r="B193" s="37"/>
      <c r="C193" s="147" t="s">
        <v>154</v>
      </c>
      <c r="D193" s="147" t="s">
        <v>156</v>
      </c>
      <c r="E193" s="148" t="s">
        <v>1822</v>
      </c>
      <c r="F193" s="149" t="s">
        <v>1823</v>
      </c>
      <c r="G193" s="150" t="s">
        <v>1655</v>
      </c>
      <c r="H193" s="151">
        <v>3</v>
      </c>
      <c r="I193" s="152"/>
      <c r="J193" s="153">
        <f t="shared" si="40"/>
        <v>0</v>
      </c>
      <c r="K193" s="149" t="s">
        <v>21</v>
      </c>
      <c r="L193" s="37"/>
      <c r="M193" s="154" t="s">
        <v>21</v>
      </c>
      <c r="N193" s="155" t="s">
        <v>44</v>
      </c>
      <c r="P193" s="156">
        <f t="shared" si="41"/>
        <v>0</v>
      </c>
      <c r="Q193" s="156">
        <v>0</v>
      </c>
      <c r="R193" s="156">
        <f t="shared" si="42"/>
        <v>0</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744</v>
      </c>
    </row>
    <row r="194" spans="2:65" s="1" customFormat="1" ht="16.5" customHeight="1">
      <c r="B194" s="37"/>
      <c r="C194" s="147" t="s">
        <v>163</v>
      </c>
      <c r="D194" s="147" t="s">
        <v>156</v>
      </c>
      <c r="E194" s="148" t="s">
        <v>1824</v>
      </c>
      <c r="F194" s="149" t="s">
        <v>1825</v>
      </c>
      <c r="G194" s="150" t="s">
        <v>1655</v>
      </c>
      <c r="H194" s="151">
        <v>2</v>
      </c>
      <c r="I194" s="152"/>
      <c r="J194" s="153">
        <f t="shared" si="40"/>
        <v>0</v>
      </c>
      <c r="K194" s="149" t="s">
        <v>21</v>
      </c>
      <c r="L194" s="37"/>
      <c r="M194" s="154" t="s">
        <v>21</v>
      </c>
      <c r="N194" s="155" t="s">
        <v>44</v>
      </c>
      <c r="P194" s="156">
        <f t="shared" si="41"/>
        <v>0</v>
      </c>
      <c r="Q194" s="156">
        <v>0</v>
      </c>
      <c r="R194" s="156">
        <f t="shared" si="42"/>
        <v>0</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747</v>
      </c>
    </row>
    <row r="195" spans="2:65" s="1" customFormat="1" ht="16.5" customHeight="1">
      <c r="B195" s="37"/>
      <c r="C195" s="147" t="s">
        <v>170</v>
      </c>
      <c r="D195" s="147" t="s">
        <v>156</v>
      </c>
      <c r="E195" s="148" t="s">
        <v>1826</v>
      </c>
      <c r="F195" s="149" t="s">
        <v>1827</v>
      </c>
      <c r="G195" s="150" t="s">
        <v>1655</v>
      </c>
      <c r="H195" s="151">
        <v>1</v>
      </c>
      <c r="I195" s="152"/>
      <c r="J195" s="153">
        <f t="shared" si="40"/>
        <v>0</v>
      </c>
      <c r="K195" s="149" t="s">
        <v>21</v>
      </c>
      <c r="L195" s="37"/>
      <c r="M195" s="154" t="s">
        <v>21</v>
      </c>
      <c r="N195" s="155" t="s">
        <v>44</v>
      </c>
      <c r="P195" s="156">
        <f t="shared" si="41"/>
        <v>0</v>
      </c>
      <c r="Q195" s="156">
        <v>0</v>
      </c>
      <c r="R195" s="156">
        <f t="shared" si="42"/>
        <v>0</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749</v>
      </c>
    </row>
    <row r="196" spans="2:65" s="1" customFormat="1" ht="16.5" customHeight="1">
      <c r="B196" s="37"/>
      <c r="C196" s="147" t="s">
        <v>166</v>
      </c>
      <c r="D196" s="147" t="s">
        <v>156</v>
      </c>
      <c r="E196" s="148" t="s">
        <v>1828</v>
      </c>
      <c r="F196" s="149" t="s">
        <v>1829</v>
      </c>
      <c r="G196" s="150" t="s">
        <v>1655</v>
      </c>
      <c r="H196" s="151">
        <v>1</v>
      </c>
      <c r="I196" s="152"/>
      <c r="J196" s="153">
        <f t="shared" si="40"/>
        <v>0</v>
      </c>
      <c r="K196" s="149" t="s">
        <v>21</v>
      </c>
      <c r="L196" s="37"/>
      <c r="M196" s="154" t="s">
        <v>21</v>
      </c>
      <c r="N196" s="155" t="s">
        <v>44</v>
      </c>
      <c r="P196" s="156">
        <f t="shared" si="41"/>
        <v>0</v>
      </c>
      <c r="Q196" s="156">
        <v>0</v>
      </c>
      <c r="R196" s="156">
        <f t="shared" si="42"/>
        <v>0</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752</v>
      </c>
    </row>
    <row r="197" spans="2:65" s="1" customFormat="1" ht="16.5" customHeight="1">
      <c r="B197" s="37"/>
      <c r="C197" s="147" t="s">
        <v>177</v>
      </c>
      <c r="D197" s="147" t="s">
        <v>156</v>
      </c>
      <c r="E197" s="148" t="s">
        <v>1830</v>
      </c>
      <c r="F197" s="149" t="s">
        <v>1831</v>
      </c>
      <c r="G197" s="150" t="s">
        <v>1655</v>
      </c>
      <c r="H197" s="151">
        <v>5</v>
      </c>
      <c r="I197" s="152"/>
      <c r="J197" s="153">
        <f t="shared" si="40"/>
        <v>0</v>
      </c>
      <c r="K197" s="149" t="s">
        <v>21</v>
      </c>
      <c r="L197" s="37"/>
      <c r="M197" s="154" t="s">
        <v>21</v>
      </c>
      <c r="N197" s="155" t="s">
        <v>44</v>
      </c>
      <c r="P197" s="156">
        <f t="shared" si="41"/>
        <v>0</v>
      </c>
      <c r="Q197" s="156">
        <v>0</v>
      </c>
      <c r="R197" s="156">
        <f t="shared" si="42"/>
        <v>0</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754</v>
      </c>
    </row>
    <row r="198" spans="2:65" s="1" customFormat="1" ht="16.5" customHeight="1">
      <c r="B198" s="37"/>
      <c r="C198" s="147" t="s">
        <v>169</v>
      </c>
      <c r="D198" s="147" t="s">
        <v>156</v>
      </c>
      <c r="E198" s="148" t="s">
        <v>1832</v>
      </c>
      <c r="F198" s="149" t="s">
        <v>1833</v>
      </c>
      <c r="G198" s="150" t="s">
        <v>1655</v>
      </c>
      <c r="H198" s="151">
        <v>1</v>
      </c>
      <c r="I198" s="152"/>
      <c r="J198" s="153">
        <f t="shared" si="40"/>
        <v>0</v>
      </c>
      <c r="K198" s="149" t="s">
        <v>21</v>
      </c>
      <c r="L198" s="37"/>
      <c r="M198" s="154" t="s">
        <v>21</v>
      </c>
      <c r="N198" s="155" t="s">
        <v>44</v>
      </c>
      <c r="P198" s="156">
        <f t="shared" si="41"/>
        <v>0</v>
      </c>
      <c r="Q198" s="156">
        <v>0</v>
      </c>
      <c r="R198" s="156">
        <f t="shared" si="42"/>
        <v>0</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757</v>
      </c>
    </row>
    <row r="199" spans="2:65" s="1" customFormat="1" ht="16.5" customHeight="1">
      <c r="B199" s="37"/>
      <c r="C199" s="147" t="s">
        <v>184</v>
      </c>
      <c r="D199" s="147" t="s">
        <v>156</v>
      </c>
      <c r="E199" s="148" t="s">
        <v>1834</v>
      </c>
      <c r="F199" s="149" t="s">
        <v>1835</v>
      </c>
      <c r="G199" s="150" t="s">
        <v>1655</v>
      </c>
      <c r="H199" s="151">
        <v>6</v>
      </c>
      <c r="I199" s="152"/>
      <c r="J199" s="153">
        <f t="shared" si="40"/>
        <v>0</v>
      </c>
      <c r="K199" s="149" t="s">
        <v>21</v>
      </c>
      <c r="L199" s="37"/>
      <c r="M199" s="154" t="s">
        <v>21</v>
      </c>
      <c r="N199" s="155" t="s">
        <v>44</v>
      </c>
      <c r="P199" s="156">
        <f t="shared" si="41"/>
        <v>0</v>
      </c>
      <c r="Q199" s="156">
        <v>0</v>
      </c>
      <c r="R199" s="156">
        <f t="shared" si="42"/>
        <v>0</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759</v>
      </c>
    </row>
    <row r="200" spans="2:65" s="1" customFormat="1" ht="16.5" customHeight="1">
      <c r="B200" s="37"/>
      <c r="C200" s="147" t="s">
        <v>173</v>
      </c>
      <c r="D200" s="147" t="s">
        <v>156</v>
      </c>
      <c r="E200" s="148" t="s">
        <v>1836</v>
      </c>
      <c r="F200" s="149" t="s">
        <v>1837</v>
      </c>
      <c r="G200" s="150" t="s">
        <v>1655</v>
      </c>
      <c r="H200" s="151">
        <v>1</v>
      </c>
      <c r="I200" s="152"/>
      <c r="J200" s="153">
        <f t="shared" si="40"/>
        <v>0</v>
      </c>
      <c r="K200" s="149" t="s">
        <v>21</v>
      </c>
      <c r="L200" s="37"/>
      <c r="M200" s="154" t="s">
        <v>21</v>
      </c>
      <c r="N200" s="155" t="s">
        <v>44</v>
      </c>
      <c r="P200" s="156">
        <f t="shared" si="41"/>
        <v>0</v>
      </c>
      <c r="Q200" s="156">
        <v>0</v>
      </c>
      <c r="R200" s="156">
        <f t="shared" si="42"/>
        <v>0</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762</v>
      </c>
    </row>
    <row r="201" spans="2:65" s="1" customFormat="1" ht="16.5" customHeight="1">
      <c r="B201" s="37"/>
      <c r="C201" s="147" t="s">
        <v>191</v>
      </c>
      <c r="D201" s="147" t="s">
        <v>156</v>
      </c>
      <c r="E201" s="148" t="s">
        <v>1838</v>
      </c>
      <c r="F201" s="149" t="s">
        <v>1839</v>
      </c>
      <c r="G201" s="150" t="s">
        <v>1655</v>
      </c>
      <c r="H201" s="151">
        <v>22</v>
      </c>
      <c r="I201" s="152"/>
      <c r="J201" s="153">
        <f t="shared" si="40"/>
        <v>0</v>
      </c>
      <c r="K201" s="149" t="s">
        <v>21</v>
      </c>
      <c r="L201" s="37"/>
      <c r="M201" s="154" t="s">
        <v>21</v>
      </c>
      <c r="N201" s="155" t="s">
        <v>44</v>
      </c>
      <c r="P201" s="156">
        <f t="shared" si="41"/>
        <v>0</v>
      </c>
      <c r="Q201" s="156">
        <v>0</v>
      </c>
      <c r="R201" s="156">
        <f t="shared" si="42"/>
        <v>0</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764</v>
      </c>
    </row>
    <row r="202" spans="2:65" s="1" customFormat="1" ht="16.5" customHeight="1">
      <c r="B202" s="37"/>
      <c r="C202" s="147" t="s">
        <v>176</v>
      </c>
      <c r="D202" s="147" t="s">
        <v>156</v>
      </c>
      <c r="E202" s="148" t="s">
        <v>1840</v>
      </c>
      <c r="F202" s="149" t="s">
        <v>1841</v>
      </c>
      <c r="G202" s="150" t="s">
        <v>1655</v>
      </c>
      <c r="H202" s="151">
        <v>22</v>
      </c>
      <c r="I202" s="152"/>
      <c r="J202" s="153">
        <f t="shared" si="40"/>
        <v>0</v>
      </c>
      <c r="K202" s="149" t="s">
        <v>21</v>
      </c>
      <c r="L202" s="37"/>
      <c r="M202" s="154" t="s">
        <v>21</v>
      </c>
      <c r="N202" s="155" t="s">
        <v>44</v>
      </c>
      <c r="P202" s="156">
        <f t="shared" si="41"/>
        <v>0</v>
      </c>
      <c r="Q202" s="156">
        <v>0</v>
      </c>
      <c r="R202" s="156">
        <f t="shared" si="42"/>
        <v>0</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767</v>
      </c>
    </row>
    <row r="203" spans="2:65" s="1" customFormat="1" ht="16.5" customHeight="1">
      <c r="B203" s="37"/>
      <c r="C203" s="147" t="s">
        <v>198</v>
      </c>
      <c r="D203" s="147" t="s">
        <v>156</v>
      </c>
      <c r="E203" s="148" t="s">
        <v>1842</v>
      </c>
      <c r="F203" s="149" t="s">
        <v>1843</v>
      </c>
      <c r="G203" s="150" t="s">
        <v>1655</v>
      </c>
      <c r="H203" s="151">
        <v>2</v>
      </c>
      <c r="I203" s="152"/>
      <c r="J203" s="153">
        <f t="shared" si="40"/>
        <v>0</v>
      </c>
      <c r="K203" s="149" t="s">
        <v>21</v>
      </c>
      <c r="L203" s="37"/>
      <c r="M203" s="154" t="s">
        <v>21</v>
      </c>
      <c r="N203" s="155" t="s">
        <v>44</v>
      </c>
      <c r="P203" s="156">
        <f t="shared" si="41"/>
        <v>0</v>
      </c>
      <c r="Q203" s="156">
        <v>0</v>
      </c>
      <c r="R203" s="156">
        <f t="shared" si="42"/>
        <v>0</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769</v>
      </c>
    </row>
    <row r="204" spans="2:65" s="1" customFormat="1" ht="16.5" customHeight="1">
      <c r="B204" s="37"/>
      <c r="C204" s="147" t="s">
        <v>180</v>
      </c>
      <c r="D204" s="147" t="s">
        <v>156</v>
      </c>
      <c r="E204" s="148" t="s">
        <v>1844</v>
      </c>
      <c r="F204" s="149" t="s">
        <v>1845</v>
      </c>
      <c r="G204" s="150" t="s">
        <v>1655</v>
      </c>
      <c r="H204" s="151">
        <v>2</v>
      </c>
      <c r="I204" s="152"/>
      <c r="J204" s="153">
        <f t="shared" si="40"/>
        <v>0</v>
      </c>
      <c r="K204" s="149" t="s">
        <v>21</v>
      </c>
      <c r="L204" s="37"/>
      <c r="M204" s="154" t="s">
        <v>21</v>
      </c>
      <c r="N204" s="155" t="s">
        <v>44</v>
      </c>
      <c r="P204" s="156">
        <f t="shared" si="41"/>
        <v>0</v>
      </c>
      <c r="Q204" s="156">
        <v>0</v>
      </c>
      <c r="R204" s="156">
        <f t="shared" si="42"/>
        <v>0</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772</v>
      </c>
    </row>
    <row r="205" spans="2:65" s="1" customFormat="1" ht="16.5" customHeight="1">
      <c r="B205" s="37"/>
      <c r="C205" s="147" t="s">
        <v>10</v>
      </c>
      <c r="D205" s="147" t="s">
        <v>156</v>
      </c>
      <c r="E205" s="148" t="s">
        <v>1846</v>
      </c>
      <c r="F205" s="149" t="s">
        <v>1847</v>
      </c>
      <c r="G205" s="150" t="s">
        <v>1655</v>
      </c>
      <c r="H205" s="151">
        <v>3</v>
      </c>
      <c r="I205" s="152"/>
      <c r="J205" s="153">
        <f t="shared" si="40"/>
        <v>0</v>
      </c>
      <c r="K205" s="149" t="s">
        <v>21</v>
      </c>
      <c r="L205" s="37"/>
      <c r="M205" s="154" t="s">
        <v>21</v>
      </c>
      <c r="N205" s="155" t="s">
        <v>44</v>
      </c>
      <c r="P205" s="156">
        <f t="shared" si="41"/>
        <v>0</v>
      </c>
      <c r="Q205" s="156">
        <v>0</v>
      </c>
      <c r="R205" s="156">
        <f t="shared" si="42"/>
        <v>0</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774</v>
      </c>
    </row>
    <row r="206" spans="2:65" s="1" customFormat="1" ht="16.5" customHeight="1">
      <c r="B206" s="37"/>
      <c r="C206" s="147" t="s">
        <v>183</v>
      </c>
      <c r="D206" s="147" t="s">
        <v>156</v>
      </c>
      <c r="E206" s="148" t="s">
        <v>1848</v>
      </c>
      <c r="F206" s="149" t="s">
        <v>1849</v>
      </c>
      <c r="G206" s="150" t="s">
        <v>1655</v>
      </c>
      <c r="H206" s="151">
        <v>3</v>
      </c>
      <c r="I206" s="152"/>
      <c r="J206" s="153">
        <f t="shared" si="40"/>
        <v>0</v>
      </c>
      <c r="K206" s="149" t="s">
        <v>21</v>
      </c>
      <c r="L206" s="37"/>
      <c r="M206" s="154" t="s">
        <v>21</v>
      </c>
      <c r="N206" s="155" t="s">
        <v>44</v>
      </c>
      <c r="P206" s="156">
        <f t="shared" si="41"/>
        <v>0</v>
      </c>
      <c r="Q206" s="156">
        <v>0</v>
      </c>
      <c r="R206" s="156">
        <f t="shared" si="42"/>
        <v>0</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777</v>
      </c>
    </row>
    <row r="207" spans="2:65" s="1" customFormat="1" ht="16.5" customHeight="1">
      <c r="B207" s="37"/>
      <c r="C207" s="147" t="s">
        <v>211</v>
      </c>
      <c r="D207" s="147" t="s">
        <v>156</v>
      </c>
      <c r="E207" s="148" t="s">
        <v>1850</v>
      </c>
      <c r="F207" s="149" t="s">
        <v>1851</v>
      </c>
      <c r="G207" s="150" t="s">
        <v>1655</v>
      </c>
      <c r="H207" s="151">
        <v>3</v>
      </c>
      <c r="I207" s="152"/>
      <c r="J207" s="153">
        <f t="shared" si="40"/>
        <v>0</v>
      </c>
      <c r="K207" s="149" t="s">
        <v>21</v>
      </c>
      <c r="L207" s="37"/>
      <c r="M207" s="154" t="s">
        <v>21</v>
      </c>
      <c r="N207" s="155" t="s">
        <v>44</v>
      </c>
      <c r="P207" s="156">
        <f t="shared" si="41"/>
        <v>0</v>
      </c>
      <c r="Q207" s="156">
        <v>0</v>
      </c>
      <c r="R207" s="156">
        <f t="shared" si="42"/>
        <v>0</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779</v>
      </c>
    </row>
    <row r="208" spans="2:65" s="1" customFormat="1" ht="16.5" customHeight="1">
      <c r="B208" s="37"/>
      <c r="C208" s="147" t="s">
        <v>187</v>
      </c>
      <c r="D208" s="147" t="s">
        <v>156</v>
      </c>
      <c r="E208" s="148" t="s">
        <v>1852</v>
      </c>
      <c r="F208" s="149" t="s">
        <v>1853</v>
      </c>
      <c r="G208" s="150" t="s">
        <v>1655</v>
      </c>
      <c r="H208" s="151">
        <v>22</v>
      </c>
      <c r="I208" s="152"/>
      <c r="J208" s="153">
        <f t="shared" si="40"/>
        <v>0</v>
      </c>
      <c r="K208" s="149" t="s">
        <v>21</v>
      </c>
      <c r="L208" s="37"/>
      <c r="M208" s="154" t="s">
        <v>21</v>
      </c>
      <c r="N208" s="155" t="s">
        <v>44</v>
      </c>
      <c r="P208" s="156">
        <f t="shared" si="41"/>
        <v>0</v>
      </c>
      <c r="Q208" s="156">
        <v>0</v>
      </c>
      <c r="R208" s="156">
        <f t="shared" si="42"/>
        <v>0</v>
      </c>
      <c r="S208" s="156">
        <v>0</v>
      </c>
      <c r="T208" s="157">
        <f t="shared" si="43"/>
        <v>0</v>
      </c>
      <c r="AR208" s="21" t="s">
        <v>163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163</v>
      </c>
      <c r="BM208" s="21" t="s">
        <v>782</v>
      </c>
    </row>
    <row r="209" spans="2:65" s="1" customFormat="1" ht="16.5" customHeight="1">
      <c r="B209" s="37"/>
      <c r="C209" s="147" t="s">
        <v>218</v>
      </c>
      <c r="D209" s="147" t="s">
        <v>156</v>
      </c>
      <c r="E209" s="148" t="s">
        <v>1854</v>
      </c>
      <c r="F209" s="149" t="s">
        <v>1855</v>
      </c>
      <c r="G209" s="150" t="s">
        <v>1637</v>
      </c>
      <c r="H209" s="151">
        <v>1</v>
      </c>
      <c r="I209" s="152"/>
      <c r="J209" s="153">
        <f t="shared" si="40"/>
        <v>0</v>
      </c>
      <c r="K209" s="149" t="s">
        <v>21</v>
      </c>
      <c r="L209" s="37"/>
      <c r="M209" s="154" t="s">
        <v>21</v>
      </c>
      <c r="N209" s="155" t="s">
        <v>44</v>
      </c>
      <c r="P209" s="156">
        <f t="shared" si="41"/>
        <v>0</v>
      </c>
      <c r="Q209" s="156">
        <v>0</v>
      </c>
      <c r="R209" s="156">
        <f t="shared" si="42"/>
        <v>0</v>
      </c>
      <c r="S209" s="156">
        <v>0</v>
      </c>
      <c r="T209" s="157">
        <f t="shared" si="43"/>
        <v>0</v>
      </c>
      <c r="AR209" s="21" t="s">
        <v>1856</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1856</v>
      </c>
      <c r="BM209" s="21" t="s">
        <v>784</v>
      </c>
    </row>
    <row r="210" spans="2:65" s="1" customFormat="1" ht="16.5" customHeight="1">
      <c r="B210" s="37"/>
      <c r="C210" s="147" t="s">
        <v>190</v>
      </c>
      <c r="D210" s="147" t="s">
        <v>156</v>
      </c>
      <c r="E210" s="148" t="s">
        <v>1857</v>
      </c>
      <c r="F210" s="149" t="s">
        <v>1858</v>
      </c>
      <c r="G210" s="150" t="s">
        <v>303</v>
      </c>
      <c r="H210" s="151">
        <v>1.165</v>
      </c>
      <c r="I210" s="152"/>
      <c r="J210" s="153">
        <f t="shared" si="40"/>
        <v>0</v>
      </c>
      <c r="K210" s="149" t="s">
        <v>21</v>
      </c>
      <c r="L210" s="37"/>
      <c r="M210" s="154" t="s">
        <v>21</v>
      </c>
      <c r="N210" s="155" t="s">
        <v>44</v>
      </c>
      <c r="P210" s="156">
        <f t="shared" si="41"/>
        <v>0</v>
      </c>
      <c r="Q210" s="156">
        <v>0</v>
      </c>
      <c r="R210" s="156">
        <f t="shared" si="42"/>
        <v>0</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787</v>
      </c>
    </row>
    <row r="211" spans="2:65" s="9" customFormat="1" ht="22.35" customHeight="1">
      <c r="B211" s="137"/>
      <c r="D211" s="138" t="s">
        <v>72</v>
      </c>
      <c r="E211" s="169" t="s">
        <v>716</v>
      </c>
      <c r="F211" s="169" t="s">
        <v>1859</v>
      </c>
      <c r="I211" s="140"/>
      <c r="J211" s="170">
        <f>BK211</f>
        <v>0</v>
      </c>
      <c r="L211" s="137"/>
      <c r="M211" s="142"/>
      <c r="P211" s="143">
        <v>0</v>
      </c>
      <c r="R211" s="143">
        <v>0</v>
      </c>
      <c r="T211" s="144">
        <v>0</v>
      </c>
      <c r="AR211" s="138" t="s">
        <v>83</v>
      </c>
      <c r="AT211" s="145" t="s">
        <v>72</v>
      </c>
      <c r="AU211" s="145" t="s">
        <v>83</v>
      </c>
      <c r="AY211" s="138" t="s">
        <v>155</v>
      </c>
      <c r="BK211" s="146">
        <v>0</v>
      </c>
    </row>
    <row r="212" spans="2:65" s="9" customFormat="1" ht="24.95" customHeight="1">
      <c r="B212" s="137"/>
      <c r="D212" s="138" t="s">
        <v>72</v>
      </c>
      <c r="E212" s="139" t="s">
        <v>505</v>
      </c>
      <c r="F212" s="139" t="s">
        <v>1634</v>
      </c>
      <c r="I212" s="140"/>
      <c r="J212" s="141">
        <f>BK212</f>
        <v>0</v>
      </c>
      <c r="L212" s="137"/>
      <c r="M212" s="142"/>
      <c r="P212" s="143">
        <f>P213</f>
        <v>0</v>
      </c>
      <c r="R212" s="143">
        <f>R213</f>
        <v>0</v>
      </c>
      <c r="T212" s="144">
        <f>T213</f>
        <v>0</v>
      </c>
      <c r="AR212" s="138" t="s">
        <v>83</v>
      </c>
      <c r="AT212" s="145" t="s">
        <v>72</v>
      </c>
      <c r="AU212" s="145" t="s">
        <v>73</v>
      </c>
      <c r="AY212" s="138" t="s">
        <v>155</v>
      </c>
      <c r="BK212" s="146">
        <f>BK213</f>
        <v>0</v>
      </c>
    </row>
    <row r="213" spans="2:65" s="9" customFormat="1" ht="19.899999999999999" customHeight="1">
      <c r="B213" s="137"/>
      <c r="D213" s="138" t="s">
        <v>72</v>
      </c>
      <c r="E213" s="169" t="s">
        <v>153</v>
      </c>
      <c r="F213" s="169" t="s">
        <v>21</v>
      </c>
      <c r="I213" s="140"/>
      <c r="J213" s="170">
        <f>BK213</f>
        <v>0</v>
      </c>
      <c r="L213" s="137"/>
      <c r="M213" s="142"/>
      <c r="P213" s="143">
        <f>SUM(P214:P224)</f>
        <v>0</v>
      </c>
      <c r="R213" s="143">
        <f>SUM(R214:R224)</f>
        <v>0</v>
      </c>
      <c r="T213" s="144">
        <f>SUM(T214:T224)</f>
        <v>0</v>
      </c>
      <c r="AR213" s="138" t="s">
        <v>83</v>
      </c>
      <c r="AT213" s="145" t="s">
        <v>72</v>
      </c>
      <c r="AU213" s="145" t="s">
        <v>81</v>
      </c>
      <c r="AY213" s="138" t="s">
        <v>155</v>
      </c>
      <c r="BK213" s="146">
        <f>SUM(BK214:BK224)</f>
        <v>0</v>
      </c>
    </row>
    <row r="214" spans="2:65" s="1" customFormat="1" ht="16.5" customHeight="1">
      <c r="B214" s="37"/>
      <c r="C214" s="147" t="s">
        <v>81</v>
      </c>
      <c r="D214" s="147" t="s">
        <v>156</v>
      </c>
      <c r="E214" s="148" t="s">
        <v>1860</v>
      </c>
      <c r="F214" s="149" t="s">
        <v>1861</v>
      </c>
      <c r="G214" s="150" t="s">
        <v>1637</v>
      </c>
      <c r="H214" s="151">
        <v>4</v>
      </c>
      <c r="I214" s="152"/>
      <c r="J214" s="153">
        <f t="shared" ref="J214:J224" si="50">ROUND(I214*H214,2)</f>
        <v>0</v>
      </c>
      <c r="K214" s="149" t="s">
        <v>21</v>
      </c>
      <c r="L214" s="37"/>
      <c r="M214" s="154" t="s">
        <v>21</v>
      </c>
      <c r="N214" s="155" t="s">
        <v>44</v>
      </c>
      <c r="P214" s="156">
        <f t="shared" ref="P214:P224" si="51">O214*H214</f>
        <v>0</v>
      </c>
      <c r="Q214" s="156">
        <v>0</v>
      </c>
      <c r="R214" s="156">
        <f t="shared" ref="R214:R224" si="52">Q214*H214</f>
        <v>0</v>
      </c>
      <c r="S214" s="156">
        <v>0</v>
      </c>
      <c r="T214" s="157">
        <f t="shared" ref="T214:T224" si="53">S214*H214</f>
        <v>0</v>
      </c>
      <c r="AR214" s="21" t="s">
        <v>183</v>
      </c>
      <c r="AT214" s="21" t="s">
        <v>156</v>
      </c>
      <c r="AU214" s="21" t="s">
        <v>83</v>
      </c>
      <c r="AY214" s="21" t="s">
        <v>155</v>
      </c>
      <c r="BE214" s="158">
        <f t="shared" ref="BE214:BE224" si="54">IF(N214="základní",J214,0)</f>
        <v>0</v>
      </c>
      <c r="BF214" s="158">
        <f t="shared" ref="BF214:BF224" si="55">IF(N214="snížená",J214,0)</f>
        <v>0</v>
      </c>
      <c r="BG214" s="158">
        <f t="shared" ref="BG214:BG224" si="56">IF(N214="zákl. přenesená",J214,0)</f>
        <v>0</v>
      </c>
      <c r="BH214" s="158">
        <f t="shared" ref="BH214:BH224" si="57">IF(N214="sníž. přenesená",J214,0)</f>
        <v>0</v>
      </c>
      <c r="BI214" s="158">
        <f t="shared" ref="BI214:BI224" si="58">IF(N214="nulová",J214,0)</f>
        <v>0</v>
      </c>
      <c r="BJ214" s="21" t="s">
        <v>81</v>
      </c>
      <c r="BK214" s="158">
        <f t="shared" ref="BK214:BK224" si="59">ROUND(I214*H214,2)</f>
        <v>0</v>
      </c>
      <c r="BL214" s="21" t="s">
        <v>183</v>
      </c>
      <c r="BM214" s="21" t="s">
        <v>789</v>
      </c>
    </row>
    <row r="215" spans="2:65" s="1" customFormat="1" ht="16.5" customHeight="1">
      <c r="B215" s="37"/>
      <c r="C215" s="147" t="s">
        <v>83</v>
      </c>
      <c r="D215" s="147" t="s">
        <v>156</v>
      </c>
      <c r="E215" s="148" t="s">
        <v>1862</v>
      </c>
      <c r="F215" s="149" t="s">
        <v>1863</v>
      </c>
      <c r="G215" s="150" t="s">
        <v>1637</v>
      </c>
      <c r="H215" s="151">
        <v>1</v>
      </c>
      <c r="I215" s="152"/>
      <c r="J215" s="153">
        <f t="shared" si="50"/>
        <v>0</v>
      </c>
      <c r="K215" s="149" t="s">
        <v>21</v>
      </c>
      <c r="L215" s="37"/>
      <c r="M215" s="154" t="s">
        <v>21</v>
      </c>
      <c r="N215" s="155" t="s">
        <v>44</v>
      </c>
      <c r="P215" s="156">
        <f t="shared" si="51"/>
        <v>0</v>
      </c>
      <c r="Q215" s="156">
        <v>0</v>
      </c>
      <c r="R215" s="156">
        <f t="shared" si="52"/>
        <v>0</v>
      </c>
      <c r="S215" s="156">
        <v>0</v>
      </c>
      <c r="T215" s="157">
        <f t="shared" si="53"/>
        <v>0</v>
      </c>
      <c r="AR215" s="21" t="s">
        <v>183</v>
      </c>
      <c r="AT215" s="21" t="s">
        <v>156</v>
      </c>
      <c r="AU215" s="21" t="s">
        <v>83</v>
      </c>
      <c r="AY215" s="21" t="s">
        <v>155</v>
      </c>
      <c r="BE215" s="158">
        <f t="shared" si="54"/>
        <v>0</v>
      </c>
      <c r="BF215" s="158">
        <f t="shared" si="55"/>
        <v>0</v>
      </c>
      <c r="BG215" s="158">
        <f t="shared" si="56"/>
        <v>0</v>
      </c>
      <c r="BH215" s="158">
        <f t="shared" si="57"/>
        <v>0</v>
      </c>
      <c r="BI215" s="158">
        <f t="shared" si="58"/>
        <v>0</v>
      </c>
      <c r="BJ215" s="21" t="s">
        <v>81</v>
      </c>
      <c r="BK215" s="158">
        <f t="shared" si="59"/>
        <v>0</v>
      </c>
      <c r="BL215" s="21" t="s">
        <v>183</v>
      </c>
      <c r="BM215" s="21" t="s">
        <v>792</v>
      </c>
    </row>
    <row r="216" spans="2:65" s="1" customFormat="1" ht="16.5" customHeight="1">
      <c r="B216" s="37"/>
      <c r="C216" s="147" t="s">
        <v>154</v>
      </c>
      <c r="D216" s="147" t="s">
        <v>156</v>
      </c>
      <c r="E216" s="148" t="s">
        <v>1864</v>
      </c>
      <c r="F216" s="149" t="s">
        <v>1865</v>
      </c>
      <c r="G216" s="150" t="s">
        <v>1637</v>
      </c>
      <c r="H216" s="151">
        <v>1</v>
      </c>
      <c r="I216" s="152"/>
      <c r="J216" s="153">
        <f t="shared" si="50"/>
        <v>0</v>
      </c>
      <c r="K216" s="149" t="s">
        <v>21</v>
      </c>
      <c r="L216" s="37"/>
      <c r="M216" s="154" t="s">
        <v>21</v>
      </c>
      <c r="N216" s="155" t="s">
        <v>44</v>
      </c>
      <c r="P216" s="156">
        <f t="shared" si="51"/>
        <v>0</v>
      </c>
      <c r="Q216" s="156">
        <v>0</v>
      </c>
      <c r="R216" s="156">
        <f t="shared" si="52"/>
        <v>0</v>
      </c>
      <c r="S216" s="156">
        <v>0</v>
      </c>
      <c r="T216" s="157">
        <f t="shared" si="53"/>
        <v>0</v>
      </c>
      <c r="AR216" s="21" t="s">
        <v>183</v>
      </c>
      <c r="AT216" s="21" t="s">
        <v>156</v>
      </c>
      <c r="AU216" s="21" t="s">
        <v>83</v>
      </c>
      <c r="AY216" s="21" t="s">
        <v>155</v>
      </c>
      <c r="BE216" s="158">
        <f t="shared" si="54"/>
        <v>0</v>
      </c>
      <c r="BF216" s="158">
        <f t="shared" si="55"/>
        <v>0</v>
      </c>
      <c r="BG216" s="158">
        <f t="shared" si="56"/>
        <v>0</v>
      </c>
      <c r="BH216" s="158">
        <f t="shared" si="57"/>
        <v>0</v>
      </c>
      <c r="BI216" s="158">
        <f t="shared" si="58"/>
        <v>0</v>
      </c>
      <c r="BJ216" s="21" t="s">
        <v>81</v>
      </c>
      <c r="BK216" s="158">
        <f t="shared" si="59"/>
        <v>0</v>
      </c>
      <c r="BL216" s="21" t="s">
        <v>183</v>
      </c>
      <c r="BM216" s="21" t="s">
        <v>794</v>
      </c>
    </row>
    <row r="217" spans="2:65" s="1" customFormat="1" ht="16.5" customHeight="1">
      <c r="B217" s="37"/>
      <c r="C217" s="147" t="s">
        <v>163</v>
      </c>
      <c r="D217" s="147" t="s">
        <v>156</v>
      </c>
      <c r="E217" s="148" t="s">
        <v>1866</v>
      </c>
      <c r="F217" s="149" t="s">
        <v>1867</v>
      </c>
      <c r="G217" s="150" t="s">
        <v>1637</v>
      </c>
      <c r="H217" s="151">
        <v>1</v>
      </c>
      <c r="I217" s="152"/>
      <c r="J217" s="153">
        <f t="shared" si="50"/>
        <v>0</v>
      </c>
      <c r="K217" s="149" t="s">
        <v>21</v>
      </c>
      <c r="L217" s="37"/>
      <c r="M217" s="154" t="s">
        <v>21</v>
      </c>
      <c r="N217" s="155" t="s">
        <v>44</v>
      </c>
      <c r="P217" s="156">
        <f t="shared" si="51"/>
        <v>0</v>
      </c>
      <c r="Q217" s="156">
        <v>0</v>
      </c>
      <c r="R217" s="156">
        <f t="shared" si="52"/>
        <v>0</v>
      </c>
      <c r="S217" s="156">
        <v>0</v>
      </c>
      <c r="T217" s="157">
        <f t="shared" si="53"/>
        <v>0</v>
      </c>
      <c r="AR217" s="21" t="s">
        <v>183</v>
      </c>
      <c r="AT217" s="21" t="s">
        <v>156</v>
      </c>
      <c r="AU217" s="21" t="s">
        <v>83</v>
      </c>
      <c r="AY217" s="21" t="s">
        <v>155</v>
      </c>
      <c r="BE217" s="158">
        <f t="shared" si="54"/>
        <v>0</v>
      </c>
      <c r="BF217" s="158">
        <f t="shared" si="55"/>
        <v>0</v>
      </c>
      <c r="BG217" s="158">
        <f t="shared" si="56"/>
        <v>0</v>
      </c>
      <c r="BH217" s="158">
        <f t="shared" si="57"/>
        <v>0</v>
      </c>
      <c r="BI217" s="158">
        <f t="shared" si="58"/>
        <v>0</v>
      </c>
      <c r="BJ217" s="21" t="s">
        <v>81</v>
      </c>
      <c r="BK217" s="158">
        <f t="shared" si="59"/>
        <v>0</v>
      </c>
      <c r="BL217" s="21" t="s">
        <v>183</v>
      </c>
      <c r="BM217" s="21" t="s">
        <v>797</v>
      </c>
    </row>
    <row r="218" spans="2:65" s="1" customFormat="1" ht="16.5" customHeight="1">
      <c r="B218" s="37"/>
      <c r="C218" s="147" t="s">
        <v>170</v>
      </c>
      <c r="D218" s="147" t="s">
        <v>156</v>
      </c>
      <c r="E218" s="148" t="s">
        <v>1868</v>
      </c>
      <c r="F218" s="149" t="s">
        <v>1869</v>
      </c>
      <c r="G218" s="150" t="s">
        <v>1637</v>
      </c>
      <c r="H218" s="151">
        <v>1</v>
      </c>
      <c r="I218" s="152"/>
      <c r="J218" s="153">
        <f t="shared" si="50"/>
        <v>0</v>
      </c>
      <c r="K218" s="149" t="s">
        <v>21</v>
      </c>
      <c r="L218" s="37"/>
      <c r="M218" s="154" t="s">
        <v>21</v>
      </c>
      <c r="N218" s="155" t="s">
        <v>44</v>
      </c>
      <c r="P218" s="156">
        <f t="shared" si="51"/>
        <v>0</v>
      </c>
      <c r="Q218" s="156">
        <v>0</v>
      </c>
      <c r="R218" s="156">
        <f t="shared" si="52"/>
        <v>0</v>
      </c>
      <c r="S218" s="156">
        <v>0</v>
      </c>
      <c r="T218" s="157">
        <f t="shared" si="53"/>
        <v>0</v>
      </c>
      <c r="AR218" s="21" t="s">
        <v>183</v>
      </c>
      <c r="AT218" s="21" t="s">
        <v>156</v>
      </c>
      <c r="AU218" s="21" t="s">
        <v>83</v>
      </c>
      <c r="AY218" s="21" t="s">
        <v>155</v>
      </c>
      <c r="BE218" s="158">
        <f t="shared" si="54"/>
        <v>0</v>
      </c>
      <c r="BF218" s="158">
        <f t="shared" si="55"/>
        <v>0</v>
      </c>
      <c r="BG218" s="158">
        <f t="shared" si="56"/>
        <v>0</v>
      </c>
      <c r="BH218" s="158">
        <f t="shared" si="57"/>
        <v>0</v>
      </c>
      <c r="BI218" s="158">
        <f t="shared" si="58"/>
        <v>0</v>
      </c>
      <c r="BJ218" s="21" t="s">
        <v>81</v>
      </c>
      <c r="BK218" s="158">
        <f t="shared" si="59"/>
        <v>0</v>
      </c>
      <c r="BL218" s="21" t="s">
        <v>183</v>
      </c>
      <c r="BM218" s="21" t="s">
        <v>799</v>
      </c>
    </row>
    <row r="219" spans="2:65" s="1" customFormat="1" ht="16.5" customHeight="1">
      <c r="B219" s="37"/>
      <c r="C219" s="147" t="s">
        <v>166</v>
      </c>
      <c r="D219" s="147" t="s">
        <v>156</v>
      </c>
      <c r="E219" s="148" t="s">
        <v>1870</v>
      </c>
      <c r="F219" s="149" t="s">
        <v>1871</v>
      </c>
      <c r="G219" s="150" t="s">
        <v>1872</v>
      </c>
      <c r="H219" s="151">
        <v>40</v>
      </c>
      <c r="I219" s="152"/>
      <c r="J219" s="153">
        <f t="shared" si="50"/>
        <v>0</v>
      </c>
      <c r="K219" s="149" t="s">
        <v>21</v>
      </c>
      <c r="L219" s="37"/>
      <c r="M219" s="154" t="s">
        <v>21</v>
      </c>
      <c r="N219" s="155" t="s">
        <v>44</v>
      </c>
      <c r="P219" s="156">
        <f t="shared" si="51"/>
        <v>0</v>
      </c>
      <c r="Q219" s="156">
        <v>0</v>
      </c>
      <c r="R219" s="156">
        <f t="shared" si="52"/>
        <v>0</v>
      </c>
      <c r="S219" s="156">
        <v>0</v>
      </c>
      <c r="T219" s="157">
        <f t="shared" si="53"/>
        <v>0</v>
      </c>
      <c r="AR219" s="21" t="s">
        <v>183</v>
      </c>
      <c r="AT219" s="21" t="s">
        <v>156</v>
      </c>
      <c r="AU219" s="21" t="s">
        <v>83</v>
      </c>
      <c r="AY219" s="21" t="s">
        <v>155</v>
      </c>
      <c r="BE219" s="158">
        <f t="shared" si="54"/>
        <v>0</v>
      </c>
      <c r="BF219" s="158">
        <f t="shared" si="55"/>
        <v>0</v>
      </c>
      <c r="BG219" s="158">
        <f t="shared" si="56"/>
        <v>0</v>
      </c>
      <c r="BH219" s="158">
        <f t="shared" si="57"/>
        <v>0</v>
      </c>
      <c r="BI219" s="158">
        <f t="shared" si="58"/>
        <v>0</v>
      </c>
      <c r="BJ219" s="21" t="s">
        <v>81</v>
      </c>
      <c r="BK219" s="158">
        <f t="shared" si="59"/>
        <v>0</v>
      </c>
      <c r="BL219" s="21" t="s">
        <v>183</v>
      </c>
      <c r="BM219" s="21" t="s">
        <v>802</v>
      </c>
    </row>
    <row r="220" spans="2:65" s="1" customFormat="1" ht="16.5" customHeight="1">
      <c r="B220" s="37"/>
      <c r="C220" s="147" t="s">
        <v>177</v>
      </c>
      <c r="D220" s="147" t="s">
        <v>156</v>
      </c>
      <c r="E220" s="148" t="s">
        <v>1873</v>
      </c>
      <c r="F220" s="149" t="s">
        <v>1874</v>
      </c>
      <c r="G220" s="150" t="s">
        <v>1637</v>
      </c>
      <c r="H220" s="151">
        <v>1</v>
      </c>
      <c r="I220" s="152"/>
      <c r="J220" s="153">
        <f t="shared" si="50"/>
        <v>0</v>
      </c>
      <c r="K220" s="149" t="s">
        <v>21</v>
      </c>
      <c r="L220" s="37"/>
      <c r="M220" s="154" t="s">
        <v>21</v>
      </c>
      <c r="N220" s="155" t="s">
        <v>44</v>
      </c>
      <c r="P220" s="156">
        <f t="shared" si="51"/>
        <v>0</v>
      </c>
      <c r="Q220" s="156">
        <v>0</v>
      </c>
      <c r="R220" s="156">
        <f t="shared" si="52"/>
        <v>0</v>
      </c>
      <c r="S220" s="156">
        <v>0</v>
      </c>
      <c r="T220" s="157">
        <f t="shared" si="53"/>
        <v>0</v>
      </c>
      <c r="AR220" s="21" t="s">
        <v>183</v>
      </c>
      <c r="AT220" s="21" t="s">
        <v>156</v>
      </c>
      <c r="AU220" s="21" t="s">
        <v>83</v>
      </c>
      <c r="AY220" s="21" t="s">
        <v>155</v>
      </c>
      <c r="BE220" s="158">
        <f t="shared" si="54"/>
        <v>0</v>
      </c>
      <c r="BF220" s="158">
        <f t="shared" si="55"/>
        <v>0</v>
      </c>
      <c r="BG220" s="158">
        <f t="shared" si="56"/>
        <v>0</v>
      </c>
      <c r="BH220" s="158">
        <f t="shared" si="57"/>
        <v>0</v>
      </c>
      <c r="BI220" s="158">
        <f t="shared" si="58"/>
        <v>0</v>
      </c>
      <c r="BJ220" s="21" t="s">
        <v>81</v>
      </c>
      <c r="BK220" s="158">
        <f t="shared" si="59"/>
        <v>0</v>
      </c>
      <c r="BL220" s="21" t="s">
        <v>183</v>
      </c>
      <c r="BM220" s="21" t="s">
        <v>804</v>
      </c>
    </row>
    <row r="221" spans="2:65" s="1" customFormat="1" ht="16.5" customHeight="1">
      <c r="B221" s="37"/>
      <c r="C221" s="147" t="s">
        <v>169</v>
      </c>
      <c r="D221" s="147" t="s">
        <v>156</v>
      </c>
      <c r="E221" s="148" t="s">
        <v>1875</v>
      </c>
      <c r="F221" s="149" t="s">
        <v>1876</v>
      </c>
      <c r="G221" s="150" t="s">
        <v>1637</v>
      </c>
      <c r="H221" s="151">
        <v>1</v>
      </c>
      <c r="I221" s="152"/>
      <c r="J221" s="153">
        <f t="shared" si="50"/>
        <v>0</v>
      </c>
      <c r="K221" s="149" t="s">
        <v>21</v>
      </c>
      <c r="L221" s="37"/>
      <c r="M221" s="154" t="s">
        <v>21</v>
      </c>
      <c r="N221" s="155" t="s">
        <v>44</v>
      </c>
      <c r="P221" s="156">
        <f t="shared" si="51"/>
        <v>0</v>
      </c>
      <c r="Q221" s="156">
        <v>0</v>
      </c>
      <c r="R221" s="156">
        <f t="shared" si="52"/>
        <v>0</v>
      </c>
      <c r="S221" s="156">
        <v>0</v>
      </c>
      <c r="T221" s="157">
        <f t="shared" si="53"/>
        <v>0</v>
      </c>
      <c r="AR221" s="21" t="s">
        <v>183</v>
      </c>
      <c r="AT221" s="21" t="s">
        <v>156</v>
      </c>
      <c r="AU221" s="21" t="s">
        <v>83</v>
      </c>
      <c r="AY221" s="21" t="s">
        <v>155</v>
      </c>
      <c r="BE221" s="158">
        <f t="shared" si="54"/>
        <v>0</v>
      </c>
      <c r="BF221" s="158">
        <f t="shared" si="55"/>
        <v>0</v>
      </c>
      <c r="BG221" s="158">
        <f t="shared" si="56"/>
        <v>0</v>
      </c>
      <c r="BH221" s="158">
        <f t="shared" si="57"/>
        <v>0</v>
      </c>
      <c r="BI221" s="158">
        <f t="shared" si="58"/>
        <v>0</v>
      </c>
      <c r="BJ221" s="21" t="s">
        <v>81</v>
      </c>
      <c r="BK221" s="158">
        <f t="shared" si="59"/>
        <v>0</v>
      </c>
      <c r="BL221" s="21" t="s">
        <v>183</v>
      </c>
      <c r="BM221" s="21" t="s">
        <v>807</v>
      </c>
    </row>
    <row r="222" spans="2:65" s="1" customFormat="1" ht="16.5" customHeight="1">
      <c r="B222" s="37"/>
      <c r="C222" s="147" t="s">
        <v>184</v>
      </c>
      <c r="D222" s="147" t="s">
        <v>156</v>
      </c>
      <c r="E222" s="148" t="s">
        <v>1666</v>
      </c>
      <c r="F222" s="149" t="s">
        <v>1667</v>
      </c>
      <c r="G222" s="150" t="s">
        <v>1637</v>
      </c>
      <c r="H222" s="151">
        <v>1</v>
      </c>
      <c r="I222" s="152"/>
      <c r="J222" s="153">
        <f t="shared" si="50"/>
        <v>0</v>
      </c>
      <c r="K222" s="149" t="s">
        <v>21</v>
      </c>
      <c r="L222" s="37"/>
      <c r="M222" s="154" t="s">
        <v>21</v>
      </c>
      <c r="N222" s="155" t="s">
        <v>44</v>
      </c>
      <c r="P222" s="156">
        <f t="shared" si="51"/>
        <v>0</v>
      </c>
      <c r="Q222" s="156">
        <v>0</v>
      </c>
      <c r="R222" s="156">
        <f t="shared" si="52"/>
        <v>0</v>
      </c>
      <c r="S222" s="156">
        <v>0</v>
      </c>
      <c r="T222" s="157">
        <f t="shared" si="53"/>
        <v>0</v>
      </c>
      <c r="AR222" s="21" t="s">
        <v>183</v>
      </c>
      <c r="AT222" s="21" t="s">
        <v>156</v>
      </c>
      <c r="AU222" s="21" t="s">
        <v>83</v>
      </c>
      <c r="AY222" s="21" t="s">
        <v>155</v>
      </c>
      <c r="BE222" s="158">
        <f t="shared" si="54"/>
        <v>0</v>
      </c>
      <c r="BF222" s="158">
        <f t="shared" si="55"/>
        <v>0</v>
      </c>
      <c r="BG222" s="158">
        <f t="shared" si="56"/>
        <v>0</v>
      </c>
      <c r="BH222" s="158">
        <f t="shared" si="57"/>
        <v>0</v>
      </c>
      <c r="BI222" s="158">
        <f t="shared" si="58"/>
        <v>0</v>
      </c>
      <c r="BJ222" s="21" t="s">
        <v>81</v>
      </c>
      <c r="BK222" s="158">
        <f t="shared" si="59"/>
        <v>0</v>
      </c>
      <c r="BL222" s="21" t="s">
        <v>183</v>
      </c>
      <c r="BM222" s="21" t="s">
        <v>809</v>
      </c>
    </row>
    <row r="223" spans="2:65" s="1" customFormat="1" ht="16.5" customHeight="1">
      <c r="B223" s="37"/>
      <c r="C223" s="147" t="s">
        <v>173</v>
      </c>
      <c r="D223" s="147" t="s">
        <v>156</v>
      </c>
      <c r="E223" s="148" t="s">
        <v>1668</v>
      </c>
      <c r="F223" s="149" t="s">
        <v>1669</v>
      </c>
      <c r="G223" s="150" t="s">
        <v>1637</v>
      </c>
      <c r="H223" s="151">
        <v>1</v>
      </c>
      <c r="I223" s="152"/>
      <c r="J223" s="153">
        <f t="shared" si="50"/>
        <v>0</v>
      </c>
      <c r="K223" s="149" t="s">
        <v>21</v>
      </c>
      <c r="L223" s="37"/>
      <c r="M223" s="154" t="s">
        <v>21</v>
      </c>
      <c r="N223" s="155" t="s">
        <v>44</v>
      </c>
      <c r="P223" s="156">
        <f t="shared" si="51"/>
        <v>0</v>
      </c>
      <c r="Q223" s="156">
        <v>0</v>
      </c>
      <c r="R223" s="156">
        <f t="shared" si="52"/>
        <v>0</v>
      </c>
      <c r="S223" s="156">
        <v>0</v>
      </c>
      <c r="T223" s="157">
        <f t="shared" si="53"/>
        <v>0</v>
      </c>
      <c r="AR223" s="21" t="s">
        <v>183</v>
      </c>
      <c r="AT223" s="21" t="s">
        <v>156</v>
      </c>
      <c r="AU223" s="21" t="s">
        <v>83</v>
      </c>
      <c r="AY223" s="21" t="s">
        <v>155</v>
      </c>
      <c r="BE223" s="158">
        <f t="shared" si="54"/>
        <v>0</v>
      </c>
      <c r="BF223" s="158">
        <f t="shared" si="55"/>
        <v>0</v>
      </c>
      <c r="BG223" s="158">
        <f t="shared" si="56"/>
        <v>0</v>
      </c>
      <c r="BH223" s="158">
        <f t="shared" si="57"/>
        <v>0</v>
      </c>
      <c r="BI223" s="158">
        <f t="shared" si="58"/>
        <v>0</v>
      </c>
      <c r="BJ223" s="21" t="s">
        <v>81</v>
      </c>
      <c r="BK223" s="158">
        <f t="shared" si="59"/>
        <v>0</v>
      </c>
      <c r="BL223" s="21" t="s">
        <v>183</v>
      </c>
      <c r="BM223" s="21" t="s">
        <v>812</v>
      </c>
    </row>
    <row r="224" spans="2:65" s="1" customFormat="1" ht="16.5" customHeight="1">
      <c r="B224" s="37"/>
      <c r="C224" s="147" t="s">
        <v>191</v>
      </c>
      <c r="D224" s="147" t="s">
        <v>156</v>
      </c>
      <c r="E224" s="148" t="s">
        <v>1676</v>
      </c>
      <c r="F224" s="149" t="s">
        <v>1677</v>
      </c>
      <c r="G224" s="150" t="s">
        <v>303</v>
      </c>
      <c r="H224" s="151">
        <v>0.879</v>
      </c>
      <c r="I224" s="152"/>
      <c r="J224" s="153">
        <f t="shared" si="50"/>
        <v>0</v>
      </c>
      <c r="K224" s="149" t="s">
        <v>21</v>
      </c>
      <c r="L224" s="37"/>
      <c r="M224" s="154" t="s">
        <v>21</v>
      </c>
      <c r="N224" s="155" t="s">
        <v>44</v>
      </c>
      <c r="P224" s="156">
        <f t="shared" si="51"/>
        <v>0</v>
      </c>
      <c r="Q224" s="156">
        <v>0</v>
      </c>
      <c r="R224" s="156">
        <f t="shared" si="52"/>
        <v>0</v>
      </c>
      <c r="S224" s="156">
        <v>0</v>
      </c>
      <c r="T224" s="157">
        <f t="shared" si="53"/>
        <v>0</v>
      </c>
      <c r="AR224" s="21" t="s">
        <v>183</v>
      </c>
      <c r="AT224" s="21" t="s">
        <v>156</v>
      </c>
      <c r="AU224" s="21" t="s">
        <v>83</v>
      </c>
      <c r="AY224" s="21" t="s">
        <v>155</v>
      </c>
      <c r="BE224" s="158">
        <f t="shared" si="54"/>
        <v>0</v>
      </c>
      <c r="BF224" s="158">
        <f t="shared" si="55"/>
        <v>0</v>
      </c>
      <c r="BG224" s="158">
        <f t="shared" si="56"/>
        <v>0</v>
      </c>
      <c r="BH224" s="158">
        <f t="shared" si="57"/>
        <v>0</v>
      </c>
      <c r="BI224" s="158">
        <f t="shared" si="58"/>
        <v>0</v>
      </c>
      <c r="BJ224" s="21" t="s">
        <v>81</v>
      </c>
      <c r="BK224" s="158">
        <f t="shared" si="59"/>
        <v>0</v>
      </c>
      <c r="BL224" s="21" t="s">
        <v>183</v>
      </c>
      <c r="BM224" s="21" t="s">
        <v>814</v>
      </c>
    </row>
    <row r="225" spans="2:65" s="9" customFormat="1" ht="37.35" customHeight="1">
      <c r="B225" s="137"/>
      <c r="D225" s="138" t="s">
        <v>72</v>
      </c>
      <c r="E225" s="139" t="s">
        <v>567</v>
      </c>
      <c r="F225" s="139" t="s">
        <v>1678</v>
      </c>
      <c r="I225" s="140"/>
      <c r="J225" s="141">
        <f>BK225</f>
        <v>0</v>
      </c>
      <c r="L225" s="137"/>
      <c r="M225" s="142"/>
      <c r="P225" s="143">
        <f>P226</f>
        <v>0</v>
      </c>
      <c r="R225" s="143">
        <f>R226</f>
        <v>0</v>
      </c>
      <c r="T225" s="144">
        <f>T226</f>
        <v>0</v>
      </c>
      <c r="AR225" s="138" t="s">
        <v>83</v>
      </c>
      <c r="AT225" s="145" t="s">
        <v>72</v>
      </c>
      <c r="AU225" s="145" t="s">
        <v>73</v>
      </c>
      <c r="AY225" s="138" t="s">
        <v>155</v>
      </c>
      <c r="BK225" s="146">
        <f>BK226</f>
        <v>0</v>
      </c>
    </row>
    <row r="226" spans="2:65" s="9" customFormat="1" ht="19.899999999999999" customHeight="1">
      <c r="B226" s="137"/>
      <c r="D226" s="138" t="s">
        <v>72</v>
      </c>
      <c r="E226" s="169" t="s">
        <v>153</v>
      </c>
      <c r="F226" s="169" t="s">
        <v>21</v>
      </c>
      <c r="I226" s="140"/>
      <c r="J226" s="170">
        <f>BK226</f>
        <v>0</v>
      </c>
      <c r="L226" s="137"/>
      <c r="M226" s="142"/>
      <c r="P226" s="143">
        <f>SUM(P227:P229)</f>
        <v>0</v>
      </c>
      <c r="R226" s="143">
        <f>SUM(R227:R229)</f>
        <v>0</v>
      </c>
      <c r="T226" s="144">
        <f>SUM(T227:T229)</f>
        <v>0</v>
      </c>
      <c r="AR226" s="138" t="s">
        <v>83</v>
      </c>
      <c r="AT226" s="145" t="s">
        <v>72</v>
      </c>
      <c r="AU226" s="145" t="s">
        <v>81</v>
      </c>
      <c r="AY226" s="138" t="s">
        <v>155</v>
      </c>
      <c r="BK226" s="146">
        <f>SUM(BK227:BK229)</f>
        <v>0</v>
      </c>
    </row>
    <row r="227" spans="2:65" s="1" customFormat="1" ht="16.5" customHeight="1">
      <c r="B227" s="37"/>
      <c r="C227" s="147" t="s">
        <v>81</v>
      </c>
      <c r="D227" s="147" t="s">
        <v>156</v>
      </c>
      <c r="E227" s="148" t="s">
        <v>1877</v>
      </c>
      <c r="F227" s="149" t="s">
        <v>1878</v>
      </c>
      <c r="G227" s="150" t="s">
        <v>1681</v>
      </c>
      <c r="H227" s="151">
        <v>56</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817</v>
      </c>
    </row>
    <row r="228" spans="2:65" s="1" customFormat="1" ht="16.5" customHeight="1">
      <c r="B228" s="37"/>
      <c r="C228" s="147" t="s">
        <v>83</v>
      </c>
      <c r="D228" s="147" t="s">
        <v>156</v>
      </c>
      <c r="E228" s="148" t="s">
        <v>1879</v>
      </c>
      <c r="F228" s="149" t="s">
        <v>1880</v>
      </c>
      <c r="G228" s="150" t="s">
        <v>1681</v>
      </c>
      <c r="H228" s="151">
        <v>56</v>
      </c>
      <c r="I228" s="152"/>
      <c r="J228" s="153">
        <f>ROUND(I228*H228,2)</f>
        <v>0</v>
      </c>
      <c r="K228" s="149" t="s">
        <v>21</v>
      </c>
      <c r="L228" s="37"/>
      <c r="M228" s="154" t="s">
        <v>21</v>
      </c>
      <c r="N228" s="155" t="s">
        <v>44</v>
      </c>
      <c r="P228" s="156">
        <f>O228*H228</f>
        <v>0</v>
      </c>
      <c r="Q228" s="156">
        <v>0</v>
      </c>
      <c r="R228" s="156">
        <f>Q228*H228</f>
        <v>0</v>
      </c>
      <c r="S228" s="156">
        <v>0</v>
      </c>
      <c r="T228" s="157">
        <f>S228*H228</f>
        <v>0</v>
      </c>
      <c r="AR228" s="21" t="s">
        <v>183</v>
      </c>
      <c r="AT228" s="21" t="s">
        <v>156</v>
      </c>
      <c r="AU228" s="21" t="s">
        <v>83</v>
      </c>
      <c r="AY228" s="21" t="s">
        <v>155</v>
      </c>
      <c r="BE228" s="158">
        <f>IF(N228="základní",J228,0)</f>
        <v>0</v>
      </c>
      <c r="BF228" s="158">
        <f>IF(N228="snížená",J228,0)</f>
        <v>0</v>
      </c>
      <c r="BG228" s="158">
        <f>IF(N228="zákl. přenesená",J228,0)</f>
        <v>0</v>
      </c>
      <c r="BH228" s="158">
        <f>IF(N228="sníž. přenesená",J228,0)</f>
        <v>0</v>
      </c>
      <c r="BI228" s="158">
        <f>IF(N228="nulová",J228,0)</f>
        <v>0</v>
      </c>
      <c r="BJ228" s="21" t="s">
        <v>81</v>
      </c>
      <c r="BK228" s="158">
        <f>ROUND(I228*H228,2)</f>
        <v>0</v>
      </c>
      <c r="BL228" s="21" t="s">
        <v>183</v>
      </c>
      <c r="BM228" s="21" t="s">
        <v>819</v>
      </c>
    </row>
    <row r="229" spans="2:65" s="1" customFormat="1" ht="16.5" customHeight="1">
      <c r="B229" s="37"/>
      <c r="C229" s="147" t="s">
        <v>154</v>
      </c>
      <c r="D229" s="147" t="s">
        <v>156</v>
      </c>
      <c r="E229" s="148" t="s">
        <v>1740</v>
      </c>
      <c r="F229" s="149" t="s">
        <v>1741</v>
      </c>
      <c r="G229" s="150" t="s">
        <v>303</v>
      </c>
      <c r="H229" s="151">
        <v>0.13</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183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183</v>
      </c>
      <c r="BM229" s="21" t="s">
        <v>822</v>
      </c>
    </row>
    <row r="230" spans="2:65" s="9" customFormat="1" ht="37.35" customHeight="1">
      <c r="B230" s="137"/>
      <c r="D230" s="138" t="s">
        <v>72</v>
      </c>
      <c r="E230" s="139" t="s">
        <v>624</v>
      </c>
      <c r="F230" s="139" t="s">
        <v>1742</v>
      </c>
      <c r="I230" s="140"/>
      <c r="J230" s="141">
        <f>BK230</f>
        <v>0</v>
      </c>
      <c r="L230" s="137"/>
      <c r="M230" s="142"/>
      <c r="P230" s="143">
        <f>P231</f>
        <v>0</v>
      </c>
      <c r="R230" s="143">
        <f>R231</f>
        <v>0</v>
      </c>
      <c r="T230" s="144">
        <f>T231</f>
        <v>0</v>
      </c>
      <c r="AR230" s="138" t="s">
        <v>83</v>
      </c>
      <c r="AT230" s="145" t="s">
        <v>72</v>
      </c>
      <c r="AU230" s="145" t="s">
        <v>73</v>
      </c>
      <c r="AY230" s="138" t="s">
        <v>155</v>
      </c>
      <c r="BK230" s="146">
        <f>BK231</f>
        <v>0</v>
      </c>
    </row>
    <row r="231" spans="2:65" s="9" customFormat="1" ht="19.899999999999999" customHeight="1">
      <c r="B231" s="137"/>
      <c r="D231" s="138" t="s">
        <v>72</v>
      </c>
      <c r="E231" s="169" t="s">
        <v>153</v>
      </c>
      <c r="F231" s="169" t="s">
        <v>21</v>
      </c>
      <c r="I231" s="140"/>
      <c r="J231" s="170">
        <f>BK231</f>
        <v>0</v>
      </c>
      <c r="L231" s="137"/>
      <c r="M231" s="142"/>
      <c r="P231" s="143">
        <f>SUM(P232:P238)</f>
        <v>0</v>
      </c>
      <c r="R231" s="143">
        <f>SUM(R232:R238)</f>
        <v>0</v>
      </c>
      <c r="T231" s="144">
        <f>SUM(T232:T238)</f>
        <v>0</v>
      </c>
      <c r="AR231" s="138" t="s">
        <v>83</v>
      </c>
      <c r="AT231" s="145" t="s">
        <v>72</v>
      </c>
      <c r="AU231" s="145" t="s">
        <v>81</v>
      </c>
      <c r="AY231" s="138" t="s">
        <v>155</v>
      </c>
      <c r="BK231" s="146">
        <f>SUM(BK232:BK238)</f>
        <v>0</v>
      </c>
    </row>
    <row r="232" spans="2:65" s="1" customFormat="1" ht="16.5" customHeight="1">
      <c r="B232" s="37"/>
      <c r="C232" s="147" t="s">
        <v>81</v>
      </c>
      <c r="D232" s="147" t="s">
        <v>156</v>
      </c>
      <c r="E232" s="148" t="s">
        <v>1881</v>
      </c>
      <c r="F232" s="149" t="s">
        <v>1882</v>
      </c>
      <c r="G232" s="150" t="s">
        <v>1637</v>
      </c>
      <c r="H232" s="151">
        <v>1</v>
      </c>
      <c r="I232" s="152"/>
      <c r="J232" s="153">
        <f t="shared" ref="J232:J238" si="60">ROUND(I232*H232,2)</f>
        <v>0</v>
      </c>
      <c r="K232" s="149" t="s">
        <v>21</v>
      </c>
      <c r="L232" s="37"/>
      <c r="M232" s="154" t="s">
        <v>21</v>
      </c>
      <c r="N232" s="155" t="s">
        <v>44</v>
      </c>
      <c r="P232" s="156">
        <f t="shared" ref="P232:P238" si="61">O232*H232</f>
        <v>0</v>
      </c>
      <c r="Q232" s="156">
        <v>0</v>
      </c>
      <c r="R232" s="156">
        <f t="shared" ref="R232:R238" si="62">Q232*H232</f>
        <v>0</v>
      </c>
      <c r="S232" s="156">
        <v>0</v>
      </c>
      <c r="T232" s="157">
        <f t="shared" ref="T232:T238" si="63">S232*H232</f>
        <v>0</v>
      </c>
      <c r="AR232" s="21" t="s">
        <v>183</v>
      </c>
      <c r="AT232" s="21" t="s">
        <v>156</v>
      </c>
      <c r="AU232" s="21" t="s">
        <v>83</v>
      </c>
      <c r="AY232" s="21" t="s">
        <v>155</v>
      </c>
      <c r="BE232" s="158">
        <f t="shared" ref="BE232:BE238" si="64">IF(N232="základní",J232,0)</f>
        <v>0</v>
      </c>
      <c r="BF232" s="158">
        <f t="shared" ref="BF232:BF238" si="65">IF(N232="snížená",J232,0)</f>
        <v>0</v>
      </c>
      <c r="BG232" s="158">
        <f t="shared" ref="BG232:BG238" si="66">IF(N232="zákl. přenesená",J232,0)</f>
        <v>0</v>
      </c>
      <c r="BH232" s="158">
        <f t="shared" ref="BH232:BH238" si="67">IF(N232="sníž. přenesená",J232,0)</f>
        <v>0</v>
      </c>
      <c r="BI232" s="158">
        <f t="shared" ref="BI232:BI238" si="68">IF(N232="nulová",J232,0)</f>
        <v>0</v>
      </c>
      <c r="BJ232" s="21" t="s">
        <v>81</v>
      </c>
      <c r="BK232" s="158">
        <f t="shared" ref="BK232:BK238" si="69">ROUND(I232*H232,2)</f>
        <v>0</v>
      </c>
      <c r="BL232" s="21" t="s">
        <v>183</v>
      </c>
      <c r="BM232" s="21" t="s">
        <v>824</v>
      </c>
    </row>
    <row r="233" spans="2:65" s="1" customFormat="1" ht="16.5" customHeight="1">
      <c r="B233" s="37"/>
      <c r="C233" s="147" t="s">
        <v>83</v>
      </c>
      <c r="D233" s="147" t="s">
        <v>156</v>
      </c>
      <c r="E233" s="148" t="s">
        <v>1753</v>
      </c>
      <c r="F233" s="149" t="s">
        <v>1754</v>
      </c>
      <c r="G233" s="150" t="s">
        <v>1655</v>
      </c>
      <c r="H233" s="151">
        <v>5</v>
      </c>
      <c r="I233" s="152"/>
      <c r="J233" s="153">
        <f t="shared" si="60"/>
        <v>0</v>
      </c>
      <c r="K233" s="149" t="s">
        <v>21</v>
      </c>
      <c r="L233" s="37"/>
      <c r="M233" s="154" t="s">
        <v>21</v>
      </c>
      <c r="N233" s="155" t="s">
        <v>44</v>
      </c>
      <c r="P233" s="156">
        <f t="shared" si="61"/>
        <v>0</v>
      </c>
      <c r="Q233" s="156">
        <v>0</v>
      </c>
      <c r="R233" s="156">
        <f t="shared" si="62"/>
        <v>0</v>
      </c>
      <c r="S233" s="156">
        <v>0</v>
      </c>
      <c r="T233" s="157">
        <f t="shared" si="63"/>
        <v>0</v>
      </c>
      <c r="AR233" s="21" t="s">
        <v>183</v>
      </c>
      <c r="AT233" s="21" t="s">
        <v>156</v>
      </c>
      <c r="AU233" s="21" t="s">
        <v>83</v>
      </c>
      <c r="AY233" s="21" t="s">
        <v>155</v>
      </c>
      <c r="BE233" s="158">
        <f t="shared" si="64"/>
        <v>0</v>
      </c>
      <c r="BF233" s="158">
        <f t="shared" si="65"/>
        <v>0</v>
      </c>
      <c r="BG233" s="158">
        <f t="shared" si="66"/>
        <v>0</v>
      </c>
      <c r="BH233" s="158">
        <f t="shared" si="67"/>
        <v>0</v>
      </c>
      <c r="BI233" s="158">
        <f t="shared" si="68"/>
        <v>0</v>
      </c>
      <c r="BJ233" s="21" t="s">
        <v>81</v>
      </c>
      <c r="BK233" s="158">
        <f t="shared" si="69"/>
        <v>0</v>
      </c>
      <c r="BL233" s="21" t="s">
        <v>183</v>
      </c>
      <c r="BM233" s="21" t="s">
        <v>827</v>
      </c>
    </row>
    <row r="234" spans="2:65" s="1" customFormat="1" ht="16.5" customHeight="1">
      <c r="B234" s="37"/>
      <c r="C234" s="147" t="s">
        <v>154</v>
      </c>
      <c r="D234" s="147" t="s">
        <v>156</v>
      </c>
      <c r="E234" s="148" t="s">
        <v>1883</v>
      </c>
      <c r="F234" s="149" t="s">
        <v>1884</v>
      </c>
      <c r="G234" s="150" t="s">
        <v>1655</v>
      </c>
      <c r="H234" s="151">
        <v>1</v>
      </c>
      <c r="I234" s="152"/>
      <c r="J234" s="153">
        <f t="shared" si="60"/>
        <v>0</v>
      </c>
      <c r="K234" s="149" t="s">
        <v>21</v>
      </c>
      <c r="L234" s="37"/>
      <c r="M234" s="154" t="s">
        <v>21</v>
      </c>
      <c r="N234" s="155" t="s">
        <v>44</v>
      </c>
      <c r="P234" s="156">
        <f t="shared" si="61"/>
        <v>0</v>
      </c>
      <c r="Q234" s="156">
        <v>0</v>
      </c>
      <c r="R234" s="156">
        <f t="shared" si="62"/>
        <v>0</v>
      </c>
      <c r="S234" s="156">
        <v>0</v>
      </c>
      <c r="T234" s="157">
        <f t="shared" si="63"/>
        <v>0</v>
      </c>
      <c r="AR234" s="21" t="s">
        <v>183</v>
      </c>
      <c r="AT234" s="21" t="s">
        <v>156</v>
      </c>
      <c r="AU234" s="21" t="s">
        <v>83</v>
      </c>
      <c r="AY234" s="21" t="s">
        <v>155</v>
      </c>
      <c r="BE234" s="158">
        <f t="shared" si="64"/>
        <v>0</v>
      </c>
      <c r="BF234" s="158">
        <f t="shared" si="65"/>
        <v>0</v>
      </c>
      <c r="BG234" s="158">
        <f t="shared" si="66"/>
        <v>0</v>
      </c>
      <c r="BH234" s="158">
        <f t="shared" si="67"/>
        <v>0</v>
      </c>
      <c r="BI234" s="158">
        <f t="shared" si="68"/>
        <v>0</v>
      </c>
      <c r="BJ234" s="21" t="s">
        <v>81</v>
      </c>
      <c r="BK234" s="158">
        <f t="shared" si="69"/>
        <v>0</v>
      </c>
      <c r="BL234" s="21" t="s">
        <v>183</v>
      </c>
      <c r="BM234" s="21" t="s">
        <v>829</v>
      </c>
    </row>
    <row r="235" spans="2:65" s="1" customFormat="1" ht="16.5" customHeight="1">
      <c r="B235" s="37"/>
      <c r="C235" s="147" t="s">
        <v>163</v>
      </c>
      <c r="D235" s="147" t="s">
        <v>156</v>
      </c>
      <c r="E235" s="148" t="s">
        <v>1885</v>
      </c>
      <c r="F235" s="149" t="s">
        <v>1886</v>
      </c>
      <c r="G235" s="150" t="s">
        <v>1655</v>
      </c>
      <c r="H235" s="151">
        <v>4</v>
      </c>
      <c r="I235" s="152"/>
      <c r="J235" s="153">
        <f t="shared" si="60"/>
        <v>0</v>
      </c>
      <c r="K235" s="149" t="s">
        <v>21</v>
      </c>
      <c r="L235" s="37"/>
      <c r="M235" s="154" t="s">
        <v>21</v>
      </c>
      <c r="N235" s="155" t="s">
        <v>44</v>
      </c>
      <c r="P235" s="156">
        <f t="shared" si="61"/>
        <v>0</v>
      </c>
      <c r="Q235" s="156">
        <v>0</v>
      </c>
      <c r="R235" s="156">
        <f t="shared" si="62"/>
        <v>0</v>
      </c>
      <c r="S235" s="156">
        <v>0</v>
      </c>
      <c r="T235" s="157">
        <f t="shared" si="63"/>
        <v>0</v>
      </c>
      <c r="AR235" s="21" t="s">
        <v>183</v>
      </c>
      <c r="AT235" s="21" t="s">
        <v>156</v>
      </c>
      <c r="AU235" s="21" t="s">
        <v>83</v>
      </c>
      <c r="AY235" s="21" t="s">
        <v>155</v>
      </c>
      <c r="BE235" s="158">
        <f t="shared" si="64"/>
        <v>0</v>
      </c>
      <c r="BF235" s="158">
        <f t="shared" si="65"/>
        <v>0</v>
      </c>
      <c r="BG235" s="158">
        <f t="shared" si="66"/>
        <v>0</v>
      </c>
      <c r="BH235" s="158">
        <f t="shared" si="67"/>
        <v>0</v>
      </c>
      <c r="BI235" s="158">
        <f t="shared" si="68"/>
        <v>0</v>
      </c>
      <c r="BJ235" s="21" t="s">
        <v>81</v>
      </c>
      <c r="BK235" s="158">
        <f t="shared" si="69"/>
        <v>0</v>
      </c>
      <c r="BL235" s="21" t="s">
        <v>183</v>
      </c>
      <c r="BM235" s="21" t="s">
        <v>832</v>
      </c>
    </row>
    <row r="236" spans="2:65" s="1" customFormat="1" ht="16.5" customHeight="1">
      <c r="B236" s="37"/>
      <c r="C236" s="147" t="s">
        <v>170</v>
      </c>
      <c r="D236" s="147" t="s">
        <v>156</v>
      </c>
      <c r="E236" s="148" t="s">
        <v>1813</v>
      </c>
      <c r="F236" s="149" t="s">
        <v>1814</v>
      </c>
      <c r="G236" s="150" t="s">
        <v>1655</v>
      </c>
      <c r="H236" s="151">
        <v>2</v>
      </c>
      <c r="I236" s="152"/>
      <c r="J236" s="153">
        <f t="shared" si="60"/>
        <v>0</v>
      </c>
      <c r="K236" s="149" t="s">
        <v>21</v>
      </c>
      <c r="L236" s="37"/>
      <c r="M236" s="154" t="s">
        <v>21</v>
      </c>
      <c r="N236" s="155" t="s">
        <v>44</v>
      </c>
      <c r="P236" s="156">
        <f t="shared" si="61"/>
        <v>0</v>
      </c>
      <c r="Q236" s="156">
        <v>0</v>
      </c>
      <c r="R236" s="156">
        <f t="shared" si="62"/>
        <v>0</v>
      </c>
      <c r="S236" s="156">
        <v>0</v>
      </c>
      <c r="T236" s="157">
        <f t="shared" si="63"/>
        <v>0</v>
      </c>
      <c r="AR236" s="21" t="s">
        <v>183</v>
      </c>
      <c r="AT236" s="21" t="s">
        <v>156</v>
      </c>
      <c r="AU236" s="21" t="s">
        <v>83</v>
      </c>
      <c r="AY236" s="21" t="s">
        <v>155</v>
      </c>
      <c r="BE236" s="158">
        <f t="shared" si="64"/>
        <v>0</v>
      </c>
      <c r="BF236" s="158">
        <f t="shared" si="65"/>
        <v>0</v>
      </c>
      <c r="BG236" s="158">
        <f t="shared" si="66"/>
        <v>0</v>
      </c>
      <c r="BH236" s="158">
        <f t="shared" si="67"/>
        <v>0</v>
      </c>
      <c r="BI236" s="158">
        <f t="shared" si="68"/>
        <v>0</v>
      </c>
      <c r="BJ236" s="21" t="s">
        <v>81</v>
      </c>
      <c r="BK236" s="158">
        <f t="shared" si="69"/>
        <v>0</v>
      </c>
      <c r="BL236" s="21" t="s">
        <v>183</v>
      </c>
      <c r="BM236" s="21" t="s">
        <v>834</v>
      </c>
    </row>
    <row r="237" spans="2:65" s="1" customFormat="1" ht="16.5" customHeight="1">
      <c r="B237" s="37"/>
      <c r="C237" s="147" t="s">
        <v>166</v>
      </c>
      <c r="D237" s="147" t="s">
        <v>156</v>
      </c>
      <c r="E237" s="148" t="s">
        <v>1887</v>
      </c>
      <c r="F237" s="149" t="s">
        <v>1888</v>
      </c>
      <c r="G237" s="150" t="s">
        <v>1655</v>
      </c>
      <c r="H237" s="151">
        <v>1</v>
      </c>
      <c r="I237" s="152"/>
      <c r="J237" s="153">
        <f t="shared" si="60"/>
        <v>0</v>
      </c>
      <c r="K237" s="149" t="s">
        <v>21</v>
      </c>
      <c r="L237" s="37"/>
      <c r="M237" s="154" t="s">
        <v>21</v>
      </c>
      <c r="N237" s="155" t="s">
        <v>44</v>
      </c>
      <c r="P237" s="156">
        <f t="shared" si="61"/>
        <v>0</v>
      </c>
      <c r="Q237" s="156">
        <v>0</v>
      </c>
      <c r="R237" s="156">
        <f t="shared" si="62"/>
        <v>0</v>
      </c>
      <c r="S237" s="156">
        <v>0</v>
      </c>
      <c r="T237" s="157">
        <f t="shared" si="63"/>
        <v>0</v>
      </c>
      <c r="AR237" s="21" t="s">
        <v>183</v>
      </c>
      <c r="AT237" s="21" t="s">
        <v>156</v>
      </c>
      <c r="AU237" s="21" t="s">
        <v>83</v>
      </c>
      <c r="AY237" s="21" t="s">
        <v>155</v>
      </c>
      <c r="BE237" s="158">
        <f t="shared" si="64"/>
        <v>0</v>
      </c>
      <c r="BF237" s="158">
        <f t="shared" si="65"/>
        <v>0</v>
      </c>
      <c r="BG237" s="158">
        <f t="shared" si="66"/>
        <v>0</v>
      </c>
      <c r="BH237" s="158">
        <f t="shared" si="67"/>
        <v>0</v>
      </c>
      <c r="BI237" s="158">
        <f t="shared" si="68"/>
        <v>0</v>
      </c>
      <c r="BJ237" s="21" t="s">
        <v>81</v>
      </c>
      <c r="BK237" s="158">
        <f t="shared" si="69"/>
        <v>0</v>
      </c>
      <c r="BL237" s="21" t="s">
        <v>183</v>
      </c>
      <c r="BM237" s="21" t="s">
        <v>837</v>
      </c>
    </row>
    <row r="238" spans="2:65" s="1" customFormat="1" ht="16.5" customHeight="1">
      <c r="B238" s="37"/>
      <c r="C238" s="147" t="s">
        <v>177</v>
      </c>
      <c r="D238" s="147" t="s">
        <v>156</v>
      </c>
      <c r="E238" s="148" t="s">
        <v>1815</v>
      </c>
      <c r="F238" s="149" t="s">
        <v>1816</v>
      </c>
      <c r="G238" s="150" t="s">
        <v>303</v>
      </c>
      <c r="H238" s="151">
        <v>0.156</v>
      </c>
      <c r="I238" s="152"/>
      <c r="J238" s="153">
        <f t="shared" si="60"/>
        <v>0</v>
      </c>
      <c r="K238" s="149" t="s">
        <v>21</v>
      </c>
      <c r="L238" s="37"/>
      <c r="M238" s="154" t="s">
        <v>21</v>
      </c>
      <c r="N238" s="201" t="s">
        <v>44</v>
      </c>
      <c r="O238" s="202"/>
      <c r="P238" s="203">
        <f t="shared" si="61"/>
        <v>0</v>
      </c>
      <c r="Q238" s="203">
        <v>0</v>
      </c>
      <c r="R238" s="203">
        <f t="shared" si="62"/>
        <v>0</v>
      </c>
      <c r="S238" s="203">
        <v>0</v>
      </c>
      <c r="T238" s="204">
        <f t="shared" si="63"/>
        <v>0</v>
      </c>
      <c r="AR238" s="21" t="s">
        <v>183</v>
      </c>
      <c r="AT238" s="21" t="s">
        <v>156</v>
      </c>
      <c r="AU238" s="21" t="s">
        <v>83</v>
      </c>
      <c r="AY238" s="21" t="s">
        <v>155</v>
      </c>
      <c r="BE238" s="158">
        <f t="shared" si="64"/>
        <v>0</v>
      </c>
      <c r="BF238" s="158">
        <f t="shared" si="65"/>
        <v>0</v>
      </c>
      <c r="BG238" s="158">
        <f t="shared" si="66"/>
        <v>0</v>
      </c>
      <c r="BH238" s="158">
        <f t="shared" si="67"/>
        <v>0</v>
      </c>
      <c r="BI238" s="158">
        <f t="shared" si="68"/>
        <v>0</v>
      </c>
      <c r="BJ238" s="21" t="s">
        <v>81</v>
      </c>
      <c r="BK238" s="158">
        <f t="shared" si="69"/>
        <v>0</v>
      </c>
      <c r="BL238" s="21" t="s">
        <v>183</v>
      </c>
      <c r="BM238" s="21" t="s">
        <v>554</v>
      </c>
    </row>
    <row r="239" spans="2:65" s="1" customFormat="1" ht="6.95" customHeight="1">
      <c r="B239" s="50"/>
      <c r="C239" s="51"/>
      <c r="D239" s="51"/>
      <c r="E239" s="51"/>
      <c r="F239" s="51"/>
      <c r="G239" s="51"/>
      <c r="H239" s="51"/>
      <c r="I239" s="114"/>
      <c r="J239" s="51"/>
      <c r="K239" s="51"/>
      <c r="L239" s="37"/>
    </row>
  </sheetData>
  <sheetProtection algorithmName="SHA-512" hashValue="gXdW2F748Zg2xkIvAris4aXoRVl8Pi/+PPiAw0l53Jk6QI5nZkTsP2CmBEl3lnY3FBq2Ym8DLOzMJxfh/3QqMQ==" saltValue="S3xoExZU5QVE+jN/TH1lpJDpwCdoDYzcFV0+ItuXAisdZIkV58UbWxf9gKppeT2aOPnf66KNvvS5ksBvR9rJUw==" spinCount="100000" sheet="1" objects="1" scenarios="1" formatColumns="0" formatRows="0" autoFilter="0"/>
  <autoFilter ref="C92:K238" xr:uid="{00000000-0009-0000-0000-000005000000}"/>
  <mergeCells count="10">
    <mergeCell ref="J51:J52"/>
    <mergeCell ref="E83:H83"/>
    <mergeCell ref="E85:H85"/>
    <mergeCell ref="G1:H1"/>
    <mergeCell ref="L2:V2"/>
    <mergeCell ref="E7:H7"/>
    <mergeCell ref="E9:H9"/>
    <mergeCell ref="E24:H24"/>
    <mergeCell ref="E45:H45"/>
    <mergeCell ref="E47:H47"/>
  </mergeCells>
  <hyperlinks>
    <hyperlink ref="F1:G1" location="C2" display="1) Krycí list soupisu" xr:uid="{00000000-0004-0000-0500-000000000000}"/>
    <hyperlink ref="G1:H1" location="C54" display="2) Rekapitulace" xr:uid="{00000000-0004-0000-0500-000001000000}"/>
    <hyperlink ref="J1" location="C92" display="3) Soupis prací" xr:uid="{00000000-0004-0000-0500-000002000000}"/>
    <hyperlink ref="L1:V1" location="'Rekapitulace stavby'!C2" display="Rekapitulace stavby" xr:uid="{00000000-0004-0000-05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R22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98</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1889</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ROUND(J86,2)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ROUND(SUM(BE86:BE223), 2)</f>
        <v>0</v>
      </c>
      <c r="I30" s="106">
        <v>0.21</v>
      </c>
      <c r="J30" s="105">
        <f>ROUND(ROUND((SUM(BE86:BE223)), 2)*I30, 2)</f>
        <v>0</v>
      </c>
      <c r="K30" s="40"/>
    </row>
    <row r="31" spans="2:11" s="1" customFormat="1" ht="14.45" customHeight="1">
      <c r="B31" s="37"/>
      <c r="E31" s="43" t="s">
        <v>45</v>
      </c>
      <c r="F31" s="105">
        <f>ROUND(SUM(BF86:BF223), 2)</f>
        <v>0</v>
      </c>
      <c r="I31" s="106">
        <v>0.15</v>
      </c>
      <c r="J31" s="105">
        <f>ROUND(ROUND((SUM(BF86:BF223)), 2)*I31, 2)</f>
        <v>0</v>
      </c>
      <c r="K31" s="40"/>
    </row>
    <row r="32" spans="2:11" s="1" customFormat="1" ht="14.45" hidden="1" customHeight="1">
      <c r="B32" s="37"/>
      <c r="E32" s="43" t="s">
        <v>46</v>
      </c>
      <c r="F32" s="105">
        <f>ROUND(SUM(BG86:BG223), 2)</f>
        <v>0</v>
      </c>
      <c r="I32" s="106">
        <v>0.21</v>
      </c>
      <c r="J32" s="105">
        <v>0</v>
      </c>
      <c r="K32" s="40"/>
    </row>
    <row r="33" spans="2:11" s="1" customFormat="1" ht="14.45" hidden="1" customHeight="1">
      <c r="B33" s="37"/>
      <c r="E33" s="43" t="s">
        <v>47</v>
      </c>
      <c r="F33" s="105">
        <f>ROUND(SUM(BH86:BH223), 2)</f>
        <v>0</v>
      </c>
      <c r="I33" s="106">
        <v>0.15</v>
      </c>
      <c r="J33" s="105">
        <v>0</v>
      </c>
      <c r="K33" s="40"/>
    </row>
    <row r="34" spans="2:11" s="1" customFormat="1" ht="14.45" hidden="1" customHeight="1">
      <c r="B34" s="37"/>
      <c r="E34" s="43" t="s">
        <v>48</v>
      </c>
      <c r="F34" s="105">
        <f>ROUND(SUM(BI86:BI223),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01 - 3-OBJEKT HZ - ZDRAVOTECHNIKA</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J86</f>
        <v>0</v>
      </c>
      <c r="K56" s="40"/>
      <c r="AU56" s="21" t="s">
        <v>136</v>
      </c>
    </row>
    <row r="57" spans="2:47" s="7" customFormat="1" ht="24.95" customHeight="1">
      <c r="B57" s="122"/>
      <c r="D57" s="123" t="s">
        <v>1890</v>
      </c>
      <c r="E57" s="124"/>
      <c r="F57" s="124"/>
      <c r="G57" s="124"/>
      <c r="H57" s="124"/>
      <c r="I57" s="125"/>
      <c r="J57" s="126">
        <f>J87</f>
        <v>0</v>
      </c>
      <c r="K57" s="127"/>
    </row>
    <row r="58" spans="2:47" s="10" customFormat="1" ht="19.899999999999999" customHeight="1">
      <c r="B58" s="163"/>
      <c r="D58" s="164" t="s">
        <v>1628</v>
      </c>
      <c r="E58" s="165"/>
      <c r="F58" s="165"/>
      <c r="G58" s="165"/>
      <c r="H58" s="165"/>
      <c r="I58" s="166"/>
      <c r="J58" s="167">
        <f>J88</f>
        <v>0</v>
      </c>
      <c r="K58" s="168"/>
    </row>
    <row r="59" spans="2:47" s="7" customFormat="1" ht="24.95" customHeight="1">
      <c r="B59" s="122"/>
      <c r="D59" s="123" t="s">
        <v>1891</v>
      </c>
      <c r="E59" s="124"/>
      <c r="F59" s="124"/>
      <c r="G59" s="124"/>
      <c r="H59" s="124"/>
      <c r="I59" s="125"/>
      <c r="J59" s="126">
        <f>J118</f>
        <v>0</v>
      </c>
      <c r="K59" s="127"/>
    </row>
    <row r="60" spans="2:47" s="10" customFormat="1" ht="19.899999999999999" customHeight="1">
      <c r="B60" s="163"/>
      <c r="D60" s="164" t="s">
        <v>1628</v>
      </c>
      <c r="E60" s="165"/>
      <c r="F60" s="165"/>
      <c r="G60" s="165"/>
      <c r="H60" s="165"/>
      <c r="I60" s="166"/>
      <c r="J60" s="167">
        <f>J119</f>
        <v>0</v>
      </c>
      <c r="K60" s="168"/>
    </row>
    <row r="61" spans="2:47" s="7" customFormat="1" ht="24.95" customHeight="1">
      <c r="B61" s="122"/>
      <c r="D61" s="123" t="s">
        <v>1892</v>
      </c>
      <c r="E61" s="124"/>
      <c r="F61" s="124"/>
      <c r="G61" s="124"/>
      <c r="H61" s="124"/>
      <c r="I61" s="125"/>
      <c r="J61" s="126">
        <f>J151</f>
        <v>0</v>
      </c>
      <c r="K61" s="127"/>
    </row>
    <row r="62" spans="2:47" s="10" customFormat="1" ht="19.899999999999999" customHeight="1">
      <c r="B62" s="163"/>
      <c r="D62" s="164" t="s">
        <v>1628</v>
      </c>
      <c r="E62" s="165"/>
      <c r="F62" s="165"/>
      <c r="G62" s="165"/>
      <c r="H62" s="165"/>
      <c r="I62" s="166"/>
      <c r="J62" s="167">
        <f>J152</f>
        <v>0</v>
      </c>
      <c r="K62" s="168"/>
    </row>
    <row r="63" spans="2:47" s="7" customFormat="1" ht="24.95" customHeight="1">
      <c r="B63" s="122"/>
      <c r="D63" s="123" t="s">
        <v>1893</v>
      </c>
      <c r="E63" s="124"/>
      <c r="F63" s="124"/>
      <c r="G63" s="124"/>
      <c r="H63" s="124"/>
      <c r="I63" s="125"/>
      <c r="J63" s="126">
        <f>J168</f>
        <v>0</v>
      </c>
      <c r="K63" s="127"/>
    </row>
    <row r="64" spans="2:47" s="10" customFormat="1" ht="19.899999999999999" customHeight="1">
      <c r="B64" s="163"/>
      <c r="D64" s="164" t="s">
        <v>1628</v>
      </c>
      <c r="E64" s="165"/>
      <c r="F64" s="165"/>
      <c r="G64" s="165"/>
      <c r="H64" s="165"/>
      <c r="I64" s="166"/>
      <c r="J64" s="167">
        <f>J169</f>
        <v>0</v>
      </c>
      <c r="K64" s="168"/>
    </row>
    <row r="65" spans="2:12" s="7" customFormat="1" ht="24.95" customHeight="1">
      <c r="B65" s="122"/>
      <c r="D65" s="123" t="s">
        <v>1894</v>
      </c>
      <c r="E65" s="124"/>
      <c r="F65" s="124"/>
      <c r="G65" s="124"/>
      <c r="H65" s="124"/>
      <c r="I65" s="125"/>
      <c r="J65" s="126">
        <f>J182</f>
        <v>0</v>
      </c>
      <c r="K65" s="127"/>
    </row>
    <row r="66" spans="2:12" s="10" customFormat="1" ht="19.899999999999999" customHeight="1">
      <c r="B66" s="163"/>
      <c r="D66" s="164" t="s">
        <v>1628</v>
      </c>
      <c r="E66" s="165"/>
      <c r="F66" s="165"/>
      <c r="G66" s="165"/>
      <c r="H66" s="165"/>
      <c r="I66" s="166"/>
      <c r="J66" s="167">
        <f>J183</f>
        <v>0</v>
      </c>
      <c r="K66" s="168"/>
    </row>
    <row r="67" spans="2:12" s="1" customFormat="1" ht="21.75" customHeight="1">
      <c r="B67" s="37"/>
      <c r="I67" s="96"/>
      <c r="K67" s="40"/>
    </row>
    <row r="68" spans="2:12" s="1" customFormat="1" ht="6.95" customHeight="1">
      <c r="B68" s="50"/>
      <c r="C68" s="51"/>
      <c r="D68" s="51"/>
      <c r="E68" s="51"/>
      <c r="F68" s="51"/>
      <c r="G68" s="51"/>
      <c r="H68" s="51"/>
      <c r="I68" s="114"/>
      <c r="J68" s="51"/>
      <c r="K68" s="52"/>
    </row>
    <row r="72" spans="2:12" s="1" customFormat="1" ht="6.95" customHeight="1">
      <c r="B72" s="53"/>
      <c r="C72" s="54"/>
      <c r="D72" s="54"/>
      <c r="E72" s="54"/>
      <c r="F72" s="54"/>
      <c r="G72" s="54"/>
      <c r="H72" s="54"/>
      <c r="I72" s="115"/>
      <c r="J72" s="54"/>
      <c r="K72" s="54"/>
      <c r="L72" s="37"/>
    </row>
    <row r="73" spans="2:12" s="1" customFormat="1" ht="36.950000000000003" customHeight="1">
      <c r="B73" s="37"/>
      <c r="C73" s="26" t="s">
        <v>139</v>
      </c>
      <c r="I73" s="96"/>
      <c r="L73" s="37"/>
    </row>
    <row r="74" spans="2:12" s="1" customFormat="1" ht="6.95" customHeight="1">
      <c r="B74" s="37"/>
      <c r="I74" s="96"/>
      <c r="L74" s="37"/>
    </row>
    <row r="75" spans="2:12" s="1" customFormat="1" ht="14.45" customHeight="1">
      <c r="B75" s="37"/>
      <c r="C75" s="33" t="s">
        <v>18</v>
      </c>
      <c r="I75" s="96"/>
      <c r="L75" s="37"/>
    </row>
    <row r="76" spans="2:12" s="1" customFormat="1" ht="16.5" customHeight="1">
      <c r="B76" s="37"/>
      <c r="E76" s="318" t="str">
        <f>E7</f>
        <v>STAVEBNÍ ÚPRAVY HASIČSKÉ ZBROJNICE HEŘMANICE - SLEZSKÁ OSTRAVA</v>
      </c>
      <c r="F76" s="319"/>
      <c r="G76" s="319"/>
      <c r="H76" s="319"/>
      <c r="I76" s="96"/>
      <c r="L76" s="37"/>
    </row>
    <row r="77" spans="2:12" s="1" customFormat="1" ht="14.45" customHeight="1">
      <c r="B77" s="37"/>
      <c r="C77" s="33" t="s">
        <v>129</v>
      </c>
      <c r="I77" s="96"/>
      <c r="L77" s="37"/>
    </row>
    <row r="78" spans="2:12" s="1" customFormat="1" ht="17.25" customHeight="1">
      <c r="B78" s="37"/>
      <c r="E78" s="301" t="str">
        <f>E9</f>
        <v>SO 01 - 3-OBJEKT HZ - ZDRAVOTECHNIKA</v>
      </c>
      <c r="F78" s="320"/>
      <c r="G78" s="320"/>
      <c r="H78" s="320"/>
      <c r="I78" s="96"/>
      <c r="L78" s="37"/>
    </row>
    <row r="79" spans="2:12" s="1" customFormat="1" ht="6.95" customHeight="1">
      <c r="B79" s="37"/>
      <c r="I79" s="96"/>
      <c r="L79" s="37"/>
    </row>
    <row r="80" spans="2:12" s="1" customFormat="1" ht="18" customHeight="1">
      <c r="B80" s="37"/>
      <c r="C80" s="33" t="s">
        <v>23</v>
      </c>
      <c r="F80" s="31" t="str">
        <f>F12</f>
        <v>SLEZSKÁ OSTRAVA</v>
      </c>
      <c r="I80" s="97" t="s">
        <v>25</v>
      </c>
      <c r="J80" s="59" t="str">
        <f>IF(J12="","",J12)</f>
        <v>10. 8. 2023</v>
      </c>
      <c r="L80" s="37"/>
    </row>
    <row r="81" spans="2:65" s="1" customFormat="1" ht="6.95" customHeight="1">
      <c r="B81" s="37"/>
      <c r="I81" s="96"/>
      <c r="L81" s="37"/>
    </row>
    <row r="82" spans="2:65" s="1" customFormat="1">
      <c r="B82" s="37"/>
      <c r="C82" s="33" t="s">
        <v>27</v>
      </c>
      <c r="F82" s="31" t="str">
        <f>E15</f>
        <v>SMO - SLEZSKÁ OSTRAVA</v>
      </c>
      <c r="I82" s="97" t="s">
        <v>33</v>
      </c>
      <c r="J82" s="31" t="str">
        <f>E21</f>
        <v>SPAN</v>
      </c>
      <c r="L82" s="37"/>
    </row>
    <row r="83" spans="2:65" s="1" customFormat="1" ht="14.45" customHeight="1">
      <c r="B83" s="37"/>
      <c r="C83" s="33" t="s">
        <v>31</v>
      </c>
      <c r="F83" s="31" t="str">
        <f>IF(E18="","",E18)</f>
        <v/>
      </c>
      <c r="I83" s="96"/>
      <c r="L83" s="37"/>
    </row>
    <row r="84" spans="2:65" s="1" customFormat="1" ht="10.35" customHeight="1">
      <c r="B84" s="37"/>
      <c r="I84" s="96"/>
      <c r="L84" s="37"/>
    </row>
    <row r="85" spans="2:65" s="8" customFormat="1" ht="29.25" customHeight="1">
      <c r="B85" s="128"/>
      <c r="C85" s="129" t="s">
        <v>140</v>
      </c>
      <c r="D85" s="130" t="s">
        <v>58</v>
      </c>
      <c r="E85" s="130" t="s">
        <v>54</v>
      </c>
      <c r="F85" s="130" t="s">
        <v>141</v>
      </c>
      <c r="G85" s="130" t="s">
        <v>142</v>
      </c>
      <c r="H85" s="130" t="s">
        <v>143</v>
      </c>
      <c r="I85" s="131" t="s">
        <v>144</v>
      </c>
      <c r="J85" s="130" t="s">
        <v>134</v>
      </c>
      <c r="K85" s="132" t="s">
        <v>145</v>
      </c>
      <c r="L85" s="128"/>
      <c r="M85" s="65" t="s">
        <v>146</v>
      </c>
      <c r="N85" s="66" t="s">
        <v>43</v>
      </c>
      <c r="O85" s="66" t="s">
        <v>147</v>
      </c>
      <c r="P85" s="66" t="s">
        <v>148</v>
      </c>
      <c r="Q85" s="66" t="s">
        <v>149</v>
      </c>
      <c r="R85" s="66" t="s">
        <v>150</v>
      </c>
      <c r="S85" s="66" t="s">
        <v>151</v>
      </c>
      <c r="T85" s="67" t="s">
        <v>152</v>
      </c>
    </row>
    <row r="86" spans="2:65" s="1" customFormat="1" ht="29.25" customHeight="1">
      <c r="B86" s="37"/>
      <c r="C86" s="69" t="s">
        <v>135</v>
      </c>
      <c r="I86" s="96"/>
      <c r="J86" s="133">
        <f>BK86</f>
        <v>0</v>
      </c>
      <c r="L86" s="37"/>
      <c r="M86" s="68"/>
      <c r="N86" s="60"/>
      <c r="O86" s="60"/>
      <c r="P86" s="134">
        <f>P87+P118+P151+P168+P182</f>
        <v>0</v>
      </c>
      <c r="Q86" s="60"/>
      <c r="R86" s="134">
        <f>R87+R118+R151+R168+R182</f>
        <v>8.4218899999999994</v>
      </c>
      <c r="S86" s="60"/>
      <c r="T86" s="135">
        <f>T87+T118+T151+T168+T182</f>
        <v>0</v>
      </c>
      <c r="AT86" s="21" t="s">
        <v>72</v>
      </c>
      <c r="AU86" s="21" t="s">
        <v>136</v>
      </c>
      <c r="BK86" s="136">
        <f>BK87+BK118+BK151+BK168+BK182</f>
        <v>0</v>
      </c>
    </row>
    <row r="87" spans="2:65" s="9" customFormat="1" ht="37.35" customHeight="1">
      <c r="B87" s="137"/>
      <c r="D87" s="138" t="s">
        <v>72</v>
      </c>
      <c r="E87" s="139" t="s">
        <v>505</v>
      </c>
      <c r="F87" s="139" t="s">
        <v>1895</v>
      </c>
      <c r="I87" s="140"/>
      <c r="J87" s="141">
        <f>BK87</f>
        <v>0</v>
      </c>
      <c r="L87" s="137"/>
      <c r="M87" s="142"/>
      <c r="P87" s="143">
        <f>P88</f>
        <v>0</v>
      </c>
      <c r="R87" s="143">
        <f>R88</f>
        <v>6.172369999999999</v>
      </c>
      <c r="T87" s="144">
        <f>T88</f>
        <v>0</v>
      </c>
      <c r="AR87" s="138" t="s">
        <v>83</v>
      </c>
      <c r="AT87" s="145" t="s">
        <v>72</v>
      </c>
      <c r="AU87" s="145" t="s">
        <v>73</v>
      </c>
      <c r="AY87" s="138" t="s">
        <v>155</v>
      </c>
      <c r="BK87" s="146">
        <f>BK88</f>
        <v>0</v>
      </c>
    </row>
    <row r="88" spans="2:65" s="9" customFormat="1" ht="19.899999999999999" customHeight="1">
      <c r="B88" s="137"/>
      <c r="D88" s="138" t="s">
        <v>72</v>
      </c>
      <c r="E88" s="169" t="s">
        <v>153</v>
      </c>
      <c r="F88" s="169" t="s">
        <v>21</v>
      </c>
      <c r="I88" s="140"/>
      <c r="J88" s="170">
        <f>BK88</f>
        <v>0</v>
      </c>
      <c r="L88" s="137"/>
      <c r="M88" s="142"/>
      <c r="P88" s="143">
        <f>SUM(P89:P117)</f>
        <v>0</v>
      </c>
      <c r="R88" s="143">
        <f>SUM(R89:R117)</f>
        <v>6.172369999999999</v>
      </c>
      <c r="T88" s="144">
        <f>SUM(T89:T117)</f>
        <v>0</v>
      </c>
      <c r="AR88" s="138" t="s">
        <v>83</v>
      </c>
      <c r="AT88" s="145" t="s">
        <v>72</v>
      </c>
      <c r="AU88" s="145" t="s">
        <v>81</v>
      </c>
      <c r="AY88" s="138" t="s">
        <v>155</v>
      </c>
      <c r="BK88" s="146">
        <f>SUM(BK89:BK117)</f>
        <v>0</v>
      </c>
    </row>
    <row r="89" spans="2:65" s="1" customFormat="1" ht="16.5" customHeight="1">
      <c r="B89" s="37"/>
      <c r="C89" s="147" t="s">
        <v>81</v>
      </c>
      <c r="D89" s="147" t="s">
        <v>156</v>
      </c>
      <c r="E89" s="148" t="s">
        <v>1896</v>
      </c>
      <c r="F89" s="149" t="s">
        <v>1897</v>
      </c>
      <c r="G89" s="150" t="s">
        <v>1681</v>
      </c>
      <c r="H89" s="151">
        <v>7</v>
      </c>
      <c r="I89" s="152"/>
      <c r="J89" s="153">
        <f t="shared" ref="J89:J117" si="0">ROUND(I89*H89,2)</f>
        <v>0</v>
      </c>
      <c r="K89" s="149" t="s">
        <v>21</v>
      </c>
      <c r="L89" s="37"/>
      <c r="M89" s="154" t="s">
        <v>21</v>
      </c>
      <c r="N89" s="155" t="s">
        <v>44</v>
      </c>
      <c r="P89" s="156">
        <f t="shared" ref="P89:P117" si="1">O89*H89</f>
        <v>0</v>
      </c>
      <c r="Q89" s="156">
        <v>1.8960000000000001E-2</v>
      </c>
      <c r="R89" s="156">
        <f t="shared" ref="R89:R117" si="2">Q89*H89</f>
        <v>0.13272</v>
      </c>
      <c r="S89" s="156">
        <v>0</v>
      </c>
      <c r="T89" s="157">
        <f t="shared" ref="T89:T117" si="3">S89*H89</f>
        <v>0</v>
      </c>
      <c r="AR89" s="21" t="s">
        <v>163</v>
      </c>
      <c r="AT89" s="21" t="s">
        <v>156</v>
      </c>
      <c r="AU89" s="21" t="s">
        <v>83</v>
      </c>
      <c r="AY89" s="21" t="s">
        <v>155</v>
      </c>
      <c r="BE89" s="158">
        <f t="shared" ref="BE89:BE117" si="4">IF(N89="základní",J89,0)</f>
        <v>0</v>
      </c>
      <c r="BF89" s="158">
        <f t="shared" ref="BF89:BF117" si="5">IF(N89="snížená",J89,0)</f>
        <v>0</v>
      </c>
      <c r="BG89" s="158">
        <f t="shared" ref="BG89:BG117" si="6">IF(N89="zákl. přenesená",J89,0)</f>
        <v>0</v>
      </c>
      <c r="BH89" s="158">
        <f t="shared" ref="BH89:BH117" si="7">IF(N89="sníž. přenesená",J89,0)</f>
        <v>0</v>
      </c>
      <c r="BI89" s="158">
        <f t="shared" ref="BI89:BI117" si="8">IF(N89="nulová",J89,0)</f>
        <v>0</v>
      </c>
      <c r="BJ89" s="21" t="s">
        <v>81</v>
      </c>
      <c r="BK89" s="158">
        <f t="shared" ref="BK89:BK117" si="9">ROUND(I89*H89,2)</f>
        <v>0</v>
      </c>
      <c r="BL89" s="21" t="s">
        <v>163</v>
      </c>
      <c r="BM89" s="21" t="s">
        <v>83</v>
      </c>
    </row>
    <row r="90" spans="2:65" s="1" customFormat="1" ht="16.5" customHeight="1">
      <c r="B90" s="37"/>
      <c r="C90" s="147" t="s">
        <v>83</v>
      </c>
      <c r="D90" s="147" t="s">
        <v>156</v>
      </c>
      <c r="E90" s="148" t="s">
        <v>1898</v>
      </c>
      <c r="F90" s="149" t="s">
        <v>1899</v>
      </c>
      <c r="G90" s="150" t="s">
        <v>1681</v>
      </c>
      <c r="H90" s="151">
        <v>8</v>
      </c>
      <c r="I90" s="152"/>
      <c r="J90" s="153">
        <f t="shared" si="0"/>
        <v>0</v>
      </c>
      <c r="K90" s="149" t="s">
        <v>21</v>
      </c>
      <c r="L90" s="37"/>
      <c r="M90" s="154" t="s">
        <v>21</v>
      </c>
      <c r="N90" s="155" t="s">
        <v>44</v>
      </c>
      <c r="P90" s="156">
        <f t="shared" si="1"/>
        <v>0</v>
      </c>
      <c r="Q90" s="156">
        <v>2.3910000000000001E-2</v>
      </c>
      <c r="R90" s="156">
        <f t="shared" si="2"/>
        <v>0.19128000000000001</v>
      </c>
      <c r="S90" s="156">
        <v>0</v>
      </c>
      <c r="T90" s="157">
        <f t="shared" si="3"/>
        <v>0</v>
      </c>
      <c r="AR90" s="21" t="s">
        <v>163</v>
      </c>
      <c r="AT90" s="21" t="s">
        <v>156</v>
      </c>
      <c r="AU90" s="21" t="s">
        <v>83</v>
      </c>
      <c r="AY90" s="21" t="s">
        <v>155</v>
      </c>
      <c r="BE90" s="158">
        <f t="shared" si="4"/>
        <v>0</v>
      </c>
      <c r="BF90" s="158">
        <f t="shared" si="5"/>
        <v>0</v>
      </c>
      <c r="BG90" s="158">
        <f t="shared" si="6"/>
        <v>0</v>
      </c>
      <c r="BH90" s="158">
        <f t="shared" si="7"/>
        <v>0</v>
      </c>
      <c r="BI90" s="158">
        <f t="shared" si="8"/>
        <v>0</v>
      </c>
      <c r="BJ90" s="21" t="s">
        <v>81</v>
      </c>
      <c r="BK90" s="158">
        <f t="shared" si="9"/>
        <v>0</v>
      </c>
      <c r="BL90" s="21" t="s">
        <v>163</v>
      </c>
      <c r="BM90" s="21" t="s">
        <v>163</v>
      </c>
    </row>
    <row r="91" spans="2:65" s="1" customFormat="1" ht="16.5" customHeight="1">
      <c r="B91" s="37"/>
      <c r="C91" s="147" t="s">
        <v>154</v>
      </c>
      <c r="D91" s="147" t="s">
        <v>156</v>
      </c>
      <c r="E91" s="148" t="s">
        <v>1900</v>
      </c>
      <c r="F91" s="149" t="s">
        <v>1901</v>
      </c>
      <c r="G91" s="150" t="s">
        <v>1681</v>
      </c>
      <c r="H91" s="151">
        <v>244</v>
      </c>
      <c r="I91" s="152"/>
      <c r="J91" s="153">
        <f t="shared" si="0"/>
        <v>0</v>
      </c>
      <c r="K91" s="149" t="s">
        <v>21</v>
      </c>
      <c r="L91" s="37"/>
      <c r="M91" s="154" t="s">
        <v>21</v>
      </c>
      <c r="N91" s="155" t="s">
        <v>44</v>
      </c>
      <c r="P91" s="156">
        <f t="shared" si="1"/>
        <v>0</v>
      </c>
      <c r="Q91" s="156">
        <v>1.4579999999999999E-2</v>
      </c>
      <c r="R91" s="156">
        <f t="shared" si="2"/>
        <v>3.5575199999999998</v>
      </c>
      <c r="S91" s="156">
        <v>0</v>
      </c>
      <c r="T91" s="157">
        <f t="shared" si="3"/>
        <v>0</v>
      </c>
      <c r="AR91" s="21" t="s">
        <v>163</v>
      </c>
      <c r="AT91" s="21" t="s">
        <v>156</v>
      </c>
      <c r="AU91" s="21" t="s">
        <v>83</v>
      </c>
      <c r="AY91" s="21" t="s">
        <v>155</v>
      </c>
      <c r="BE91" s="158">
        <f t="shared" si="4"/>
        <v>0</v>
      </c>
      <c r="BF91" s="158">
        <f t="shared" si="5"/>
        <v>0</v>
      </c>
      <c r="BG91" s="158">
        <f t="shared" si="6"/>
        <v>0</v>
      </c>
      <c r="BH91" s="158">
        <f t="shared" si="7"/>
        <v>0</v>
      </c>
      <c r="BI91" s="158">
        <f t="shared" si="8"/>
        <v>0</v>
      </c>
      <c r="BJ91" s="21" t="s">
        <v>81</v>
      </c>
      <c r="BK91" s="158">
        <f t="shared" si="9"/>
        <v>0</v>
      </c>
      <c r="BL91" s="21" t="s">
        <v>163</v>
      </c>
      <c r="BM91" s="21" t="s">
        <v>166</v>
      </c>
    </row>
    <row r="92" spans="2:65" s="1" customFormat="1" ht="16.5" customHeight="1">
      <c r="B92" s="37"/>
      <c r="C92" s="147" t="s">
        <v>163</v>
      </c>
      <c r="D92" s="147" t="s">
        <v>156</v>
      </c>
      <c r="E92" s="148" t="s">
        <v>1902</v>
      </c>
      <c r="F92" s="149" t="s">
        <v>1903</v>
      </c>
      <c r="G92" s="150" t="s">
        <v>1655</v>
      </c>
      <c r="H92" s="151">
        <v>4</v>
      </c>
      <c r="I92" s="152"/>
      <c r="J92" s="153">
        <f t="shared" si="0"/>
        <v>0</v>
      </c>
      <c r="K92" s="149" t="s">
        <v>21</v>
      </c>
      <c r="L92" s="37"/>
      <c r="M92" s="154" t="s">
        <v>21</v>
      </c>
      <c r="N92" s="155" t="s">
        <v>44</v>
      </c>
      <c r="P92" s="156">
        <f t="shared" si="1"/>
        <v>0</v>
      </c>
      <c r="Q92" s="156">
        <v>6.6E-4</v>
      </c>
      <c r="R92" s="156">
        <f t="shared" si="2"/>
        <v>2.64E-3</v>
      </c>
      <c r="S92" s="156">
        <v>0</v>
      </c>
      <c r="T92" s="157">
        <f t="shared" si="3"/>
        <v>0</v>
      </c>
      <c r="AR92" s="21" t="s">
        <v>183</v>
      </c>
      <c r="AT92" s="21" t="s">
        <v>156</v>
      </c>
      <c r="AU92" s="21" t="s">
        <v>83</v>
      </c>
      <c r="AY92" s="21" t="s">
        <v>155</v>
      </c>
      <c r="BE92" s="158">
        <f t="shared" si="4"/>
        <v>0</v>
      </c>
      <c r="BF92" s="158">
        <f t="shared" si="5"/>
        <v>0</v>
      </c>
      <c r="BG92" s="158">
        <f t="shared" si="6"/>
        <v>0</v>
      </c>
      <c r="BH92" s="158">
        <f t="shared" si="7"/>
        <v>0</v>
      </c>
      <c r="BI92" s="158">
        <f t="shared" si="8"/>
        <v>0</v>
      </c>
      <c r="BJ92" s="21" t="s">
        <v>81</v>
      </c>
      <c r="BK92" s="158">
        <f t="shared" si="9"/>
        <v>0</v>
      </c>
      <c r="BL92" s="21" t="s">
        <v>183</v>
      </c>
      <c r="BM92" s="21" t="s">
        <v>169</v>
      </c>
    </row>
    <row r="93" spans="2:65" s="1" customFormat="1" ht="16.5" customHeight="1">
      <c r="B93" s="37"/>
      <c r="C93" s="147" t="s">
        <v>170</v>
      </c>
      <c r="D93" s="147" t="s">
        <v>156</v>
      </c>
      <c r="E93" s="148" t="s">
        <v>1904</v>
      </c>
      <c r="F93" s="149" t="s">
        <v>1905</v>
      </c>
      <c r="G93" s="150" t="s">
        <v>1655</v>
      </c>
      <c r="H93" s="151">
        <v>4</v>
      </c>
      <c r="I93" s="152"/>
      <c r="J93" s="153">
        <f t="shared" si="0"/>
        <v>0</v>
      </c>
      <c r="K93" s="149" t="s">
        <v>21</v>
      </c>
      <c r="L93" s="37"/>
      <c r="M93" s="154" t="s">
        <v>21</v>
      </c>
      <c r="N93" s="155" t="s">
        <v>44</v>
      </c>
      <c r="P93" s="156">
        <f t="shared" si="1"/>
        <v>0</v>
      </c>
      <c r="Q93" s="156">
        <v>6.6E-4</v>
      </c>
      <c r="R93" s="156">
        <f t="shared" si="2"/>
        <v>2.64E-3</v>
      </c>
      <c r="S93" s="156">
        <v>0</v>
      </c>
      <c r="T93" s="157">
        <f t="shared" si="3"/>
        <v>0</v>
      </c>
      <c r="AR93" s="21" t="s">
        <v>183</v>
      </c>
      <c r="AT93" s="21" t="s">
        <v>156</v>
      </c>
      <c r="AU93" s="21" t="s">
        <v>83</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173</v>
      </c>
    </row>
    <row r="94" spans="2:65" s="1" customFormat="1" ht="16.5" customHeight="1">
      <c r="B94" s="37"/>
      <c r="C94" s="147" t="s">
        <v>166</v>
      </c>
      <c r="D94" s="147" t="s">
        <v>156</v>
      </c>
      <c r="E94" s="148" t="s">
        <v>1906</v>
      </c>
      <c r="F94" s="149" t="s">
        <v>1907</v>
      </c>
      <c r="G94" s="150" t="s">
        <v>1681</v>
      </c>
      <c r="H94" s="151">
        <v>50</v>
      </c>
      <c r="I94" s="152"/>
      <c r="J94" s="153">
        <f t="shared" si="0"/>
        <v>0</v>
      </c>
      <c r="K94" s="149" t="s">
        <v>21</v>
      </c>
      <c r="L94" s="37"/>
      <c r="M94" s="154" t="s">
        <v>21</v>
      </c>
      <c r="N94" s="155" t="s">
        <v>44</v>
      </c>
      <c r="P94" s="156">
        <f t="shared" si="1"/>
        <v>0</v>
      </c>
      <c r="Q94" s="156">
        <v>1.2600000000000001E-3</v>
      </c>
      <c r="R94" s="156">
        <f t="shared" si="2"/>
        <v>6.3E-2</v>
      </c>
      <c r="S94" s="156">
        <v>0</v>
      </c>
      <c r="T94" s="157">
        <f t="shared" si="3"/>
        <v>0</v>
      </c>
      <c r="AR94" s="21" t="s">
        <v>183</v>
      </c>
      <c r="AT94" s="21" t="s">
        <v>156</v>
      </c>
      <c r="AU94" s="21" t="s">
        <v>83</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176</v>
      </c>
    </row>
    <row r="95" spans="2:65" s="1" customFormat="1" ht="16.5" customHeight="1">
      <c r="B95" s="37"/>
      <c r="C95" s="147" t="s">
        <v>177</v>
      </c>
      <c r="D95" s="147" t="s">
        <v>156</v>
      </c>
      <c r="E95" s="148" t="s">
        <v>1908</v>
      </c>
      <c r="F95" s="149" t="s">
        <v>1909</v>
      </c>
      <c r="G95" s="150" t="s">
        <v>1681</v>
      </c>
      <c r="H95" s="151">
        <v>91</v>
      </c>
      <c r="I95" s="152"/>
      <c r="J95" s="153">
        <f t="shared" si="0"/>
        <v>0</v>
      </c>
      <c r="K95" s="149" t="s">
        <v>21</v>
      </c>
      <c r="L95" s="37"/>
      <c r="M95" s="154" t="s">
        <v>21</v>
      </c>
      <c r="N95" s="155" t="s">
        <v>44</v>
      </c>
      <c r="P95" s="156">
        <f t="shared" si="1"/>
        <v>0</v>
      </c>
      <c r="Q95" s="156">
        <v>1.7700000000000001E-3</v>
      </c>
      <c r="R95" s="156">
        <f t="shared" si="2"/>
        <v>0.16107000000000002</v>
      </c>
      <c r="S95" s="156">
        <v>0</v>
      </c>
      <c r="T95" s="157">
        <f t="shared" si="3"/>
        <v>0</v>
      </c>
      <c r="AR95" s="21" t="s">
        <v>183</v>
      </c>
      <c r="AT95" s="21" t="s">
        <v>156</v>
      </c>
      <c r="AU95" s="21" t="s">
        <v>83</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180</v>
      </c>
    </row>
    <row r="96" spans="2:65" s="1" customFormat="1" ht="16.5" customHeight="1">
      <c r="B96" s="37"/>
      <c r="C96" s="147" t="s">
        <v>169</v>
      </c>
      <c r="D96" s="147" t="s">
        <v>156</v>
      </c>
      <c r="E96" s="148" t="s">
        <v>1910</v>
      </c>
      <c r="F96" s="149" t="s">
        <v>1911</v>
      </c>
      <c r="G96" s="150" t="s">
        <v>1681</v>
      </c>
      <c r="H96" s="151">
        <v>103</v>
      </c>
      <c r="I96" s="152"/>
      <c r="J96" s="153">
        <f t="shared" si="0"/>
        <v>0</v>
      </c>
      <c r="K96" s="149" t="s">
        <v>21</v>
      </c>
      <c r="L96" s="37"/>
      <c r="M96" s="154" t="s">
        <v>21</v>
      </c>
      <c r="N96" s="155" t="s">
        <v>44</v>
      </c>
      <c r="P96" s="156">
        <f t="shared" si="1"/>
        <v>0</v>
      </c>
      <c r="Q96" s="156">
        <v>2.7499999999999998E-3</v>
      </c>
      <c r="R96" s="156">
        <f t="shared" si="2"/>
        <v>0.28325</v>
      </c>
      <c r="S96" s="156">
        <v>0</v>
      </c>
      <c r="T96" s="157">
        <f t="shared" si="3"/>
        <v>0</v>
      </c>
      <c r="AR96" s="21" t="s">
        <v>183</v>
      </c>
      <c r="AT96" s="21" t="s">
        <v>156</v>
      </c>
      <c r="AU96" s="21" t="s">
        <v>83</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183</v>
      </c>
    </row>
    <row r="97" spans="2:65" s="1" customFormat="1" ht="16.5" customHeight="1">
      <c r="B97" s="37"/>
      <c r="C97" s="147" t="s">
        <v>184</v>
      </c>
      <c r="D97" s="147" t="s">
        <v>156</v>
      </c>
      <c r="E97" s="148" t="s">
        <v>1912</v>
      </c>
      <c r="F97" s="149" t="s">
        <v>1913</v>
      </c>
      <c r="G97" s="150" t="s">
        <v>1681</v>
      </c>
      <c r="H97" s="151">
        <v>5</v>
      </c>
      <c r="I97" s="152"/>
      <c r="J97" s="153">
        <f t="shared" si="0"/>
        <v>0</v>
      </c>
      <c r="K97" s="149" t="s">
        <v>21</v>
      </c>
      <c r="L97" s="37"/>
      <c r="M97" s="154" t="s">
        <v>21</v>
      </c>
      <c r="N97" s="155" t="s">
        <v>44</v>
      </c>
      <c r="P97" s="156">
        <f t="shared" si="1"/>
        <v>0</v>
      </c>
      <c r="Q97" s="156">
        <v>6.5799999999999999E-3</v>
      </c>
      <c r="R97" s="156">
        <f t="shared" si="2"/>
        <v>3.2899999999999999E-2</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187</v>
      </c>
    </row>
    <row r="98" spans="2:65" s="1" customFormat="1" ht="16.5" customHeight="1">
      <c r="B98" s="37"/>
      <c r="C98" s="147" t="s">
        <v>173</v>
      </c>
      <c r="D98" s="147" t="s">
        <v>156</v>
      </c>
      <c r="E98" s="148" t="s">
        <v>1914</v>
      </c>
      <c r="F98" s="149" t="s">
        <v>1915</v>
      </c>
      <c r="G98" s="150" t="s">
        <v>1681</v>
      </c>
      <c r="H98" s="151">
        <v>25</v>
      </c>
      <c r="I98" s="152"/>
      <c r="J98" s="153">
        <f t="shared" si="0"/>
        <v>0</v>
      </c>
      <c r="K98" s="149" t="s">
        <v>21</v>
      </c>
      <c r="L98" s="37"/>
      <c r="M98" s="154" t="s">
        <v>21</v>
      </c>
      <c r="N98" s="155" t="s">
        <v>44</v>
      </c>
      <c r="P98" s="156">
        <f t="shared" si="1"/>
        <v>0</v>
      </c>
      <c r="Q98" s="156">
        <v>7.2899999999999996E-3</v>
      </c>
      <c r="R98" s="156">
        <f t="shared" si="2"/>
        <v>0.18225</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190</v>
      </c>
    </row>
    <row r="99" spans="2:65" s="1" customFormat="1" ht="16.5" customHeight="1">
      <c r="B99" s="37"/>
      <c r="C99" s="147" t="s">
        <v>191</v>
      </c>
      <c r="D99" s="147" t="s">
        <v>156</v>
      </c>
      <c r="E99" s="148" t="s">
        <v>1916</v>
      </c>
      <c r="F99" s="149" t="s">
        <v>1917</v>
      </c>
      <c r="G99" s="150" t="s">
        <v>1681</v>
      </c>
      <c r="H99" s="151">
        <v>45</v>
      </c>
      <c r="I99" s="152"/>
      <c r="J99" s="153">
        <f t="shared" si="0"/>
        <v>0</v>
      </c>
      <c r="K99" s="149" t="s">
        <v>21</v>
      </c>
      <c r="L99" s="37"/>
      <c r="M99" s="154" t="s">
        <v>21</v>
      </c>
      <c r="N99" s="155" t="s">
        <v>44</v>
      </c>
      <c r="P99" s="156">
        <f t="shared" si="1"/>
        <v>0</v>
      </c>
      <c r="Q99" s="156">
        <v>9.1000000000000004E-3</v>
      </c>
      <c r="R99" s="156">
        <f t="shared" si="2"/>
        <v>0.40950000000000003</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194</v>
      </c>
    </row>
    <row r="100" spans="2:65" s="1" customFormat="1" ht="16.5" customHeight="1">
      <c r="B100" s="37"/>
      <c r="C100" s="147" t="s">
        <v>176</v>
      </c>
      <c r="D100" s="147" t="s">
        <v>156</v>
      </c>
      <c r="E100" s="148" t="s">
        <v>1918</v>
      </c>
      <c r="F100" s="149" t="s">
        <v>1919</v>
      </c>
      <c r="G100" s="150" t="s">
        <v>1681</v>
      </c>
      <c r="H100" s="151">
        <v>5</v>
      </c>
      <c r="I100" s="152"/>
      <c r="J100" s="153">
        <f t="shared" si="0"/>
        <v>0</v>
      </c>
      <c r="K100" s="149" t="s">
        <v>21</v>
      </c>
      <c r="L100" s="37"/>
      <c r="M100" s="154" t="s">
        <v>21</v>
      </c>
      <c r="N100" s="155" t="s">
        <v>44</v>
      </c>
      <c r="P100" s="156">
        <f t="shared" si="1"/>
        <v>0</v>
      </c>
      <c r="Q100" s="156">
        <v>1.106E-2</v>
      </c>
      <c r="R100" s="156">
        <f t="shared" si="2"/>
        <v>5.5300000000000002E-2</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197</v>
      </c>
    </row>
    <row r="101" spans="2:65" s="1" customFormat="1" ht="16.5" customHeight="1">
      <c r="B101" s="37"/>
      <c r="C101" s="147" t="s">
        <v>198</v>
      </c>
      <c r="D101" s="147" t="s">
        <v>156</v>
      </c>
      <c r="E101" s="148" t="s">
        <v>1920</v>
      </c>
      <c r="F101" s="149" t="s">
        <v>1921</v>
      </c>
      <c r="G101" s="150" t="s">
        <v>1681</v>
      </c>
      <c r="H101" s="151">
        <v>37</v>
      </c>
      <c r="I101" s="152"/>
      <c r="J101" s="153">
        <f t="shared" si="0"/>
        <v>0</v>
      </c>
      <c r="K101" s="149" t="s">
        <v>21</v>
      </c>
      <c r="L101" s="37"/>
      <c r="M101" s="154" t="s">
        <v>21</v>
      </c>
      <c r="N101" s="155" t="s">
        <v>44</v>
      </c>
      <c r="P101" s="156">
        <f t="shared" si="1"/>
        <v>0</v>
      </c>
      <c r="Q101" s="156">
        <v>1.281E-2</v>
      </c>
      <c r="R101" s="156">
        <f t="shared" si="2"/>
        <v>0.47397</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201</v>
      </c>
    </row>
    <row r="102" spans="2:65" s="1" customFormat="1" ht="16.5" customHeight="1">
      <c r="B102" s="37"/>
      <c r="C102" s="147" t="s">
        <v>180</v>
      </c>
      <c r="D102" s="147" t="s">
        <v>156</v>
      </c>
      <c r="E102" s="148" t="s">
        <v>1922</v>
      </c>
      <c r="F102" s="149" t="s">
        <v>1923</v>
      </c>
      <c r="G102" s="150" t="s">
        <v>1681</v>
      </c>
      <c r="H102" s="151">
        <v>30</v>
      </c>
      <c r="I102" s="152"/>
      <c r="J102" s="153">
        <f t="shared" si="0"/>
        <v>0</v>
      </c>
      <c r="K102" s="149" t="s">
        <v>21</v>
      </c>
      <c r="L102" s="37"/>
      <c r="M102" s="154" t="s">
        <v>21</v>
      </c>
      <c r="N102" s="155" t="s">
        <v>44</v>
      </c>
      <c r="P102" s="156">
        <f t="shared" si="1"/>
        <v>0</v>
      </c>
      <c r="Q102" s="156">
        <v>4.4799999999999996E-3</v>
      </c>
      <c r="R102" s="156">
        <f t="shared" si="2"/>
        <v>0.13439999999999999</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204</v>
      </c>
    </row>
    <row r="103" spans="2:65" s="1" customFormat="1" ht="16.5" customHeight="1">
      <c r="B103" s="37"/>
      <c r="C103" s="147" t="s">
        <v>10</v>
      </c>
      <c r="D103" s="147" t="s">
        <v>156</v>
      </c>
      <c r="E103" s="148" t="s">
        <v>1924</v>
      </c>
      <c r="F103" s="149" t="s">
        <v>1925</v>
      </c>
      <c r="G103" s="150" t="s">
        <v>1681</v>
      </c>
      <c r="H103" s="151">
        <v>45</v>
      </c>
      <c r="I103" s="152"/>
      <c r="J103" s="153">
        <f t="shared" si="0"/>
        <v>0</v>
      </c>
      <c r="K103" s="149" t="s">
        <v>21</v>
      </c>
      <c r="L103" s="37"/>
      <c r="M103" s="154" t="s">
        <v>21</v>
      </c>
      <c r="N103" s="155" t="s">
        <v>44</v>
      </c>
      <c r="P103" s="156">
        <f t="shared" si="1"/>
        <v>0</v>
      </c>
      <c r="Q103" s="156">
        <v>4.4799999999999996E-3</v>
      </c>
      <c r="R103" s="156">
        <f t="shared" si="2"/>
        <v>0.20159999999999997</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207</v>
      </c>
    </row>
    <row r="104" spans="2:65" s="1" customFormat="1" ht="16.5" customHeight="1">
      <c r="B104" s="37"/>
      <c r="C104" s="147" t="s">
        <v>183</v>
      </c>
      <c r="D104" s="147" t="s">
        <v>156</v>
      </c>
      <c r="E104" s="148" t="s">
        <v>1926</v>
      </c>
      <c r="F104" s="149" t="s">
        <v>1927</v>
      </c>
      <c r="G104" s="150" t="s">
        <v>1681</v>
      </c>
      <c r="H104" s="151">
        <v>5</v>
      </c>
      <c r="I104" s="152"/>
      <c r="J104" s="153">
        <f t="shared" si="0"/>
        <v>0</v>
      </c>
      <c r="K104" s="149" t="s">
        <v>21</v>
      </c>
      <c r="L104" s="37"/>
      <c r="M104" s="154" t="s">
        <v>21</v>
      </c>
      <c r="N104" s="155" t="s">
        <v>44</v>
      </c>
      <c r="P104" s="156">
        <f t="shared" si="1"/>
        <v>0</v>
      </c>
      <c r="Q104" s="156">
        <v>4.4799999999999996E-3</v>
      </c>
      <c r="R104" s="156">
        <f t="shared" si="2"/>
        <v>2.2399999999999996E-2</v>
      </c>
      <c r="S104" s="156">
        <v>0</v>
      </c>
      <c r="T104" s="157">
        <f t="shared" si="3"/>
        <v>0</v>
      </c>
      <c r="AR104" s="21" t="s">
        <v>183</v>
      </c>
      <c r="AT104" s="21" t="s">
        <v>156</v>
      </c>
      <c r="AU104" s="21" t="s">
        <v>83</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210</v>
      </c>
    </row>
    <row r="105" spans="2:65" s="1" customFormat="1" ht="16.5" customHeight="1">
      <c r="B105" s="37"/>
      <c r="C105" s="147" t="s">
        <v>211</v>
      </c>
      <c r="D105" s="147" t="s">
        <v>156</v>
      </c>
      <c r="E105" s="148" t="s">
        <v>1928</v>
      </c>
      <c r="F105" s="149" t="s">
        <v>1929</v>
      </c>
      <c r="G105" s="150" t="s">
        <v>1681</v>
      </c>
      <c r="H105" s="151">
        <v>37</v>
      </c>
      <c r="I105" s="152"/>
      <c r="J105" s="153">
        <f t="shared" si="0"/>
        <v>0</v>
      </c>
      <c r="K105" s="149" t="s">
        <v>21</v>
      </c>
      <c r="L105" s="37"/>
      <c r="M105" s="154" t="s">
        <v>21</v>
      </c>
      <c r="N105" s="155" t="s">
        <v>44</v>
      </c>
      <c r="P105" s="156">
        <f t="shared" si="1"/>
        <v>0</v>
      </c>
      <c r="Q105" s="156">
        <v>4.4799999999999996E-3</v>
      </c>
      <c r="R105" s="156">
        <f t="shared" si="2"/>
        <v>0.16575999999999999</v>
      </c>
      <c r="S105" s="156">
        <v>0</v>
      </c>
      <c r="T105" s="157">
        <f t="shared" si="3"/>
        <v>0</v>
      </c>
      <c r="AR105" s="21" t="s">
        <v>183</v>
      </c>
      <c r="AT105" s="21" t="s">
        <v>156</v>
      </c>
      <c r="AU105" s="21" t="s">
        <v>83</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214</v>
      </c>
    </row>
    <row r="106" spans="2:65" s="1" customFormat="1" ht="16.5" customHeight="1">
      <c r="B106" s="37"/>
      <c r="C106" s="147" t="s">
        <v>187</v>
      </c>
      <c r="D106" s="147" t="s">
        <v>156</v>
      </c>
      <c r="E106" s="148" t="s">
        <v>1930</v>
      </c>
      <c r="F106" s="149" t="s">
        <v>1931</v>
      </c>
      <c r="G106" s="150" t="s">
        <v>1655</v>
      </c>
      <c r="H106" s="151">
        <v>15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83</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217</v>
      </c>
    </row>
    <row r="107" spans="2:65" s="1" customFormat="1" ht="16.5" customHeight="1">
      <c r="B107" s="37"/>
      <c r="C107" s="147" t="s">
        <v>218</v>
      </c>
      <c r="D107" s="147" t="s">
        <v>156</v>
      </c>
      <c r="E107" s="148" t="s">
        <v>1932</v>
      </c>
      <c r="F107" s="149" t="s">
        <v>1933</v>
      </c>
      <c r="G107" s="150" t="s">
        <v>1655</v>
      </c>
      <c r="H107" s="151">
        <v>38</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183</v>
      </c>
      <c r="AT107" s="21" t="s">
        <v>156</v>
      </c>
      <c r="AU107" s="21" t="s">
        <v>83</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221</v>
      </c>
    </row>
    <row r="108" spans="2:65" s="1" customFormat="1" ht="16.5" customHeight="1">
      <c r="B108" s="37"/>
      <c r="C108" s="147" t="s">
        <v>190</v>
      </c>
      <c r="D108" s="147" t="s">
        <v>156</v>
      </c>
      <c r="E108" s="148" t="s">
        <v>1934</v>
      </c>
      <c r="F108" s="149" t="s">
        <v>1935</v>
      </c>
      <c r="G108" s="150" t="s">
        <v>1655</v>
      </c>
      <c r="H108" s="151">
        <v>50</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83</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224</v>
      </c>
    </row>
    <row r="109" spans="2:65" s="1" customFormat="1" ht="16.5" customHeight="1">
      <c r="B109" s="37"/>
      <c r="C109" s="147" t="s">
        <v>9</v>
      </c>
      <c r="D109" s="147" t="s">
        <v>156</v>
      </c>
      <c r="E109" s="148" t="s">
        <v>1936</v>
      </c>
      <c r="F109" s="149" t="s">
        <v>1937</v>
      </c>
      <c r="G109" s="150" t="s">
        <v>1655</v>
      </c>
      <c r="H109" s="151">
        <v>14</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183</v>
      </c>
      <c r="AT109" s="21" t="s">
        <v>156</v>
      </c>
      <c r="AU109" s="21" t="s">
        <v>83</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227</v>
      </c>
    </row>
    <row r="110" spans="2:65" s="1" customFormat="1" ht="16.5" customHeight="1">
      <c r="B110" s="37"/>
      <c r="C110" s="147" t="s">
        <v>194</v>
      </c>
      <c r="D110" s="147" t="s">
        <v>156</v>
      </c>
      <c r="E110" s="148" t="s">
        <v>1938</v>
      </c>
      <c r="F110" s="149" t="s">
        <v>1939</v>
      </c>
      <c r="G110" s="150" t="s">
        <v>1655</v>
      </c>
      <c r="H110" s="151">
        <v>38</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83</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230</v>
      </c>
    </row>
    <row r="111" spans="2:65" s="1" customFormat="1" ht="16.5" customHeight="1">
      <c r="B111" s="37"/>
      <c r="C111" s="147" t="s">
        <v>231</v>
      </c>
      <c r="D111" s="147" t="s">
        <v>156</v>
      </c>
      <c r="E111" s="148" t="s">
        <v>1940</v>
      </c>
      <c r="F111" s="149" t="s">
        <v>1853</v>
      </c>
      <c r="G111" s="150" t="s">
        <v>1655</v>
      </c>
      <c r="H111" s="151">
        <v>6</v>
      </c>
      <c r="I111" s="152"/>
      <c r="J111" s="153">
        <f t="shared" si="0"/>
        <v>0</v>
      </c>
      <c r="K111" s="149" t="s">
        <v>21</v>
      </c>
      <c r="L111" s="37"/>
      <c r="M111" s="154" t="s">
        <v>21</v>
      </c>
      <c r="N111" s="155" t="s">
        <v>44</v>
      </c>
      <c r="P111" s="156">
        <f t="shared" si="1"/>
        <v>0</v>
      </c>
      <c r="Q111" s="156">
        <v>2.9099999999999998E-3</v>
      </c>
      <c r="R111" s="156">
        <f t="shared" si="2"/>
        <v>1.746E-2</v>
      </c>
      <c r="S111" s="156">
        <v>0</v>
      </c>
      <c r="T111" s="157">
        <f t="shared" si="3"/>
        <v>0</v>
      </c>
      <c r="AR111" s="21" t="s">
        <v>183</v>
      </c>
      <c r="AT111" s="21" t="s">
        <v>156</v>
      </c>
      <c r="AU111" s="21" t="s">
        <v>83</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234</v>
      </c>
    </row>
    <row r="112" spans="2:65" s="1" customFormat="1" ht="16.5" customHeight="1">
      <c r="B112" s="37"/>
      <c r="C112" s="147" t="s">
        <v>197</v>
      </c>
      <c r="D112" s="147" t="s">
        <v>156</v>
      </c>
      <c r="E112" s="148" t="s">
        <v>1854</v>
      </c>
      <c r="F112" s="149" t="s">
        <v>1855</v>
      </c>
      <c r="G112" s="150" t="s">
        <v>1637</v>
      </c>
      <c r="H112" s="151">
        <v>1</v>
      </c>
      <c r="I112" s="152"/>
      <c r="J112" s="153">
        <f t="shared" si="0"/>
        <v>0</v>
      </c>
      <c r="K112" s="149" t="s">
        <v>21</v>
      </c>
      <c r="L112" s="37"/>
      <c r="M112" s="154" t="s">
        <v>21</v>
      </c>
      <c r="N112" s="155" t="s">
        <v>44</v>
      </c>
      <c r="P112" s="156">
        <f t="shared" si="1"/>
        <v>0</v>
      </c>
      <c r="Q112" s="156">
        <v>9.0200000000000002E-3</v>
      </c>
      <c r="R112" s="156">
        <f t="shared" si="2"/>
        <v>9.0200000000000002E-3</v>
      </c>
      <c r="S112" s="156">
        <v>0</v>
      </c>
      <c r="T112" s="157">
        <f t="shared" si="3"/>
        <v>0</v>
      </c>
      <c r="AR112" s="21" t="s">
        <v>183</v>
      </c>
      <c r="AT112" s="21" t="s">
        <v>156</v>
      </c>
      <c r="AU112" s="21" t="s">
        <v>83</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237</v>
      </c>
    </row>
    <row r="113" spans="2:65" s="1" customFormat="1" ht="16.5" customHeight="1">
      <c r="B113" s="37"/>
      <c r="C113" s="147" t="s">
        <v>238</v>
      </c>
      <c r="D113" s="147" t="s">
        <v>156</v>
      </c>
      <c r="E113" s="148" t="s">
        <v>1941</v>
      </c>
      <c r="F113" s="149" t="s">
        <v>1942</v>
      </c>
      <c r="G113" s="150" t="s">
        <v>1655</v>
      </c>
      <c r="H113" s="151">
        <v>8</v>
      </c>
      <c r="I113" s="152"/>
      <c r="J113" s="153">
        <f t="shared" si="0"/>
        <v>0</v>
      </c>
      <c r="K113" s="149" t="s">
        <v>21</v>
      </c>
      <c r="L113" s="37"/>
      <c r="M113" s="154" t="s">
        <v>21</v>
      </c>
      <c r="N113" s="155" t="s">
        <v>44</v>
      </c>
      <c r="P113" s="156">
        <f t="shared" si="1"/>
        <v>0</v>
      </c>
      <c r="Q113" s="156">
        <v>5.6499999999999996E-3</v>
      </c>
      <c r="R113" s="156">
        <f t="shared" si="2"/>
        <v>4.5199999999999997E-2</v>
      </c>
      <c r="S113" s="156">
        <v>0</v>
      </c>
      <c r="T113" s="157">
        <f t="shared" si="3"/>
        <v>0</v>
      </c>
      <c r="AR113" s="21" t="s">
        <v>183</v>
      </c>
      <c r="AT113" s="21" t="s">
        <v>156</v>
      </c>
      <c r="AU113" s="21" t="s">
        <v>83</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241</v>
      </c>
    </row>
    <row r="114" spans="2:65" s="1" customFormat="1" ht="16.5" customHeight="1">
      <c r="B114" s="37"/>
      <c r="C114" s="147" t="s">
        <v>201</v>
      </c>
      <c r="D114" s="147" t="s">
        <v>156</v>
      </c>
      <c r="E114" s="148" t="s">
        <v>1943</v>
      </c>
      <c r="F114" s="149" t="s">
        <v>1944</v>
      </c>
      <c r="G114" s="150" t="s">
        <v>1655</v>
      </c>
      <c r="H114" s="151">
        <v>2</v>
      </c>
      <c r="I114" s="152"/>
      <c r="J114" s="153">
        <f t="shared" si="0"/>
        <v>0</v>
      </c>
      <c r="K114" s="149" t="s">
        <v>21</v>
      </c>
      <c r="L114" s="37"/>
      <c r="M114" s="154" t="s">
        <v>21</v>
      </c>
      <c r="N114" s="155" t="s">
        <v>44</v>
      </c>
      <c r="P114" s="156">
        <f t="shared" si="1"/>
        <v>0</v>
      </c>
      <c r="Q114" s="156">
        <v>5.6499999999999996E-3</v>
      </c>
      <c r="R114" s="156">
        <f t="shared" si="2"/>
        <v>1.1299999999999999E-2</v>
      </c>
      <c r="S114" s="156">
        <v>0</v>
      </c>
      <c r="T114" s="157">
        <f t="shared" si="3"/>
        <v>0</v>
      </c>
      <c r="AR114" s="21" t="s">
        <v>183</v>
      </c>
      <c r="AT114" s="21" t="s">
        <v>156</v>
      </c>
      <c r="AU114" s="21" t="s">
        <v>83</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347</v>
      </c>
    </row>
    <row r="115" spans="2:65" s="1" customFormat="1" ht="16.5" customHeight="1">
      <c r="B115" s="37"/>
      <c r="C115" s="147" t="s">
        <v>356</v>
      </c>
      <c r="D115" s="147" t="s">
        <v>156</v>
      </c>
      <c r="E115" s="148" t="s">
        <v>1945</v>
      </c>
      <c r="F115" s="149" t="s">
        <v>1946</v>
      </c>
      <c r="G115" s="150" t="s">
        <v>1655</v>
      </c>
      <c r="H115" s="151">
        <v>9</v>
      </c>
      <c r="I115" s="152"/>
      <c r="J115" s="153">
        <f t="shared" si="0"/>
        <v>0</v>
      </c>
      <c r="K115" s="149" t="s">
        <v>21</v>
      </c>
      <c r="L115" s="37"/>
      <c r="M115" s="154" t="s">
        <v>21</v>
      </c>
      <c r="N115" s="155" t="s">
        <v>44</v>
      </c>
      <c r="P115" s="156">
        <f t="shared" si="1"/>
        <v>0</v>
      </c>
      <c r="Q115" s="156">
        <v>1.91E-3</v>
      </c>
      <c r="R115" s="156">
        <f t="shared" si="2"/>
        <v>1.719E-2</v>
      </c>
      <c r="S115" s="156">
        <v>0</v>
      </c>
      <c r="T115" s="157">
        <f t="shared" si="3"/>
        <v>0</v>
      </c>
      <c r="AR115" s="21" t="s">
        <v>183</v>
      </c>
      <c r="AT115" s="21" t="s">
        <v>156</v>
      </c>
      <c r="AU115" s="21" t="s">
        <v>83</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351</v>
      </c>
    </row>
    <row r="116" spans="2:65" s="1" customFormat="1" ht="16.5" customHeight="1">
      <c r="B116" s="37"/>
      <c r="C116" s="147" t="s">
        <v>204</v>
      </c>
      <c r="D116" s="147" t="s">
        <v>156</v>
      </c>
      <c r="E116" s="148" t="s">
        <v>1947</v>
      </c>
      <c r="F116" s="149" t="s">
        <v>1948</v>
      </c>
      <c r="G116" s="150" t="s">
        <v>1681</v>
      </c>
      <c r="H116" s="151">
        <v>529</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83</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354</v>
      </c>
    </row>
    <row r="117" spans="2:65" s="1" customFormat="1" ht="16.5" customHeight="1">
      <c r="B117" s="37"/>
      <c r="C117" s="147" t="s">
        <v>368</v>
      </c>
      <c r="D117" s="147" t="s">
        <v>156</v>
      </c>
      <c r="E117" s="148" t="s">
        <v>1949</v>
      </c>
      <c r="F117" s="149" t="s">
        <v>1950</v>
      </c>
      <c r="G117" s="150" t="s">
        <v>1951</v>
      </c>
      <c r="H117" s="151">
        <v>6.1719999999999997</v>
      </c>
      <c r="I117" s="152"/>
      <c r="J117" s="153">
        <f t="shared" si="0"/>
        <v>0</v>
      </c>
      <c r="K117" s="149" t="s">
        <v>21</v>
      </c>
      <c r="L117" s="37"/>
      <c r="M117" s="154" t="s">
        <v>21</v>
      </c>
      <c r="N117" s="155" t="s">
        <v>44</v>
      </c>
      <c r="P117" s="156">
        <f t="shared" si="1"/>
        <v>0</v>
      </c>
      <c r="Q117" s="156">
        <v>0</v>
      </c>
      <c r="R117" s="156">
        <f t="shared" si="2"/>
        <v>0</v>
      </c>
      <c r="S117" s="156">
        <v>0</v>
      </c>
      <c r="T117" s="157">
        <f t="shared" si="3"/>
        <v>0</v>
      </c>
      <c r="AR117" s="21" t="s">
        <v>183</v>
      </c>
      <c r="AT117" s="21" t="s">
        <v>156</v>
      </c>
      <c r="AU117" s="21" t="s">
        <v>83</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359</v>
      </c>
    </row>
    <row r="118" spans="2:65" s="9" customFormat="1" ht="37.35" customHeight="1">
      <c r="B118" s="137"/>
      <c r="D118" s="138" t="s">
        <v>72</v>
      </c>
      <c r="E118" s="139" t="s">
        <v>478</v>
      </c>
      <c r="F118" s="139" t="s">
        <v>1952</v>
      </c>
      <c r="I118" s="140"/>
      <c r="J118" s="141">
        <f>BK118</f>
        <v>0</v>
      </c>
      <c r="L118" s="137"/>
      <c r="M118" s="142"/>
      <c r="P118" s="143">
        <f>P119</f>
        <v>0</v>
      </c>
      <c r="R118" s="143">
        <f>R119</f>
        <v>1.0741399999999999</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SUM(P120:P150)</f>
        <v>0</v>
      </c>
      <c r="R119" s="143">
        <f>SUM(R120:R150)</f>
        <v>1.0741399999999999</v>
      </c>
      <c r="T119" s="144">
        <f>SUM(T120:T150)</f>
        <v>0</v>
      </c>
      <c r="AR119" s="138" t="s">
        <v>83</v>
      </c>
      <c r="AT119" s="145" t="s">
        <v>72</v>
      </c>
      <c r="AU119" s="145" t="s">
        <v>81</v>
      </c>
      <c r="AY119" s="138" t="s">
        <v>155</v>
      </c>
      <c r="BK119" s="146">
        <f>SUM(BK120:BK150)</f>
        <v>0</v>
      </c>
    </row>
    <row r="120" spans="2:65" s="1" customFormat="1" ht="16.5" customHeight="1">
      <c r="B120" s="37"/>
      <c r="C120" s="147" t="s">
        <v>81</v>
      </c>
      <c r="D120" s="147" t="s">
        <v>156</v>
      </c>
      <c r="E120" s="148" t="s">
        <v>1953</v>
      </c>
      <c r="F120" s="149" t="s">
        <v>1954</v>
      </c>
      <c r="G120" s="150" t="s">
        <v>1681</v>
      </c>
      <c r="H120" s="151">
        <v>12</v>
      </c>
      <c r="I120" s="152"/>
      <c r="J120" s="153">
        <f t="shared" ref="J120:J150" si="10">ROUND(I120*H120,2)</f>
        <v>0</v>
      </c>
      <c r="K120" s="149" t="s">
        <v>21</v>
      </c>
      <c r="L120" s="37"/>
      <c r="M120" s="154" t="s">
        <v>21</v>
      </c>
      <c r="N120" s="155" t="s">
        <v>44</v>
      </c>
      <c r="P120" s="156">
        <f t="shared" ref="P120:P150" si="11">O120*H120</f>
        <v>0</v>
      </c>
      <c r="Q120" s="156">
        <v>1.4579999999999999E-2</v>
      </c>
      <c r="R120" s="156">
        <f t="shared" ref="R120:R150" si="12">Q120*H120</f>
        <v>0.17496</v>
      </c>
      <c r="S120" s="156">
        <v>0</v>
      </c>
      <c r="T120" s="157">
        <f t="shared" ref="T120:T150" si="13">S120*H120</f>
        <v>0</v>
      </c>
      <c r="AR120" s="21" t="s">
        <v>183</v>
      </c>
      <c r="AT120" s="21" t="s">
        <v>156</v>
      </c>
      <c r="AU120" s="21" t="s">
        <v>83</v>
      </c>
      <c r="AY120" s="21" t="s">
        <v>155</v>
      </c>
      <c r="BE120" s="158">
        <f t="shared" ref="BE120:BE150" si="14">IF(N120="základní",J120,0)</f>
        <v>0</v>
      </c>
      <c r="BF120" s="158">
        <f t="shared" ref="BF120:BF150" si="15">IF(N120="snížená",J120,0)</f>
        <v>0</v>
      </c>
      <c r="BG120" s="158">
        <f t="shared" ref="BG120:BG150" si="16">IF(N120="zákl. přenesená",J120,0)</f>
        <v>0</v>
      </c>
      <c r="BH120" s="158">
        <f t="shared" ref="BH120:BH150" si="17">IF(N120="sníž. přenesená",J120,0)</f>
        <v>0</v>
      </c>
      <c r="BI120" s="158">
        <f t="shared" ref="BI120:BI150" si="18">IF(N120="nulová",J120,0)</f>
        <v>0</v>
      </c>
      <c r="BJ120" s="21" t="s">
        <v>81</v>
      </c>
      <c r="BK120" s="158">
        <f t="shared" ref="BK120:BK150" si="19">ROUND(I120*H120,2)</f>
        <v>0</v>
      </c>
      <c r="BL120" s="21" t="s">
        <v>183</v>
      </c>
      <c r="BM120" s="21" t="s">
        <v>366</v>
      </c>
    </row>
    <row r="121" spans="2:65" s="1" customFormat="1" ht="16.5" customHeight="1">
      <c r="B121" s="37"/>
      <c r="C121" s="147" t="s">
        <v>83</v>
      </c>
      <c r="D121" s="147" t="s">
        <v>156</v>
      </c>
      <c r="E121" s="148" t="s">
        <v>1955</v>
      </c>
      <c r="F121" s="149" t="s">
        <v>1956</v>
      </c>
      <c r="G121" s="150" t="s">
        <v>1681</v>
      </c>
      <c r="H121" s="151">
        <v>14</v>
      </c>
      <c r="I121" s="152"/>
      <c r="J121" s="153">
        <f t="shared" si="10"/>
        <v>0</v>
      </c>
      <c r="K121" s="149" t="s">
        <v>21</v>
      </c>
      <c r="L121" s="37"/>
      <c r="M121" s="154" t="s">
        <v>21</v>
      </c>
      <c r="N121" s="155" t="s">
        <v>44</v>
      </c>
      <c r="P121" s="156">
        <f t="shared" si="11"/>
        <v>0</v>
      </c>
      <c r="Q121" s="156">
        <v>1.4579999999999999E-2</v>
      </c>
      <c r="R121" s="156">
        <f t="shared" si="12"/>
        <v>0.20412</v>
      </c>
      <c r="S121" s="156">
        <v>0</v>
      </c>
      <c r="T121" s="157">
        <f t="shared" si="13"/>
        <v>0</v>
      </c>
      <c r="AR121" s="21" t="s">
        <v>183</v>
      </c>
      <c r="AT121" s="21" t="s">
        <v>156</v>
      </c>
      <c r="AU121" s="21" t="s">
        <v>83</v>
      </c>
      <c r="AY121" s="21" t="s">
        <v>155</v>
      </c>
      <c r="BE121" s="158">
        <f t="shared" si="14"/>
        <v>0</v>
      </c>
      <c r="BF121" s="158">
        <f t="shared" si="15"/>
        <v>0</v>
      </c>
      <c r="BG121" s="158">
        <f t="shared" si="16"/>
        <v>0</v>
      </c>
      <c r="BH121" s="158">
        <f t="shared" si="17"/>
        <v>0</v>
      </c>
      <c r="BI121" s="158">
        <f t="shared" si="18"/>
        <v>0</v>
      </c>
      <c r="BJ121" s="21" t="s">
        <v>81</v>
      </c>
      <c r="BK121" s="158">
        <f t="shared" si="19"/>
        <v>0</v>
      </c>
      <c r="BL121" s="21" t="s">
        <v>183</v>
      </c>
      <c r="BM121" s="21" t="s">
        <v>337</v>
      </c>
    </row>
    <row r="122" spans="2:65" s="1" customFormat="1" ht="16.5" customHeight="1">
      <c r="B122" s="37"/>
      <c r="C122" s="147" t="s">
        <v>154</v>
      </c>
      <c r="D122" s="147" t="s">
        <v>156</v>
      </c>
      <c r="E122" s="148" t="s">
        <v>1957</v>
      </c>
      <c r="F122" s="149" t="s">
        <v>1958</v>
      </c>
      <c r="G122" s="150" t="s">
        <v>1681</v>
      </c>
      <c r="H122" s="151">
        <v>14</v>
      </c>
      <c r="I122" s="152"/>
      <c r="J122" s="153">
        <f t="shared" si="10"/>
        <v>0</v>
      </c>
      <c r="K122" s="149" t="s">
        <v>21</v>
      </c>
      <c r="L122" s="37"/>
      <c r="M122" s="154" t="s">
        <v>21</v>
      </c>
      <c r="N122" s="155" t="s">
        <v>44</v>
      </c>
      <c r="P122" s="156">
        <f t="shared" si="11"/>
        <v>0</v>
      </c>
      <c r="Q122" s="156">
        <v>1.4579999999999999E-2</v>
      </c>
      <c r="R122" s="156">
        <f t="shared" si="12"/>
        <v>0.20412</v>
      </c>
      <c r="S122" s="156">
        <v>0</v>
      </c>
      <c r="T122" s="157">
        <f t="shared" si="13"/>
        <v>0</v>
      </c>
      <c r="AR122" s="21" t="s">
        <v>183</v>
      </c>
      <c r="AT122" s="21" t="s">
        <v>156</v>
      </c>
      <c r="AU122" s="21" t="s">
        <v>83</v>
      </c>
      <c r="AY122" s="21" t="s">
        <v>155</v>
      </c>
      <c r="BE122" s="158">
        <f t="shared" si="14"/>
        <v>0</v>
      </c>
      <c r="BF122" s="158">
        <f t="shared" si="15"/>
        <v>0</v>
      </c>
      <c r="BG122" s="158">
        <f t="shared" si="16"/>
        <v>0</v>
      </c>
      <c r="BH122" s="158">
        <f t="shared" si="17"/>
        <v>0</v>
      </c>
      <c r="BI122" s="158">
        <f t="shared" si="18"/>
        <v>0</v>
      </c>
      <c r="BJ122" s="21" t="s">
        <v>81</v>
      </c>
      <c r="BK122" s="158">
        <f t="shared" si="19"/>
        <v>0</v>
      </c>
      <c r="BL122" s="21" t="s">
        <v>183</v>
      </c>
      <c r="BM122" s="21" t="s">
        <v>160</v>
      </c>
    </row>
    <row r="123" spans="2:65" s="1" customFormat="1" ht="16.5" customHeight="1">
      <c r="B123" s="37"/>
      <c r="C123" s="147" t="s">
        <v>163</v>
      </c>
      <c r="D123" s="147" t="s">
        <v>156</v>
      </c>
      <c r="E123" s="148" t="s">
        <v>1959</v>
      </c>
      <c r="F123" s="149" t="s">
        <v>1960</v>
      </c>
      <c r="G123" s="150" t="s">
        <v>1681</v>
      </c>
      <c r="H123" s="151">
        <v>227</v>
      </c>
      <c r="I123" s="152"/>
      <c r="J123" s="153">
        <f t="shared" si="10"/>
        <v>0</v>
      </c>
      <c r="K123" s="149" t="s">
        <v>21</v>
      </c>
      <c r="L123" s="37"/>
      <c r="M123" s="154" t="s">
        <v>21</v>
      </c>
      <c r="N123" s="155" t="s">
        <v>44</v>
      </c>
      <c r="P123" s="156">
        <f t="shared" si="11"/>
        <v>0</v>
      </c>
      <c r="Q123" s="156">
        <v>4.8999999999999998E-4</v>
      </c>
      <c r="R123" s="156">
        <f t="shared" si="12"/>
        <v>0.11123</v>
      </c>
      <c r="S123" s="156">
        <v>0</v>
      </c>
      <c r="T123" s="157">
        <f t="shared" si="13"/>
        <v>0</v>
      </c>
      <c r="AR123" s="21" t="s">
        <v>183</v>
      </c>
      <c r="AT123" s="21" t="s">
        <v>156</v>
      </c>
      <c r="AU123" s="21" t="s">
        <v>83</v>
      </c>
      <c r="AY123" s="21" t="s">
        <v>155</v>
      </c>
      <c r="BE123" s="158">
        <f t="shared" si="14"/>
        <v>0</v>
      </c>
      <c r="BF123" s="158">
        <f t="shared" si="15"/>
        <v>0</v>
      </c>
      <c r="BG123" s="158">
        <f t="shared" si="16"/>
        <v>0</v>
      </c>
      <c r="BH123" s="158">
        <f t="shared" si="17"/>
        <v>0</v>
      </c>
      <c r="BI123" s="158">
        <f t="shared" si="18"/>
        <v>0</v>
      </c>
      <c r="BJ123" s="21" t="s">
        <v>81</v>
      </c>
      <c r="BK123" s="158">
        <f t="shared" si="19"/>
        <v>0</v>
      </c>
      <c r="BL123" s="21" t="s">
        <v>183</v>
      </c>
      <c r="BM123" s="21" t="s">
        <v>376</v>
      </c>
    </row>
    <row r="124" spans="2:65" s="1" customFormat="1" ht="16.5" customHeight="1">
      <c r="B124" s="37"/>
      <c r="C124" s="147" t="s">
        <v>170</v>
      </c>
      <c r="D124" s="147" t="s">
        <v>156</v>
      </c>
      <c r="E124" s="148" t="s">
        <v>1961</v>
      </c>
      <c r="F124" s="149" t="s">
        <v>1962</v>
      </c>
      <c r="G124" s="150" t="s">
        <v>1681</v>
      </c>
      <c r="H124" s="151">
        <v>97</v>
      </c>
      <c r="I124" s="152"/>
      <c r="J124" s="153">
        <f t="shared" si="10"/>
        <v>0</v>
      </c>
      <c r="K124" s="149" t="s">
        <v>21</v>
      </c>
      <c r="L124" s="37"/>
      <c r="M124" s="154" t="s">
        <v>21</v>
      </c>
      <c r="N124" s="155" t="s">
        <v>44</v>
      </c>
      <c r="P124" s="156">
        <f t="shared" si="11"/>
        <v>0</v>
      </c>
      <c r="Q124" s="156">
        <v>5.9999999999999995E-4</v>
      </c>
      <c r="R124" s="156">
        <f t="shared" si="12"/>
        <v>5.8199999999999995E-2</v>
      </c>
      <c r="S124" s="156">
        <v>0</v>
      </c>
      <c r="T124" s="157">
        <f t="shared" si="13"/>
        <v>0</v>
      </c>
      <c r="AR124" s="21" t="s">
        <v>183</v>
      </c>
      <c r="AT124" s="21" t="s">
        <v>156</v>
      </c>
      <c r="AU124" s="21" t="s">
        <v>83</v>
      </c>
      <c r="AY124" s="21" t="s">
        <v>155</v>
      </c>
      <c r="BE124" s="158">
        <f t="shared" si="14"/>
        <v>0</v>
      </c>
      <c r="BF124" s="158">
        <f t="shared" si="15"/>
        <v>0</v>
      </c>
      <c r="BG124" s="158">
        <f t="shared" si="16"/>
        <v>0</v>
      </c>
      <c r="BH124" s="158">
        <f t="shared" si="17"/>
        <v>0</v>
      </c>
      <c r="BI124" s="158">
        <f t="shared" si="18"/>
        <v>0</v>
      </c>
      <c r="BJ124" s="21" t="s">
        <v>81</v>
      </c>
      <c r="BK124" s="158">
        <f t="shared" si="19"/>
        <v>0</v>
      </c>
      <c r="BL124" s="21" t="s">
        <v>183</v>
      </c>
      <c r="BM124" s="21" t="s">
        <v>379</v>
      </c>
    </row>
    <row r="125" spans="2:65" s="1" customFormat="1" ht="16.5" customHeight="1">
      <c r="B125" s="37"/>
      <c r="C125" s="147" t="s">
        <v>166</v>
      </c>
      <c r="D125" s="147" t="s">
        <v>156</v>
      </c>
      <c r="E125" s="148" t="s">
        <v>1963</v>
      </c>
      <c r="F125" s="149" t="s">
        <v>1964</v>
      </c>
      <c r="G125" s="150" t="s">
        <v>1681</v>
      </c>
      <c r="H125" s="151">
        <v>37</v>
      </c>
      <c r="I125" s="152"/>
      <c r="J125" s="153">
        <f t="shared" si="10"/>
        <v>0</v>
      </c>
      <c r="K125" s="149" t="s">
        <v>21</v>
      </c>
      <c r="L125" s="37"/>
      <c r="M125" s="154" t="s">
        <v>21</v>
      </c>
      <c r="N125" s="155" t="s">
        <v>44</v>
      </c>
      <c r="P125" s="156">
        <f t="shared" si="11"/>
        <v>0</v>
      </c>
      <c r="Q125" s="156">
        <v>7.9000000000000001E-4</v>
      </c>
      <c r="R125" s="156">
        <f t="shared" si="12"/>
        <v>2.9229999999999999E-2</v>
      </c>
      <c r="S125" s="156">
        <v>0</v>
      </c>
      <c r="T125" s="157">
        <f t="shared" si="13"/>
        <v>0</v>
      </c>
      <c r="AR125" s="21" t="s">
        <v>183</v>
      </c>
      <c r="AT125" s="21" t="s">
        <v>156</v>
      </c>
      <c r="AU125" s="21" t="s">
        <v>83</v>
      </c>
      <c r="AY125" s="21" t="s">
        <v>155</v>
      </c>
      <c r="BE125" s="158">
        <f t="shared" si="14"/>
        <v>0</v>
      </c>
      <c r="BF125" s="158">
        <f t="shared" si="15"/>
        <v>0</v>
      </c>
      <c r="BG125" s="158">
        <f t="shared" si="16"/>
        <v>0</v>
      </c>
      <c r="BH125" s="158">
        <f t="shared" si="17"/>
        <v>0</v>
      </c>
      <c r="BI125" s="158">
        <f t="shared" si="18"/>
        <v>0</v>
      </c>
      <c r="BJ125" s="21" t="s">
        <v>81</v>
      </c>
      <c r="BK125" s="158">
        <f t="shared" si="19"/>
        <v>0</v>
      </c>
      <c r="BL125" s="21" t="s">
        <v>183</v>
      </c>
      <c r="BM125" s="21" t="s">
        <v>383</v>
      </c>
    </row>
    <row r="126" spans="2:65" s="1" customFormat="1" ht="16.5" customHeight="1">
      <c r="B126" s="37"/>
      <c r="C126" s="147" t="s">
        <v>177</v>
      </c>
      <c r="D126" s="147" t="s">
        <v>156</v>
      </c>
      <c r="E126" s="148" t="s">
        <v>1965</v>
      </c>
      <c r="F126" s="149" t="s">
        <v>1966</v>
      </c>
      <c r="G126" s="150" t="s">
        <v>1681</v>
      </c>
      <c r="H126" s="151">
        <v>102</v>
      </c>
      <c r="I126" s="152"/>
      <c r="J126" s="153">
        <f t="shared" si="10"/>
        <v>0</v>
      </c>
      <c r="K126" s="149" t="s">
        <v>21</v>
      </c>
      <c r="L126" s="37"/>
      <c r="M126" s="154" t="s">
        <v>21</v>
      </c>
      <c r="N126" s="155" t="s">
        <v>44</v>
      </c>
      <c r="P126" s="156">
        <f t="shared" si="11"/>
        <v>0</v>
      </c>
      <c r="Q126" s="156">
        <v>1.1000000000000001E-3</v>
      </c>
      <c r="R126" s="156">
        <f t="shared" si="12"/>
        <v>0.11220000000000001</v>
      </c>
      <c r="S126" s="156">
        <v>0</v>
      </c>
      <c r="T126" s="157">
        <f t="shared" si="13"/>
        <v>0</v>
      </c>
      <c r="AR126" s="21" t="s">
        <v>183</v>
      </c>
      <c r="AT126" s="21" t="s">
        <v>156</v>
      </c>
      <c r="AU126" s="21" t="s">
        <v>83</v>
      </c>
      <c r="AY126" s="21" t="s">
        <v>155</v>
      </c>
      <c r="BE126" s="158">
        <f t="shared" si="14"/>
        <v>0</v>
      </c>
      <c r="BF126" s="158">
        <f t="shared" si="15"/>
        <v>0</v>
      </c>
      <c r="BG126" s="158">
        <f t="shared" si="16"/>
        <v>0</v>
      </c>
      <c r="BH126" s="158">
        <f t="shared" si="17"/>
        <v>0</v>
      </c>
      <c r="BI126" s="158">
        <f t="shared" si="18"/>
        <v>0</v>
      </c>
      <c r="BJ126" s="21" t="s">
        <v>81</v>
      </c>
      <c r="BK126" s="158">
        <f t="shared" si="19"/>
        <v>0</v>
      </c>
      <c r="BL126" s="21" t="s">
        <v>183</v>
      </c>
      <c r="BM126" s="21" t="s">
        <v>386</v>
      </c>
    </row>
    <row r="127" spans="2:65" s="1" customFormat="1" ht="16.5" customHeight="1">
      <c r="B127" s="37"/>
      <c r="C127" s="147" t="s">
        <v>169</v>
      </c>
      <c r="D127" s="147" t="s">
        <v>156</v>
      </c>
      <c r="E127" s="148" t="s">
        <v>1967</v>
      </c>
      <c r="F127" s="149" t="s">
        <v>1968</v>
      </c>
      <c r="G127" s="150" t="s">
        <v>1681</v>
      </c>
      <c r="H127" s="151">
        <v>12</v>
      </c>
      <c r="I127" s="152"/>
      <c r="J127" s="153">
        <f t="shared" si="10"/>
        <v>0</v>
      </c>
      <c r="K127" s="149" t="s">
        <v>21</v>
      </c>
      <c r="L127" s="37"/>
      <c r="M127" s="154" t="s">
        <v>21</v>
      </c>
      <c r="N127" s="155" t="s">
        <v>44</v>
      </c>
      <c r="P127" s="156">
        <f t="shared" si="11"/>
        <v>0</v>
      </c>
      <c r="Q127" s="156">
        <v>1.9300000000000001E-3</v>
      </c>
      <c r="R127" s="156">
        <f t="shared" si="12"/>
        <v>2.316E-2</v>
      </c>
      <c r="S127" s="156">
        <v>0</v>
      </c>
      <c r="T127" s="157">
        <f t="shared" si="13"/>
        <v>0</v>
      </c>
      <c r="AR127" s="21" t="s">
        <v>183</v>
      </c>
      <c r="AT127" s="21" t="s">
        <v>156</v>
      </c>
      <c r="AU127" s="21" t="s">
        <v>83</v>
      </c>
      <c r="AY127" s="21" t="s">
        <v>155</v>
      </c>
      <c r="BE127" s="158">
        <f t="shared" si="14"/>
        <v>0</v>
      </c>
      <c r="BF127" s="158">
        <f t="shared" si="15"/>
        <v>0</v>
      </c>
      <c r="BG127" s="158">
        <f t="shared" si="16"/>
        <v>0</v>
      </c>
      <c r="BH127" s="158">
        <f t="shared" si="17"/>
        <v>0</v>
      </c>
      <c r="BI127" s="158">
        <f t="shared" si="18"/>
        <v>0</v>
      </c>
      <c r="BJ127" s="21" t="s">
        <v>81</v>
      </c>
      <c r="BK127" s="158">
        <f t="shared" si="19"/>
        <v>0</v>
      </c>
      <c r="BL127" s="21" t="s">
        <v>183</v>
      </c>
      <c r="BM127" s="21" t="s">
        <v>390</v>
      </c>
    </row>
    <row r="128" spans="2:65" s="1" customFormat="1" ht="16.5" customHeight="1">
      <c r="B128" s="37"/>
      <c r="C128" s="147" t="s">
        <v>184</v>
      </c>
      <c r="D128" s="147" t="s">
        <v>156</v>
      </c>
      <c r="E128" s="148" t="s">
        <v>1969</v>
      </c>
      <c r="F128" s="149" t="s">
        <v>1970</v>
      </c>
      <c r="G128" s="150" t="s">
        <v>1681</v>
      </c>
      <c r="H128" s="151">
        <v>12</v>
      </c>
      <c r="I128" s="152"/>
      <c r="J128" s="153">
        <f t="shared" si="10"/>
        <v>0</v>
      </c>
      <c r="K128" s="149" t="s">
        <v>21</v>
      </c>
      <c r="L128" s="37"/>
      <c r="M128" s="154" t="s">
        <v>21</v>
      </c>
      <c r="N128" s="155" t="s">
        <v>44</v>
      </c>
      <c r="P128" s="156">
        <f t="shared" si="11"/>
        <v>0</v>
      </c>
      <c r="Q128" s="156">
        <v>1.9300000000000001E-3</v>
      </c>
      <c r="R128" s="156">
        <f t="shared" si="12"/>
        <v>2.316E-2</v>
      </c>
      <c r="S128" s="156">
        <v>0</v>
      </c>
      <c r="T128" s="157">
        <f t="shared" si="13"/>
        <v>0</v>
      </c>
      <c r="AR128" s="21" t="s">
        <v>183</v>
      </c>
      <c r="AT128" s="21" t="s">
        <v>156</v>
      </c>
      <c r="AU128" s="21" t="s">
        <v>83</v>
      </c>
      <c r="AY128" s="21" t="s">
        <v>155</v>
      </c>
      <c r="BE128" s="158">
        <f t="shared" si="14"/>
        <v>0</v>
      </c>
      <c r="BF128" s="158">
        <f t="shared" si="15"/>
        <v>0</v>
      </c>
      <c r="BG128" s="158">
        <f t="shared" si="16"/>
        <v>0</v>
      </c>
      <c r="BH128" s="158">
        <f t="shared" si="17"/>
        <v>0</v>
      </c>
      <c r="BI128" s="158">
        <f t="shared" si="18"/>
        <v>0</v>
      </c>
      <c r="BJ128" s="21" t="s">
        <v>81</v>
      </c>
      <c r="BK128" s="158">
        <f t="shared" si="19"/>
        <v>0</v>
      </c>
      <c r="BL128" s="21" t="s">
        <v>183</v>
      </c>
      <c r="BM128" s="21" t="s">
        <v>393</v>
      </c>
    </row>
    <row r="129" spans="2:65" s="1" customFormat="1" ht="16.5" customHeight="1">
      <c r="B129" s="37"/>
      <c r="C129" s="147" t="s">
        <v>173</v>
      </c>
      <c r="D129" s="147" t="s">
        <v>156</v>
      </c>
      <c r="E129" s="148" t="s">
        <v>1971</v>
      </c>
      <c r="F129" s="149" t="s">
        <v>1972</v>
      </c>
      <c r="G129" s="150" t="s">
        <v>1681</v>
      </c>
      <c r="H129" s="151">
        <v>227</v>
      </c>
      <c r="I129" s="152"/>
      <c r="J129" s="153">
        <f t="shared" si="10"/>
        <v>0</v>
      </c>
      <c r="K129" s="149" t="s">
        <v>21</v>
      </c>
      <c r="L129" s="37"/>
      <c r="M129" s="154" t="s">
        <v>21</v>
      </c>
      <c r="N129" s="155" t="s">
        <v>44</v>
      </c>
      <c r="P129" s="156">
        <f t="shared" si="11"/>
        <v>0</v>
      </c>
      <c r="Q129" s="156">
        <v>4.0000000000000003E-5</v>
      </c>
      <c r="R129" s="156">
        <f t="shared" si="12"/>
        <v>9.0800000000000013E-3</v>
      </c>
      <c r="S129" s="156">
        <v>0</v>
      </c>
      <c r="T129" s="157">
        <f t="shared" si="13"/>
        <v>0</v>
      </c>
      <c r="AR129" s="21" t="s">
        <v>183</v>
      </c>
      <c r="AT129" s="21" t="s">
        <v>156</v>
      </c>
      <c r="AU129" s="21" t="s">
        <v>83</v>
      </c>
      <c r="AY129" s="21" t="s">
        <v>155</v>
      </c>
      <c r="BE129" s="158">
        <f t="shared" si="14"/>
        <v>0</v>
      </c>
      <c r="BF129" s="158">
        <f t="shared" si="15"/>
        <v>0</v>
      </c>
      <c r="BG129" s="158">
        <f t="shared" si="16"/>
        <v>0</v>
      </c>
      <c r="BH129" s="158">
        <f t="shared" si="17"/>
        <v>0</v>
      </c>
      <c r="BI129" s="158">
        <f t="shared" si="18"/>
        <v>0</v>
      </c>
      <c r="BJ129" s="21" t="s">
        <v>81</v>
      </c>
      <c r="BK129" s="158">
        <f t="shared" si="19"/>
        <v>0</v>
      </c>
      <c r="BL129" s="21" t="s">
        <v>183</v>
      </c>
      <c r="BM129" s="21" t="s">
        <v>397</v>
      </c>
    </row>
    <row r="130" spans="2:65" s="1" customFormat="1" ht="16.5" customHeight="1">
      <c r="B130" s="37"/>
      <c r="C130" s="147" t="s">
        <v>191</v>
      </c>
      <c r="D130" s="147" t="s">
        <v>156</v>
      </c>
      <c r="E130" s="148" t="s">
        <v>1973</v>
      </c>
      <c r="F130" s="149" t="s">
        <v>1974</v>
      </c>
      <c r="G130" s="150" t="s">
        <v>1681</v>
      </c>
      <c r="H130" s="151">
        <v>97</v>
      </c>
      <c r="I130" s="152"/>
      <c r="J130" s="153">
        <f t="shared" si="10"/>
        <v>0</v>
      </c>
      <c r="K130" s="149" t="s">
        <v>21</v>
      </c>
      <c r="L130" s="37"/>
      <c r="M130" s="154" t="s">
        <v>21</v>
      </c>
      <c r="N130" s="155" t="s">
        <v>44</v>
      </c>
      <c r="P130" s="156">
        <f t="shared" si="11"/>
        <v>0</v>
      </c>
      <c r="Q130" s="156">
        <v>5.0000000000000002E-5</v>
      </c>
      <c r="R130" s="156">
        <f t="shared" si="12"/>
        <v>4.8500000000000001E-3</v>
      </c>
      <c r="S130" s="156">
        <v>0</v>
      </c>
      <c r="T130" s="157">
        <f t="shared" si="13"/>
        <v>0</v>
      </c>
      <c r="AR130" s="21" t="s">
        <v>183</v>
      </c>
      <c r="AT130" s="21" t="s">
        <v>156</v>
      </c>
      <c r="AU130" s="21" t="s">
        <v>83</v>
      </c>
      <c r="AY130" s="21" t="s">
        <v>155</v>
      </c>
      <c r="BE130" s="158">
        <f t="shared" si="14"/>
        <v>0</v>
      </c>
      <c r="BF130" s="158">
        <f t="shared" si="15"/>
        <v>0</v>
      </c>
      <c r="BG130" s="158">
        <f t="shared" si="16"/>
        <v>0</v>
      </c>
      <c r="BH130" s="158">
        <f t="shared" si="17"/>
        <v>0</v>
      </c>
      <c r="BI130" s="158">
        <f t="shared" si="18"/>
        <v>0</v>
      </c>
      <c r="BJ130" s="21" t="s">
        <v>81</v>
      </c>
      <c r="BK130" s="158">
        <f t="shared" si="19"/>
        <v>0</v>
      </c>
      <c r="BL130" s="21" t="s">
        <v>183</v>
      </c>
      <c r="BM130" s="21" t="s">
        <v>401</v>
      </c>
    </row>
    <row r="131" spans="2:65" s="1" customFormat="1" ht="16.5" customHeight="1">
      <c r="B131" s="37"/>
      <c r="C131" s="147" t="s">
        <v>176</v>
      </c>
      <c r="D131" s="147" t="s">
        <v>156</v>
      </c>
      <c r="E131" s="148" t="s">
        <v>1975</v>
      </c>
      <c r="F131" s="149" t="s">
        <v>1976</v>
      </c>
      <c r="G131" s="150" t="s">
        <v>1681</v>
      </c>
      <c r="H131" s="151">
        <v>37</v>
      </c>
      <c r="I131" s="152"/>
      <c r="J131" s="153">
        <f t="shared" si="10"/>
        <v>0</v>
      </c>
      <c r="K131" s="149" t="s">
        <v>21</v>
      </c>
      <c r="L131" s="37"/>
      <c r="M131" s="154" t="s">
        <v>21</v>
      </c>
      <c r="N131" s="155" t="s">
        <v>44</v>
      </c>
      <c r="P131" s="156">
        <f t="shared" si="11"/>
        <v>0</v>
      </c>
      <c r="Q131" s="156">
        <v>5.0000000000000002E-5</v>
      </c>
      <c r="R131" s="156">
        <f t="shared" si="12"/>
        <v>1.8500000000000001E-3</v>
      </c>
      <c r="S131" s="156">
        <v>0</v>
      </c>
      <c r="T131" s="157">
        <f t="shared" si="13"/>
        <v>0</v>
      </c>
      <c r="AR131" s="21" t="s">
        <v>183</v>
      </c>
      <c r="AT131" s="21" t="s">
        <v>156</v>
      </c>
      <c r="AU131" s="21" t="s">
        <v>83</v>
      </c>
      <c r="AY131" s="21" t="s">
        <v>155</v>
      </c>
      <c r="BE131" s="158">
        <f t="shared" si="14"/>
        <v>0</v>
      </c>
      <c r="BF131" s="158">
        <f t="shared" si="15"/>
        <v>0</v>
      </c>
      <c r="BG131" s="158">
        <f t="shared" si="16"/>
        <v>0</v>
      </c>
      <c r="BH131" s="158">
        <f t="shared" si="17"/>
        <v>0</v>
      </c>
      <c r="BI131" s="158">
        <f t="shared" si="18"/>
        <v>0</v>
      </c>
      <c r="BJ131" s="21" t="s">
        <v>81</v>
      </c>
      <c r="BK131" s="158">
        <f t="shared" si="19"/>
        <v>0</v>
      </c>
      <c r="BL131" s="21" t="s">
        <v>183</v>
      </c>
      <c r="BM131" s="21" t="s">
        <v>406</v>
      </c>
    </row>
    <row r="132" spans="2:65" s="1" customFormat="1" ht="16.5" customHeight="1">
      <c r="B132" s="37"/>
      <c r="C132" s="147" t="s">
        <v>198</v>
      </c>
      <c r="D132" s="147" t="s">
        <v>156</v>
      </c>
      <c r="E132" s="148" t="s">
        <v>1977</v>
      </c>
      <c r="F132" s="149" t="s">
        <v>1978</v>
      </c>
      <c r="G132" s="150" t="s">
        <v>1681</v>
      </c>
      <c r="H132" s="151">
        <v>102</v>
      </c>
      <c r="I132" s="152"/>
      <c r="J132" s="153">
        <f t="shared" si="10"/>
        <v>0</v>
      </c>
      <c r="K132" s="149" t="s">
        <v>21</v>
      </c>
      <c r="L132" s="37"/>
      <c r="M132" s="154" t="s">
        <v>21</v>
      </c>
      <c r="N132" s="155" t="s">
        <v>44</v>
      </c>
      <c r="P132" s="156">
        <f t="shared" si="11"/>
        <v>0</v>
      </c>
      <c r="Q132" s="156">
        <v>9.0000000000000006E-5</v>
      </c>
      <c r="R132" s="156">
        <f t="shared" si="12"/>
        <v>9.1800000000000007E-3</v>
      </c>
      <c r="S132" s="156">
        <v>0</v>
      </c>
      <c r="T132" s="157">
        <f t="shared" si="13"/>
        <v>0</v>
      </c>
      <c r="AR132" s="21" t="s">
        <v>183</v>
      </c>
      <c r="AT132" s="21" t="s">
        <v>156</v>
      </c>
      <c r="AU132" s="21" t="s">
        <v>83</v>
      </c>
      <c r="AY132" s="21" t="s">
        <v>155</v>
      </c>
      <c r="BE132" s="158">
        <f t="shared" si="14"/>
        <v>0</v>
      </c>
      <c r="BF132" s="158">
        <f t="shared" si="15"/>
        <v>0</v>
      </c>
      <c r="BG132" s="158">
        <f t="shared" si="16"/>
        <v>0</v>
      </c>
      <c r="BH132" s="158">
        <f t="shared" si="17"/>
        <v>0</v>
      </c>
      <c r="BI132" s="158">
        <f t="shared" si="18"/>
        <v>0</v>
      </c>
      <c r="BJ132" s="21" t="s">
        <v>81</v>
      </c>
      <c r="BK132" s="158">
        <f t="shared" si="19"/>
        <v>0</v>
      </c>
      <c r="BL132" s="21" t="s">
        <v>183</v>
      </c>
      <c r="BM132" s="21" t="s">
        <v>410</v>
      </c>
    </row>
    <row r="133" spans="2:65" s="1" customFormat="1" ht="16.5" customHeight="1">
      <c r="B133" s="37"/>
      <c r="C133" s="147" t="s">
        <v>180</v>
      </c>
      <c r="D133" s="147" t="s">
        <v>156</v>
      </c>
      <c r="E133" s="148" t="s">
        <v>1979</v>
      </c>
      <c r="F133" s="149" t="s">
        <v>1980</v>
      </c>
      <c r="G133" s="150" t="s">
        <v>1655</v>
      </c>
      <c r="H133" s="151">
        <v>55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183</v>
      </c>
      <c r="AT133" s="21" t="s">
        <v>156</v>
      </c>
      <c r="AU133" s="21" t="s">
        <v>83</v>
      </c>
      <c r="AY133" s="21" t="s">
        <v>155</v>
      </c>
      <c r="BE133" s="158">
        <f t="shared" si="14"/>
        <v>0</v>
      </c>
      <c r="BF133" s="158">
        <f t="shared" si="15"/>
        <v>0</v>
      </c>
      <c r="BG133" s="158">
        <f t="shared" si="16"/>
        <v>0</v>
      </c>
      <c r="BH133" s="158">
        <f t="shared" si="17"/>
        <v>0</v>
      </c>
      <c r="BI133" s="158">
        <f t="shared" si="18"/>
        <v>0</v>
      </c>
      <c r="BJ133" s="21" t="s">
        <v>81</v>
      </c>
      <c r="BK133" s="158">
        <f t="shared" si="19"/>
        <v>0</v>
      </c>
      <c r="BL133" s="21" t="s">
        <v>183</v>
      </c>
      <c r="BM133" s="21" t="s">
        <v>413</v>
      </c>
    </row>
    <row r="134" spans="2:65" s="1" customFormat="1" ht="16.5" customHeight="1">
      <c r="B134" s="37"/>
      <c r="C134" s="147" t="s">
        <v>10</v>
      </c>
      <c r="D134" s="147" t="s">
        <v>156</v>
      </c>
      <c r="E134" s="148" t="s">
        <v>1981</v>
      </c>
      <c r="F134" s="149" t="s">
        <v>1982</v>
      </c>
      <c r="G134" s="150" t="s">
        <v>1655</v>
      </c>
      <c r="H134" s="151">
        <v>55</v>
      </c>
      <c r="I134" s="152"/>
      <c r="J134" s="153">
        <f t="shared" si="10"/>
        <v>0</v>
      </c>
      <c r="K134" s="149" t="s">
        <v>21</v>
      </c>
      <c r="L134" s="37"/>
      <c r="M134" s="154" t="s">
        <v>21</v>
      </c>
      <c r="N134" s="155" t="s">
        <v>44</v>
      </c>
      <c r="P134" s="156">
        <f t="shared" si="11"/>
        <v>0</v>
      </c>
      <c r="Q134" s="156">
        <v>2.3000000000000001E-4</v>
      </c>
      <c r="R134" s="156">
        <f t="shared" si="12"/>
        <v>1.265E-2</v>
      </c>
      <c r="S134" s="156">
        <v>0</v>
      </c>
      <c r="T134" s="157">
        <f t="shared" si="13"/>
        <v>0</v>
      </c>
      <c r="AR134" s="21" t="s">
        <v>183</v>
      </c>
      <c r="AT134" s="21" t="s">
        <v>156</v>
      </c>
      <c r="AU134" s="21" t="s">
        <v>83</v>
      </c>
      <c r="AY134" s="21" t="s">
        <v>155</v>
      </c>
      <c r="BE134" s="158">
        <f t="shared" si="14"/>
        <v>0</v>
      </c>
      <c r="BF134" s="158">
        <f t="shared" si="15"/>
        <v>0</v>
      </c>
      <c r="BG134" s="158">
        <f t="shared" si="16"/>
        <v>0</v>
      </c>
      <c r="BH134" s="158">
        <f t="shared" si="17"/>
        <v>0</v>
      </c>
      <c r="BI134" s="158">
        <f t="shared" si="18"/>
        <v>0</v>
      </c>
      <c r="BJ134" s="21" t="s">
        <v>81</v>
      </c>
      <c r="BK134" s="158">
        <f t="shared" si="19"/>
        <v>0</v>
      </c>
      <c r="BL134" s="21" t="s">
        <v>183</v>
      </c>
      <c r="BM134" s="21" t="s">
        <v>417</v>
      </c>
    </row>
    <row r="135" spans="2:65" s="1" customFormat="1" ht="16.5" customHeight="1">
      <c r="B135" s="37"/>
      <c r="C135" s="147" t="s">
        <v>183</v>
      </c>
      <c r="D135" s="147" t="s">
        <v>156</v>
      </c>
      <c r="E135" s="148" t="s">
        <v>1983</v>
      </c>
      <c r="F135" s="149" t="s">
        <v>1984</v>
      </c>
      <c r="G135" s="150" t="s">
        <v>1655</v>
      </c>
      <c r="H135" s="151">
        <v>1</v>
      </c>
      <c r="I135" s="152"/>
      <c r="J135" s="153">
        <f t="shared" si="10"/>
        <v>0</v>
      </c>
      <c r="K135" s="149" t="s">
        <v>21</v>
      </c>
      <c r="L135" s="37"/>
      <c r="M135" s="154" t="s">
        <v>21</v>
      </c>
      <c r="N135" s="155" t="s">
        <v>44</v>
      </c>
      <c r="P135" s="156">
        <f t="shared" si="11"/>
        <v>0</v>
      </c>
      <c r="Q135" s="156">
        <v>4.0999999999999999E-4</v>
      </c>
      <c r="R135" s="156">
        <f t="shared" si="12"/>
        <v>4.0999999999999999E-4</v>
      </c>
      <c r="S135" s="156">
        <v>0</v>
      </c>
      <c r="T135" s="157">
        <f t="shared" si="13"/>
        <v>0</v>
      </c>
      <c r="AR135" s="21" t="s">
        <v>183</v>
      </c>
      <c r="AT135" s="21" t="s">
        <v>156</v>
      </c>
      <c r="AU135" s="21" t="s">
        <v>83</v>
      </c>
      <c r="AY135" s="21" t="s">
        <v>155</v>
      </c>
      <c r="BE135" s="158">
        <f t="shared" si="14"/>
        <v>0</v>
      </c>
      <c r="BF135" s="158">
        <f t="shared" si="15"/>
        <v>0</v>
      </c>
      <c r="BG135" s="158">
        <f t="shared" si="16"/>
        <v>0</v>
      </c>
      <c r="BH135" s="158">
        <f t="shared" si="17"/>
        <v>0</v>
      </c>
      <c r="BI135" s="158">
        <f t="shared" si="18"/>
        <v>0</v>
      </c>
      <c r="BJ135" s="21" t="s">
        <v>81</v>
      </c>
      <c r="BK135" s="158">
        <f t="shared" si="19"/>
        <v>0</v>
      </c>
      <c r="BL135" s="21" t="s">
        <v>183</v>
      </c>
      <c r="BM135" s="21" t="s">
        <v>420</v>
      </c>
    </row>
    <row r="136" spans="2:65" s="1" customFormat="1" ht="16.5" customHeight="1">
      <c r="B136" s="37"/>
      <c r="C136" s="147" t="s">
        <v>211</v>
      </c>
      <c r="D136" s="147" t="s">
        <v>156</v>
      </c>
      <c r="E136" s="148" t="s">
        <v>1985</v>
      </c>
      <c r="F136" s="149" t="s">
        <v>1986</v>
      </c>
      <c r="G136" s="150" t="s">
        <v>1655</v>
      </c>
      <c r="H136" s="151">
        <v>1</v>
      </c>
      <c r="I136" s="152"/>
      <c r="J136" s="153">
        <f t="shared" si="10"/>
        <v>0</v>
      </c>
      <c r="K136" s="149" t="s">
        <v>21</v>
      </c>
      <c r="L136" s="37"/>
      <c r="M136" s="154" t="s">
        <v>21</v>
      </c>
      <c r="N136" s="155" t="s">
        <v>44</v>
      </c>
      <c r="P136" s="156">
        <f t="shared" si="11"/>
        <v>0</v>
      </c>
      <c r="Q136" s="156">
        <v>2.7E-4</v>
      </c>
      <c r="R136" s="156">
        <f t="shared" si="12"/>
        <v>2.7E-4</v>
      </c>
      <c r="S136" s="156">
        <v>0</v>
      </c>
      <c r="T136" s="157">
        <f t="shared" si="13"/>
        <v>0</v>
      </c>
      <c r="AR136" s="21" t="s">
        <v>183</v>
      </c>
      <c r="AT136" s="21" t="s">
        <v>156</v>
      </c>
      <c r="AU136" s="21" t="s">
        <v>83</v>
      </c>
      <c r="AY136" s="21" t="s">
        <v>155</v>
      </c>
      <c r="BE136" s="158">
        <f t="shared" si="14"/>
        <v>0</v>
      </c>
      <c r="BF136" s="158">
        <f t="shared" si="15"/>
        <v>0</v>
      </c>
      <c r="BG136" s="158">
        <f t="shared" si="16"/>
        <v>0</v>
      </c>
      <c r="BH136" s="158">
        <f t="shared" si="17"/>
        <v>0</v>
      </c>
      <c r="BI136" s="158">
        <f t="shared" si="18"/>
        <v>0</v>
      </c>
      <c r="BJ136" s="21" t="s">
        <v>81</v>
      </c>
      <c r="BK136" s="158">
        <f t="shared" si="19"/>
        <v>0</v>
      </c>
      <c r="BL136" s="21" t="s">
        <v>183</v>
      </c>
      <c r="BM136" s="21" t="s">
        <v>428</v>
      </c>
    </row>
    <row r="137" spans="2:65" s="1" customFormat="1" ht="16.5" customHeight="1">
      <c r="B137" s="37"/>
      <c r="C137" s="147" t="s">
        <v>187</v>
      </c>
      <c r="D137" s="147" t="s">
        <v>156</v>
      </c>
      <c r="E137" s="148" t="s">
        <v>1987</v>
      </c>
      <c r="F137" s="149" t="s">
        <v>1988</v>
      </c>
      <c r="G137" s="150" t="s">
        <v>1655</v>
      </c>
      <c r="H137" s="151">
        <v>1</v>
      </c>
      <c r="I137" s="152"/>
      <c r="J137" s="153">
        <f t="shared" si="10"/>
        <v>0</v>
      </c>
      <c r="K137" s="149" t="s">
        <v>21</v>
      </c>
      <c r="L137" s="37"/>
      <c r="M137" s="154" t="s">
        <v>21</v>
      </c>
      <c r="N137" s="155" t="s">
        <v>44</v>
      </c>
      <c r="P137" s="156">
        <f t="shared" si="11"/>
        <v>0</v>
      </c>
      <c r="Q137" s="156">
        <v>1E-3</v>
      </c>
      <c r="R137" s="156">
        <f t="shared" si="12"/>
        <v>1E-3</v>
      </c>
      <c r="S137" s="156">
        <v>0</v>
      </c>
      <c r="T137" s="157">
        <f t="shared" si="13"/>
        <v>0</v>
      </c>
      <c r="AR137" s="21" t="s">
        <v>183</v>
      </c>
      <c r="AT137" s="21" t="s">
        <v>156</v>
      </c>
      <c r="AU137" s="21" t="s">
        <v>83</v>
      </c>
      <c r="AY137" s="21" t="s">
        <v>155</v>
      </c>
      <c r="BE137" s="158">
        <f t="shared" si="14"/>
        <v>0</v>
      </c>
      <c r="BF137" s="158">
        <f t="shared" si="15"/>
        <v>0</v>
      </c>
      <c r="BG137" s="158">
        <f t="shared" si="16"/>
        <v>0</v>
      </c>
      <c r="BH137" s="158">
        <f t="shared" si="17"/>
        <v>0</v>
      </c>
      <c r="BI137" s="158">
        <f t="shared" si="18"/>
        <v>0</v>
      </c>
      <c r="BJ137" s="21" t="s">
        <v>81</v>
      </c>
      <c r="BK137" s="158">
        <f t="shared" si="19"/>
        <v>0</v>
      </c>
      <c r="BL137" s="21" t="s">
        <v>183</v>
      </c>
      <c r="BM137" s="21" t="s">
        <v>631</v>
      </c>
    </row>
    <row r="138" spans="2:65" s="1" customFormat="1" ht="16.5" customHeight="1">
      <c r="B138" s="37"/>
      <c r="C138" s="147" t="s">
        <v>218</v>
      </c>
      <c r="D138" s="147" t="s">
        <v>156</v>
      </c>
      <c r="E138" s="148" t="s">
        <v>1989</v>
      </c>
      <c r="F138" s="149" t="s">
        <v>1990</v>
      </c>
      <c r="G138" s="150" t="s">
        <v>1655</v>
      </c>
      <c r="H138" s="151">
        <v>3</v>
      </c>
      <c r="I138" s="152"/>
      <c r="J138" s="153">
        <f t="shared" si="10"/>
        <v>0</v>
      </c>
      <c r="K138" s="149" t="s">
        <v>21</v>
      </c>
      <c r="L138" s="37"/>
      <c r="M138" s="154" t="s">
        <v>21</v>
      </c>
      <c r="N138" s="155" t="s">
        <v>44</v>
      </c>
      <c r="P138" s="156">
        <f t="shared" si="11"/>
        <v>0</v>
      </c>
      <c r="Q138" s="156">
        <v>2.7E-4</v>
      </c>
      <c r="R138" s="156">
        <f t="shared" si="12"/>
        <v>8.0999999999999996E-4</v>
      </c>
      <c r="S138" s="156">
        <v>0</v>
      </c>
      <c r="T138" s="157">
        <f t="shared" si="13"/>
        <v>0</v>
      </c>
      <c r="AR138" s="21" t="s">
        <v>183</v>
      </c>
      <c r="AT138" s="21" t="s">
        <v>156</v>
      </c>
      <c r="AU138" s="21" t="s">
        <v>83</v>
      </c>
      <c r="AY138" s="21" t="s">
        <v>155</v>
      </c>
      <c r="BE138" s="158">
        <f t="shared" si="14"/>
        <v>0</v>
      </c>
      <c r="BF138" s="158">
        <f t="shared" si="15"/>
        <v>0</v>
      </c>
      <c r="BG138" s="158">
        <f t="shared" si="16"/>
        <v>0</v>
      </c>
      <c r="BH138" s="158">
        <f t="shared" si="17"/>
        <v>0</v>
      </c>
      <c r="BI138" s="158">
        <f t="shared" si="18"/>
        <v>0</v>
      </c>
      <c r="BJ138" s="21" t="s">
        <v>81</v>
      </c>
      <c r="BK138" s="158">
        <f t="shared" si="19"/>
        <v>0</v>
      </c>
      <c r="BL138" s="21" t="s">
        <v>183</v>
      </c>
      <c r="BM138" s="21" t="s">
        <v>431</v>
      </c>
    </row>
    <row r="139" spans="2:65" s="1" customFormat="1" ht="16.5" customHeight="1">
      <c r="B139" s="37"/>
      <c r="C139" s="147" t="s">
        <v>190</v>
      </c>
      <c r="D139" s="147" t="s">
        <v>156</v>
      </c>
      <c r="E139" s="148" t="s">
        <v>1991</v>
      </c>
      <c r="F139" s="149" t="s">
        <v>1992</v>
      </c>
      <c r="G139" s="150" t="s">
        <v>1655</v>
      </c>
      <c r="H139" s="151">
        <v>1</v>
      </c>
      <c r="I139" s="152"/>
      <c r="J139" s="153">
        <f t="shared" si="10"/>
        <v>0</v>
      </c>
      <c r="K139" s="149" t="s">
        <v>21</v>
      </c>
      <c r="L139" s="37"/>
      <c r="M139" s="154" t="s">
        <v>21</v>
      </c>
      <c r="N139" s="155" t="s">
        <v>44</v>
      </c>
      <c r="P139" s="156">
        <f t="shared" si="11"/>
        <v>0</v>
      </c>
      <c r="Q139" s="156">
        <v>4.0000000000000002E-4</v>
      </c>
      <c r="R139" s="156">
        <f t="shared" si="12"/>
        <v>4.0000000000000002E-4</v>
      </c>
      <c r="S139" s="156">
        <v>0</v>
      </c>
      <c r="T139" s="157">
        <f t="shared" si="13"/>
        <v>0</v>
      </c>
      <c r="AR139" s="21" t="s">
        <v>183</v>
      </c>
      <c r="AT139" s="21" t="s">
        <v>156</v>
      </c>
      <c r="AU139" s="21" t="s">
        <v>83</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435</v>
      </c>
    </row>
    <row r="140" spans="2:65" s="1" customFormat="1" ht="16.5" customHeight="1">
      <c r="B140" s="37"/>
      <c r="C140" s="147" t="s">
        <v>9</v>
      </c>
      <c r="D140" s="147" t="s">
        <v>156</v>
      </c>
      <c r="E140" s="148" t="s">
        <v>1993</v>
      </c>
      <c r="F140" s="149" t="s">
        <v>1994</v>
      </c>
      <c r="G140" s="150" t="s">
        <v>1655</v>
      </c>
      <c r="H140" s="151">
        <v>3</v>
      </c>
      <c r="I140" s="152"/>
      <c r="J140" s="153">
        <f t="shared" si="10"/>
        <v>0</v>
      </c>
      <c r="K140" s="149" t="s">
        <v>21</v>
      </c>
      <c r="L140" s="37"/>
      <c r="M140" s="154" t="s">
        <v>21</v>
      </c>
      <c r="N140" s="155" t="s">
        <v>44</v>
      </c>
      <c r="P140" s="156">
        <f t="shared" si="11"/>
        <v>0</v>
      </c>
      <c r="Q140" s="156">
        <v>8.0000000000000004E-4</v>
      </c>
      <c r="R140" s="156">
        <f t="shared" si="12"/>
        <v>2.4000000000000002E-3</v>
      </c>
      <c r="S140" s="156">
        <v>0</v>
      </c>
      <c r="T140" s="157">
        <f t="shared" si="13"/>
        <v>0</v>
      </c>
      <c r="AR140" s="21" t="s">
        <v>183</v>
      </c>
      <c r="AT140" s="21" t="s">
        <v>156</v>
      </c>
      <c r="AU140" s="21" t="s">
        <v>83</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640</v>
      </c>
    </row>
    <row r="141" spans="2:65" s="1" customFormat="1" ht="16.5" customHeight="1">
      <c r="B141" s="37"/>
      <c r="C141" s="147" t="s">
        <v>194</v>
      </c>
      <c r="D141" s="147" t="s">
        <v>156</v>
      </c>
      <c r="E141" s="148" t="s">
        <v>1995</v>
      </c>
      <c r="F141" s="149" t="s">
        <v>1996</v>
      </c>
      <c r="G141" s="150" t="s">
        <v>1655</v>
      </c>
      <c r="H141" s="151">
        <v>1</v>
      </c>
      <c r="I141" s="152"/>
      <c r="J141" s="153">
        <f t="shared" si="10"/>
        <v>0</v>
      </c>
      <c r="K141" s="149" t="s">
        <v>21</v>
      </c>
      <c r="L141" s="37"/>
      <c r="M141" s="154" t="s">
        <v>21</v>
      </c>
      <c r="N141" s="155" t="s">
        <v>44</v>
      </c>
      <c r="P141" s="156">
        <f t="shared" si="11"/>
        <v>0</v>
      </c>
      <c r="Q141" s="156">
        <v>1.97E-3</v>
      </c>
      <c r="R141" s="156">
        <f t="shared" si="12"/>
        <v>1.97E-3</v>
      </c>
      <c r="S141" s="156">
        <v>0</v>
      </c>
      <c r="T141" s="157">
        <f t="shared" si="13"/>
        <v>0</v>
      </c>
      <c r="AR141" s="21" t="s">
        <v>183</v>
      </c>
      <c r="AT141" s="21" t="s">
        <v>156</v>
      </c>
      <c r="AU141" s="21" t="s">
        <v>83</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439</v>
      </c>
    </row>
    <row r="142" spans="2:65" s="1" customFormat="1" ht="16.5" customHeight="1">
      <c r="B142" s="37"/>
      <c r="C142" s="147" t="s">
        <v>231</v>
      </c>
      <c r="D142" s="147" t="s">
        <v>156</v>
      </c>
      <c r="E142" s="148" t="s">
        <v>1997</v>
      </c>
      <c r="F142" s="149" t="s">
        <v>1998</v>
      </c>
      <c r="G142" s="150" t="s">
        <v>1655</v>
      </c>
      <c r="H142" s="151">
        <v>4</v>
      </c>
      <c r="I142" s="152"/>
      <c r="J142" s="153">
        <f t="shared" si="10"/>
        <v>0</v>
      </c>
      <c r="K142" s="149" t="s">
        <v>21</v>
      </c>
      <c r="L142" s="37"/>
      <c r="M142" s="154" t="s">
        <v>21</v>
      </c>
      <c r="N142" s="155" t="s">
        <v>44</v>
      </c>
      <c r="P142" s="156">
        <f t="shared" si="11"/>
        <v>0</v>
      </c>
      <c r="Q142" s="156">
        <v>2.0000000000000002E-5</v>
      </c>
      <c r="R142" s="156">
        <f t="shared" si="12"/>
        <v>8.0000000000000007E-5</v>
      </c>
      <c r="S142" s="156">
        <v>0</v>
      </c>
      <c r="T142" s="157">
        <f t="shared" si="13"/>
        <v>0</v>
      </c>
      <c r="AR142" s="21" t="s">
        <v>183</v>
      </c>
      <c r="AT142" s="21" t="s">
        <v>156</v>
      </c>
      <c r="AU142" s="21" t="s">
        <v>83</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442</v>
      </c>
    </row>
    <row r="143" spans="2:65" s="1" customFormat="1" ht="16.5" customHeight="1">
      <c r="B143" s="37"/>
      <c r="C143" s="147" t="s">
        <v>197</v>
      </c>
      <c r="D143" s="147" t="s">
        <v>156</v>
      </c>
      <c r="E143" s="148" t="s">
        <v>1999</v>
      </c>
      <c r="F143" s="149" t="s">
        <v>2000</v>
      </c>
      <c r="G143" s="150" t="s">
        <v>1655</v>
      </c>
      <c r="H143" s="151">
        <v>1</v>
      </c>
      <c r="I143" s="152"/>
      <c r="J143" s="153">
        <f t="shared" si="10"/>
        <v>0</v>
      </c>
      <c r="K143" s="149" t="s">
        <v>21</v>
      </c>
      <c r="L143" s="37"/>
      <c r="M143" s="154" t="s">
        <v>21</v>
      </c>
      <c r="N143" s="155" t="s">
        <v>44</v>
      </c>
      <c r="P143" s="156">
        <f t="shared" si="11"/>
        <v>0</v>
      </c>
      <c r="Q143" s="156">
        <v>2.0000000000000002E-5</v>
      </c>
      <c r="R143" s="156">
        <f t="shared" si="12"/>
        <v>2.0000000000000002E-5</v>
      </c>
      <c r="S143" s="156">
        <v>0</v>
      </c>
      <c r="T143" s="157">
        <f t="shared" si="13"/>
        <v>0</v>
      </c>
      <c r="AR143" s="21" t="s">
        <v>183</v>
      </c>
      <c r="AT143" s="21" t="s">
        <v>156</v>
      </c>
      <c r="AU143" s="21" t="s">
        <v>83</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446</v>
      </c>
    </row>
    <row r="144" spans="2:65" s="1" customFormat="1" ht="16.5" customHeight="1">
      <c r="B144" s="37"/>
      <c r="C144" s="147" t="s">
        <v>238</v>
      </c>
      <c r="D144" s="147" t="s">
        <v>156</v>
      </c>
      <c r="E144" s="148" t="s">
        <v>2001</v>
      </c>
      <c r="F144" s="149" t="s">
        <v>2002</v>
      </c>
      <c r="G144" s="150" t="s">
        <v>1655</v>
      </c>
      <c r="H144" s="151">
        <v>2</v>
      </c>
      <c r="I144" s="152"/>
      <c r="J144" s="153">
        <f t="shared" si="10"/>
        <v>0</v>
      </c>
      <c r="K144" s="149" t="s">
        <v>21</v>
      </c>
      <c r="L144" s="37"/>
      <c r="M144" s="154" t="s">
        <v>21</v>
      </c>
      <c r="N144" s="155" t="s">
        <v>44</v>
      </c>
      <c r="P144" s="156">
        <f t="shared" si="11"/>
        <v>0</v>
      </c>
      <c r="Q144" s="156">
        <v>2.0000000000000002E-5</v>
      </c>
      <c r="R144" s="156">
        <f t="shared" si="12"/>
        <v>4.0000000000000003E-5</v>
      </c>
      <c r="S144" s="156">
        <v>0</v>
      </c>
      <c r="T144" s="157">
        <f t="shared" si="13"/>
        <v>0</v>
      </c>
      <c r="AR144" s="21" t="s">
        <v>183</v>
      </c>
      <c r="AT144" s="21" t="s">
        <v>156</v>
      </c>
      <c r="AU144" s="21" t="s">
        <v>83</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449</v>
      </c>
    </row>
    <row r="145" spans="2:65" s="1" customFormat="1" ht="16.5" customHeight="1">
      <c r="B145" s="37"/>
      <c r="C145" s="147" t="s">
        <v>201</v>
      </c>
      <c r="D145" s="147" t="s">
        <v>156</v>
      </c>
      <c r="E145" s="148" t="s">
        <v>2003</v>
      </c>
      <c r="F145" s="149" t="s">
        <v>2004</v>
      </c>
      <c r="G145" s="150" t="s">
        <v>1655</v>
      </c>
      <c r="H145" s="151">
        <v>1</v>
      </c>
      <c r="I145" s="152"/>
      <c r="J145" s="153">
        <f t="shared" si="10"/>
        <v>0</v>
      </c>
      <c r="K145" s="149" t="s">
        <v>21</v>
      </c>
      <c r="L145" s="37"/>
      <c r="M145" s="154" t="s">
        <v>21</v>
      </c>
      <c r="N145" s="155" t="s">
        <v>44</v>
      </c>
      <c r="P145" s="156">
        <f t="shared" si="11"/>
        <v>0</v>
      </c>
      <c r="Q145" s="156">
        <v>1.9E-3</v>
      </c>
      <c r="R145" s="156">
        <f t="shared" si="12"/>
        <v>1.9E-3</v>
      </c>
      <c r="S145" s="156">
        <v>0</v>
      </c>
      <c r="T145" s="157">
        <f t="shared" si="13"/>
        <v>0</v>
      </c>
      <c r="AR145" s="21" t="s">
        <v>183</v>
      </c>
      <c r="AT145" s="21" t="s">
        <v>156</v>
      </c>
      <c r="AU145" s="21" t="s">
        <v>83</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454</v>
      </c>
    </row>
    <row r="146" spans="2:65" s="1" customFormat="1" ht="16.5" customHeight="1">
      <c r="B146" s="37"/>
      <c r="C146" s="147" t="s">
        <v>356</v>
      </c>
      <c r="D146" s="147" t="s">
        <v>156</v>
      </c>
      <c r="E146" s="148" t="s">
        <v>2005</v>
      </c>
      <c r="F146" s="149" t="s">
        <v>2006</v>
      </c>
      <c r="G146" s="150" t="s">
        <v>1655</v>
      </c>
      <c r="H146" s="151">
        <v>1</v>
      </c>
      <c r="I146" s="152"/>
      <c r="J146" s="153">
        <f t="shared" si="10"/>
        <v>0</v>
      </c>
      <c r="K146" s="149" t="s">
        <v>21</v>
      </c>
      <c r="L146" s="37"/>
      <c r="M146" s="154" t="s">
        <v>21</v>
      </c>
      <c r="N146" s="155" t="s">
        <v>44</v>
      </c>
      <c r="P146" s="156">
        <f t="shared" si="11"/>
        <v>0</v>
      </c>
      <c r="Q146" s="156">
        <v>3.0000000000000001E-3</v>
      </c>
      <c r="R146" s="156">
        <f t="shared" si="12"/>
        <v>3.0000000000000001E-3</v>
      </c>
      <c r="S146" s="156">
        <v>0</v>
      </c>
      <c r="T146" s="157">
        <f t="shared" si="13"/>
        <v>0</v>
      </c>
      <c r="AR146" s="21" t="s">
        <v>183</v>
      </c>
      <c r="AT146" s="21" t="s">
        <v>156</v>
      </c>
      <c r="AU146" s="21" t="s">
        <v>83</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458</v>
      </c>
    </row>
    <row r="147" spans="2:65" s="1" customFormat="1" ht="16.5" customHeight="1">
      <c r="B147" s="37"/>
      <c r="C147" s="147" t="s">
        <v>204</v>
      </c>
      <c r="D147" s="147" t="s">
        <v>156</v>
      </c>
      <c r="E147" s="148" t="s">
        <v>2007</v>
      </c>
      <c r="F147" s="149" t="s">
        <v>2008</v>
      </c>
      <c r="G147" s="150" t="s">
        <v>1655</v>
      </c>
      <c r="H147" s="151">
        <v>1</v>
      </c>
      <c r="I147" s="152"/>
      <c r="J147" s="153">
        <f t="shared" si="10"/>
        <v>0</v>
      </c>
      <c r="K147" s="149" t="s">
        <v>21</v>
      </c>
      <c r="L147" s="37"/>
      <c r="M147" s="154" t="s">
        <v>21</v>
      </c>
      <c r="N147" s="155" t="s">
        <v>44</v>
      </c>
      <c r="P147" s="156">
        <f t="shared" si="11"/>
        <v>0</v>
      </c>
      <c r="Q147" s="156">
        <v>5.0000000000000001E-4</v>
      </c>
      <c r="R147" s="156">
        <f t="shared" si="12"/>
        <v>5.0000000000000001E-4</v>
      </c>
      <c r="S147" s="156">
        <v>0</v>
      </c>
      <c r="T147" s="157">
        <f t="shared" si="13"/>
        <v>0</v>
      </c>
      <c r="AR147" s="21" t="s">
        <v>183</v>
      </c>
      <c r="AT147" s="21" t="s">
        <v>156</v>
      </c>
      <c r="AU147" s="21" t="s">
        <v>83</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462</v>
      </c>
    </row>
    <row r="148" spans="2:65" s="1" customFormat="1" ht="16.5" customHeight="1">
      <c r="B148" s="37"/>
      <c r="C148" s="147" t="s">
        <v>368</v>
      </c>
      <c r="D148" s="147" t="s">
        <v>156</v>
      </c>
      <c r="E148" s="148" t="s">
        <v>2009</v>
      </c>
      <c r="F148" s="149" t="s">
        <v>2010</v>
      </c>
      <c r="G148" s="150" t="s">
        <v>1681</v>
      </c>
      <c r="H148" s="151">
        <v>463</v>
      </c>
      <c r="I148" s="152"/>
      <c r="J148" s="153">
        <f t="shared" si="10"/>
        <v>0</v>
      </c>
      <c r="K148" s="149" t="s">
        <v>21</v>
      </c>
      <c r="L148" s="37"/>
      <c r="M148" s="154" t="s">
        <v>21</v>
      </c>
      <c r="N148" s="155" t="s">
        <v>44</v>
      </c>
      <c r="P148" s="156">
        <f t="shared" si="11"/>
        <v>0</v>
      </c>
      <c r="Q148" s="156">
        <v>1.8000000000000001E-4</v>
      </c>
      <c r="R148" s="156">
        <f t="shared" si="12"/>
        <v>8.3340000000000011E-2</v>
      </c>
      <c r="S148" s="156">
        <v>0</v>
      </c>
      <c r="T148" s="157">
        <f t="shared" si="13"/>
        <v>0</v>
      </c>
      <c r="AR148" s="21" t="s">
        <v>183</v>
      </c>
      <c r="AT148" s="21" t="s">
        <v>156</v>
      </c>
      <c r="AU148" s="21" t="s">
        <v>83</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468</v>
      </c>
    </row>
    <row r="149" spans="2:65" s="1" customFormat="1" ht="16.5" customHeight="1">
      <c r="B149" s="37"/>
      <c r="C149" s="147" t="s">
        <v>207</v>
      </c>
      <c r="D149" s="147" t="s">
        <v>156</v>
      </c>
      <c r="E149" s="148" t="s">
        <v>2011</v>
      </c>
      <c r="F149" s="149" t="s">
        <v>2012</v>
      </c>
      <c r="G149" s="150" t="s">
        <v>2013</v>
      </c>
      <c r="H149" s="151">
        <v>1</v>
      </c>
      <c r="I149" s="152"/>
      <c r="J149" s="153">
        <f t="shared" si="10"/>
        <v>0</v>
      </c>
      <c r="K149" s="149" t="s">
        <v>21</v>
      </c>
      <c r="L149" s="37"/>
      <c r="M149" s="154" t="s">
        <v>21</v>
      </c>
      <c r="N149" s="155" t="s">
        <v>44</v>
      </c>
      <c r="P149" s="156">
        <f t="shared" si="11"/>
        <v>0</v>
      </c>
      <c r="Q149" s="156">
        <v>1.0000000000000001E-5</v>
      </c>
      <c r="R149" s="156">
        <f t="shared" si="12"/>
        <v>1.0000000000000001E-5</v>
      </c>
      <c r="S149" s="156">
        <v>0</v>
      </c>
      <c r="T149" s="157">
        <f t="shared" si="13"/>
        <v>0</v>
      </c>
      <c r="AR149" s="21" t="s">
        <v>183</v>
      </c>
      <c r="AT149" s="21" t="s">
        <v>156</v>
      </c>
      <c r="AU149" s="21" t="s">
        <v>83</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471</v>
      </c>
    </row>
    <row r="150" spans="2:65" s="1" customFormat="1" ht="16.5" customHeight="1">
      <c r="B150" s="37"/>
      <c r="C150" s="147" t="s">
        <v>373</v>
      </c>
      <c r="D150" s="147" t="s">
        <v>156</v>
      </c>
      <c r="E150" s="148" t="s">
        <v>2014</v>
      </c>
      <c r="F150" s="149" t="s">
        <v>2015</v>
      </c>
      <c r="G150" s="150" t="s">
        <v>1951</v>
      </c>
      <c r="H150" s="151">
        <v>1.0740000000000001</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83</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475</v>
      </c>
    </row>
    <row r="151" spans="2:65" s="9" customFormat="1" ht="37.35" customHeight="1">
      <c r="B151" s="137"/>
      <c r="D151" s="138" t="s">
        <v>72</v>
      </c>
      <c r="E151" s="139" t="s">
        <v>567</v>
      </c>
      <c r="F151" s="139" t="s">
        <v>2016</v>
      </c>
      <c r="I151" s="140"/>
      <c r="J151" s="141">
        <f>BK151</f>
        <v>0</v>
      </c>
      <c r="L151" s="137"/>
      <c r="M151" s="142"/>
      <c r="P151" s="143">
        <f>P152</f>
        <v>0</v>
      </c>
      <c r="R151" s="143">
        <f>R152</f>
        <v>9.7500000000000017E-2</v>
      </c>
      <c r="T151" s="144">
        <f>T152</f>
        <v>0</v>
      </c>
      <c r="AR151" s="138" t="s">
        <v>83</v>
      </c>
      <c r="AT151" s="145" t="s">
        <v>72</v>
      </c>
      <c r="AU151" s="145" t="s">
        <v>73</v>
      </c>
      <c r="AY151" s="138" t="s">
        <v>155</v>
      </c>
      <c r="BK151" s="146">
        <f>BK152</f>
        <v>0</v>
      </c>
    </row>
    <row r="152" spans="2:65" s="9" customFormat="1" ht="19.899999999999999" customHeight="1">
      <c r="B152" s="137"/>
      <c r="D152" s="138" t="s">
        <v>72</v>
      </c>
      <c r="E152" s="169" t="s">
        <v>153</v>
      </c>
      <c r="F152" s="169" t="s">
        <v>21</v>
      </c>
      <c r="I152" s="140"/>
      <c r="J152" s="170">
        <f>BK152</f>
        <v>0</v>
      </c>
      <c r="L152" s="137"/>
      <c r="M152" s="142"/>
      <c r="P152" s="143">
        <f>SUM(P153:P167)</f>
        <v>0</v>
      </c>
      <c r="R152" s="143">
        <f>SUM(R153:R167)</f>
        <v>9.7500000000000017E-2</v>
      </c>
      <c r="T152" s="144">
        <f>SUM(T153:T167)</f>
        <v>0</v>
      </c>
      <c r="AR152" s="138" t="s">
        <v>83</v>
      </c>
      <c r="AT152" s="145" t="s">
        <v>72</v>
      </c>
      <c r="AU152" s="145" t="s">
        <v>81</v>
      </c>
      <c r="AY152" s="138" t="s">
        <v>155</v>
      </c>
      <c r="BK152" s="146">
        <f>SUM(BK153:BK167)</f>
        <v>0</v>
      </c>
    </row>
    <row r="153" spans="2:65" s="1" customFormat="1" ht="16.5" customHeight="1">
      <c r="B153" s="37"/>
      <c r="C153" s="147" t="s">
        <v>81</v>
      </c>
      <c r="D153" s="147" t="s">
        <v>156</v>
      </c>
      <c r="E153" s="148" t="s">
        <v>2017</v>
      </c>
      <c r="F153" s="149" t="s">
        <v>2018</v>
      </c>
      <c r="G153" s="150" t="s">
        <v>1681</v>
      </c>
      <c r="H153" s="151">
        <v>1</v>
      </c>
      <c r="I153" s="152"/>
      <c r="J153" s="153">
        <f t="shared" ref="J153:J167" si="20">ROUND(I153*H153,2)</f>
        <v>0</v>
      </c>
      <c r="K153" s="149" t="s">
        <v>21</v>
      </c>
      <c r="L153" s="37"/>
      <c r="M153" s="154" t="s">
        <v>21</v>
      </c>
      <c r="N153" s="155" t="s">
        <v>44</v>
      </c>
      <c r="P153" s="156">
        <f t="shared" ref="P153:P167" si="21">O153*H153</f>
        <v>0</v>
      </c>
      <c r="Q153" s="156">
        <v>1.12E-2</v>
      </c>
      <c r="R153" s="156">
        <f t="shared" ref="R153:R167" si="22">Q153*H153</f>
        <v>1.12E-2</v>
      </c>
      <c r="S153" s="156">
        <v>0</v>
      </c>
      <c r="T153" s="157">
        <f t="shared" ref="T153:T167" si="23">S153*H153</f>
        <v>0</v>
      </c>
      <c r="AR153" s="21" t="s">
        <v>183</v>
      </c>
      <c r="AT153" s="21" t="s">
        <v>156</v>
      </c>
      <c r="AU153" s="21" t="s">
        <v>83</v>
      </c>
      <c r="AY153" s="21" t="s">
        <v>155</v>
      </c>
      <c r="BE153" s="158">
        <f t="shared" ref="BE153:BE167" si="24">IF(N153="základní",J153,0)</f>
        <v>0</v>
      </c>
      <c r="BF153" s="158">
        <f t="shared" ref="BF153:BF167" si="25">IF(N153="snížená",J153,0)</f>
        <v>0</v>
      </c>
      <c r="BG153" s="158">
        <f t="shared" ref="BG153:BG167" si="26">IF(N153="zákl. přenesená",J153,0)</f>
        <v>0</v>
      </c>
      <c r="BH153" s="158">
        <f t="shared" ref="BH153:BH167" si="27">IF(N153="sníž. přenesená",J153,0)</f>
        <v>0</v>
      </c>
      <c r="BI153" s="158">
        <f t="shared" ref="BI153:BI167" si="28">IF(N153="nulová",J153,0)</f>
        <v>0</v>
      </c>
      <c r="BJ153" s="21" t="s">
        <v>81</v>
      </c>
      <c r="BK153" s="158">
        <f t="shared" ref="BK153:BK167" si="29">ROUND(I153*H153,2)</f>
        <v>0</v>
      </c>
      <c r="BL153" s="21" t="s">
        <v>183</v>
      </c>
      <c r="BM153" s="21" t="s">
        <v>484</v>
      </c>
    </row>
    <row r="154" spans="2:65" s="1" customFormat="1" ht="16.5" customHeight="1">
      <c r="B154" s="37"/>
      <c r="C154" s="147" t="s">
        <v>83</v>
      </c>
      <c r="D154" s="147" t="s">
        <v>156</v>
      </c>
      <c r="E154" s="148" t="s">
        <v>2019</v>
      </c>
      <c r="F154" s="149" t="s">
        <v>2020</v>
      </c>
      <c r="G154" s="150" t="s">
        <v>1681</v>
      </c>
      <c r="H154" s="151">
        <v>5</v>
      </c>
      <c r="I154" s="152"/>
      <c r="J154" s="153">
        <f t="shared" si="20"/>
        <v>0</v>
      </c>
      <c r="K154" s="149" t="s">
        <v>21</v>
      </c>
      <c r="L154" s="37"/>
      <c r="M154" s="154" t="s">
        <v>21</v>
      </c>
      <c r="N154" s="155" t="s">
        <v>44</v>
      </c>
      <c r="P154" s="156">
        <f t="shared" si="21"/>
        <v>0</v>
      </c>
      <c r="Q154" s="156">
        <v>3.3700000000000002E-3</v>
      </c>
      <c r="R154" s="156">
        <f t="shared" si="22"/>
        <v>1.685E-2</v>
      </c>
      <c r="S154" s="156">
        <v>0</v>
      </c>
      <c r="T154" s="157">
        <f t="shared" si="23"/>
        <v>0</v>
      </c>
      <c r="AR154" s="21" t="s">
        <v>183</v>
      </c>
      <c r="AT154" s="21" t="s">
        <v>156</v>
      </c>
      <c r="AU154" s="21" t="s">
        <v>83</v>
      </c>
      <c r="AY154" s="21" t="s">
        <v>155</v>
      </c>
      <c r="BE154" s="158">
        <f t="shared" si="24"/>
        <v>0</v>
      </c>
      <c r="BF154" s="158">
        <f t="shared" si="25"/>
        <v>0</v>
      </c>
      <c r="BG154" s="158">
        <f t="shared" si="26"/>
        <v>0</v>
      </c>
      <c r="BH154" s="158">
        <f t="shared" si="27"/>
        <v>0</v>
      </c>
      <c r="BI154" s="158">
        <f t="shared" si="28"/>
        <v>0</v>
      </c>
      <c r="BJ154" s="21" t="s">
        <v>81</v>
      </c>
      <c r="BK154" s="158">
        <f t="shared" si="29"/>
        <v>0</v>
      </c>
      <c r="BL154" s="21" t="s">
        <v>183</v>
      </c>
      <c r="BM154" s="21" t="s">
        <v>489</v>
      </c>
    </row>
    <row r="155" spans="2:65" s="1" customFormat="1" ht="16.5" customHeight="1">
      <c r="B155" s="37"/>
      <c r="C155" s="147" t="s">
        <v>154</v>
      </c>
      <c r="D155" s="147" t="s">
        <v>156</v>
      </c>
      <c r="E155" s="148" t="s">
        <v>2021</v>
      </c>
      <c r="F155" s="149" t="s">
        <v>2022</v>
      </c>
      <c r="G155" s="150" t="s">
        <v>1681</v>
      </c>
      <c r="H155" s="151">
        <v>13</v>
      </c>
      <c r="I155" s="152"/>
      <c r="J155" s="153">
        <f t="shared" si="20"/>
        <v>0</v>
      </c>
      <c r="K155" s="149" t="s">
        <v>21</v>
      </c>
      <c r="L155" s="37"/>
      <c r="M155" s="154" t="s">
        <v>21</v>
      </c>
      <c r="N155" s="155" t="s">
        <v>44</v>
      </c>
      <c r="P155" s="156">
        <f t="shared" si="21"/>
        <v>0</v>
      </c>
      <c r="Q155" s="156">
        <v>1.01E-3</v>
      </c>
      <c r="R155" s="156">
        <f t="shared" si="22"/>
        <v>1.3130000000000001E-2</v>
      </c>
      <c r="S155" s="156">
        <v>0</v>
      </c>
      <c r="T155" s="157">
        <f t="shared" si="23"/>
        <v>0</v>
      </c>
      <c r="AR155" s="21" t="s">
        <v>183</v>
      </c>
      <c r="AT155" s="21" t="s">
        <v>156</v>
      </c>
      <c r="AU155" s="21" t="s">
        <v>83</v>
      </c>
      <c r="AY155" s="21" t="s">
        <v>155</v>
      </c>
      <c r="BE155" s="158">
        <f t="shared" si="24"/>
        <v>0</v>
      </c>
      <c r="BF155" s="158">
        <f t="shared" si="25"/>
        <v>0</v>
      </c>
      <c r="BG155" s="158">
        <f t="shared" si="26"/>
        <v>0</v>
      </c>
      <c r="BH155" s="158">
        <f t="shared" si="27"/>
        <v>0</v>
      </c>
      <c r="BI155" s="158">
        <f t="shared" si="28"/>
        <v>0</v>
      </c>
      <c r="BJ155" s="21" t="s">
        <v>81</v>
      </c>
      <c r="BK155" s="158">
        <f t="shared" si="29"/>
        <v>0</v>
      </c>
      <c r="BL155" s="21" t="s">
        <v>183</v>
      </c>
      <c r="BM155" s="21" t="s">
        <v>492</v>
      </c>
    </row>
    <row r="156" spans="2:65" s="1" customFormat="1" ht="16.5" customHeight="1">
      <c r="B156" s="37"/>
      <c r="C156" s="147" t="s">
        <v>163</v>
      </c>
      <c r="D156" s="147" t="s">
        <v>156</v>
      </c>
      <c r="E156" s="148" t="s">
        <v>2023</v>
      </c>
      <c r="F156" s="149" t="s">
        <v>2024</v>
      </c>
      <c r="G156" s="150" t="s">
        <v>1637</v>
      </c>
      <c r="H156" s="151">
        <v>1</v>
      </c>
      <c r="I156" s="152"/>
      <c r="J156" s="153">
        <f t="shared" si="20"/>
        <v>0</v>
      </c>
      <c r="K156" s="149" t="s">
        <v>21</v>
      </c>
      <c r="L156" s="37"/>
      <c r="M156" s="154" t="s">
        <v>21</v>
      </c>
      <c r="N156" s="155" t="s">
        <v>44</v>
      </c>
      <c r="P156" s="156">
        <f t="shared" si="21"/>
        <v>0</v>
      </c>
      <c r="Q156" s="156">
        <v>6.8100000000000001E-3</v>
      </c>
      <c r="R156" s="156">
        <f t="shared" si="22"/>
        <v>6.8100000000000001E-3</v>
      </c>
      <c r="S156" s="156">
        <v>0</v>
      </c>
      <c r="T156" s="157">
        <f t="shared" si="23"/>
        <v>0</v>
      </c>
      <c r="AR156" s="21" t="s">
        <v>183</v>
      </c>
      <c r="AT156" s="21" t="s">
        <v>156</v>
      </c>
      <c r="AU156" s="21" t="s">
        <v>83</v>
      </c>
      <c r="AY156" s="21" t="s">
        <v>155</v>
      </c>
      <c r="BE156" s="158">
        <f t="shared" si="24"/>
        <v>0</v>
      </c>
      <c r="BF156" s="158">
        <f t="shared" si="25"/>
        <v>0</v>
      </c>
      <c r="BG156" s="158">
        <f t="shared" si="26"/>
        <v>0</v>
      </c>
      <c r="BH156" s="158">
        <f t="shared" si="27"/>
        <v>0</v>
      </c>
      <c r="BI156" s="158">
        <f t="shared" si="28"/>
        <v>0</v>
      </c>
      <c r="BJ156" s="21" t="s">
        <v>81</v>
      </c>
      <c r="BK156" s="158">
        <f t="shared" si="29"/>
        <v>0</v>
      </c>
      <c r="BL156" s="21" t="s">
        <v>183</v>
      </c>
      <c r="BM156" s="21" t="s">
        <v>497</v>
      </c>
    </row>
    <row r="157" spans="2:65" s="1" customFormat="1" ht="16.5" customHeight="1">
      <c r="B157" s="37"/>
      <c r="C157" s="147" t="s">
        <v>170</v>
      </c>
      <c r="D157" s="147" t="s">
        <v>156</v>
      </c>
      <c r="E157" s="148" t="s">
        <v>2025</v>
      </c>
      <c r="F157" s="149" t="s">
        <v>2026</v>
      </c>
      <c r="G157" s="150" t="s">
        <v>1655</v>
      </c>
      <c r="H157" s="151">
        <v>1</v>
      </c>
      <c r="I157" s="152"/>
      <c r="J157" s="153">
        <f t="shared" si="20"/>
        <v>0</v>
      </c>
      <c r="K157" s="149" t="s">
        <v>21</v>
      </c>
      <c r="L157" s="37"/>
      <c r="M157" s="154" t="s">
        <v>21</v>
      </c>
      <c r="N157" s="155" t="s">
        <v>44</v>
      </c>
      <c r="P157" s="156">
        <f t="shared" si="21"/>
        <v>0</v>
      </c>
      <c r="Q157" s="156">
        <v>0</v>
      </c>
      <c r="R157" s="156">
        <f t="shared" si="22"/>
        <v>0</v>
      </c>
      <c r="S157" s="156">
        <v>0</v>
      </c>
      <c r="T157" s="157">
        <f t="shared" si="23"/>
        <v>0</v>
      </c>
      <c r="AR157" s="21" t="s">
        <v>183</v>
      </c>
      <c r="AT157" s="21" t="s">
        <v>156</v>
      </c>
      <c r="AU157" s="21" t="s">
        <v>83</v>
      </c>
      <c r="AY157" s="21" t="s">
        <v>155</v>
      </c>
      <c r="BE157" s="158">
        <f t="shared" si="24"/>
        <v>0</v>
      </c>
      <c r="BF157" s="158">
        <f t="shared" si="25"/>
        <v>0</v>
      </c>
      <c r="BG157" s="158">
        <f t="shared" si="26"/>
        <v>0</v>
      </c>
      <c r="BH157" s="158">
        <f t="shared" si="27"/>
        <v>0</v>
      </c>
      <c r="BI157" s="158">
        <f t="shared" si="28"/>
        <v>0</v>
      </c>
      <c r="BJ157" s="21" t="s">
        <v>81</v>
      </c>
      <c r="BK157" s="158">
        <f t="shared" si="29"/>
        <v>0</v>
      </c>
      <c r="BL157" s="21" t="s">
        <v>183</v>
      </c>
      <c r="BM157" s="21" t="s">
        <v>501</v>
      </c>
    </row>
    <row r="158" spans="2:65" s="1" customFormat="1" ht="16.5" customHeight="1">
      <c r="B158" s="37"/>
      <c r="C158" s="147" t="s">
        <v>166</v>
      </c>
      <c r="D158" s="147" t="s">
        <v>156</v>
      </c>
      <c r="E158" s="148" t="s">
        <v>2027</v>
      </c>
      <c r="F158" s="149" t="s">
        <v>2028</v>
      </c>
      <c r="G158" s="150" t="s">
        <v>1655</v>
      </c>
      <c r="H158" s="151">
        <v>1</v>
      </c>
      <c r="I158" s="152"/>
      <c r="J158" s="153">
        <f t="shared" si="20"/>
        <v>0</v>
      </c>
      <c r="K158" s="149" t="s">
        <v>21</v>
      </c>
      <c r="L158" s="37"/>
      <c r="M158" s="154" t="s">
        <v>21</v>
      </c>
      <c r="N158" s="155" t="s">
        <v>44</v>
      </c>
      <c r="P158" s="156">
        <f t="shared" si="21"/>
        <v>0</v>
      </c>
      <c r="Q158" s="156">
        <v>0</v>
      </c>
      <c r="R158" s="156">
        <f t="shared" si="22"/>
        <v>0</v>
      </c>
      <c r="S158" s="156">
        <v>0</v>
      </c>
      <c r="T158" s="157">
        <f t="shared" si="23"/>
        <v>0</v>
      </c>
      <c r="AR158" s="21" t="s">
        <v>183</v>
      </c>
      <c r="AT158" s="21" t="s">
        <v>156</v>
      </c>
      <c r="AU158" s="21" t="s">
        <v>83</v>
      </c>
      <c r="AY158" s="21" t="s">
        <v>155</v>
      </c>
      <c r="BE158" s="158">
        <f t="shared" si="24"/>
        <v>0</v>
      </c>
      <c r="BF158" s="158">
        <f t="shared" si="25"/>
        <v>0</v>
      </c>
      <c r="BG158" s="158">
        <f t="shared" si="26"/>
        <v>0</v>
      </c>
      <c r="BH158" s="158">
        <f t="shared" si="27"/>
        <v>0</v>
      </c>
      <c r="BI158" s="158">
        <f t="shared" si="28"/>
        <v>0</v>
      </c>
      <c r="BJ158" s="21" t="s">
        <v>81</v>
      </c>
      <c r="BK158" s="158">
        <f t="shared" si="29"/>
        <v>0</v>
      </c>
      <c r="BL158" s="21" t="s">
        <v>183</v>
      </c>
      <c r="BM158" s="21" t="s">
        <v>673</v>
      </c>
    </row>
    <row r="159" spans="2:65" s="1" customFormat="1" ht="16.5" customHeight="1">
      <c r="B159" s="37"/>
      <c r="C159" s="147" t="s">
        <v>177</v>
      </c>
      <c r="D159" s="147" t="s">
        <v>156</v>
      </c>
      <c r="E159" s="148" t="s">
        <v>2029</v>
      </c>
      <c r="F159" s="149" t="s">
        <v>2030</v>
      </c>
      <c r="G159" s="150" t="s">
        <v>1655</v>
      </c>
      <c r="H159" s="151">
        <v>1</v>
      </c>
      <c r="I159" s="152"/>
      <c r="J159" s="153">
        <f t="shared" si="20"/>
        <v>0</v>
      </c>
      <c r="K159" s="149" t="s">
        <v>21</v>
      </c>
      <c r="L159" s="37"/>
      <c r="M159" s="154" t="s">
        <v>21</v>
      </c>
      <c r="N159" s="155" t="s">
        <v>44</v>
      </c>
      <c r="P159" s="156">
        <f t="shared" si="21"/>
        <v>0</v>
      </c>
      <c r="Q159" s="156">
        <v>5.1000000000000004E-4</v>
      </c>
      <c r="R159" s="156">
        <f t="shared" si="22"/>
        <v>5.1000000000000004E-4</v>
      </c>
      <c r="S159" s="156">
        <v>0</v>
      </c>
      <c r="T159" s="157">
        <f t="shared" si="23"/>
        <v>0</v>
      </c>
      <c r="AR159" s="21" t="s">
        <v>183</v>
      </c>
      <c r="AT159" s="21" t="s">
        <v>156</v>
      </c>
      <c r="AU159" s="21" t="s">
        <v>83</v>
      </c>
      <c r="AY159" s="21" t="s">
        <v>155</v>
      </c>
      <c r="BE159" s="158">
        <f t="shared" si="24"/>
        <v>0</v>
      </c>
      <c r="BF159" s="158">
        <f t="shared" si="25"/>
        <v>0</v>
      </c>
      <c r="BG159" s="158">
        <f t="shared" si="26"/>
        <v>0</v>
      </c>
      <c r="BH159" s="158">
        <f t="shared" si="27"/>
        <v>0</v>
      </c>
      <c r="BI159" s="158">
        <f t="shared" si="28"/>
        <v>0</v>
      </c>
      <c r="BJ159" s="21" t="s">
        <v>81</v>
      </c>
      <c r="BK159" s="158">
        <f t="shared" si="29"/>
        <v>0</v>
      </c>
      <c r="BL159" s="21" t="s">
        <v>183</v>
      </c>
      <c r="BM159" s="21" t="s">
        <v>675</v>
      </c>
    </row>
    <row r="160" spans="2:65" s="1" customFormat="1" ht="16.5" customHeight="1">
      <c r="B160" s="37"/>
      <c r="C160" s="147" t="s">
        <v>169</v>
      </c>
      <c r="D160" s="147" t="s">
        <v>156</v>
      </c>
      <c r="E160" s="148" t="s">
        <v>2031</v>
      </c>
      <c r="F160" s="149" t="s">
        <v>2032</v>
      </c>
      <c r="G160" s="150" t="s">
        <v>1655</v>
      </c>
      <c r="H160" s="151">
        <v>2</v>
      </c>
      <c r="I160" s="152"/>
      <c r="J160" s="153">
        <f t="shared" si="20"/>
        <v>0</v>
      </c>
      <c r="K160" s="149" t="s">
        <v>21</v>
      </c>
      <c r="L160" s="37"/>
      <c r="M160" s="154" t="s">
        <v>21</v>
      </c>
      <c r="N160" s="155" t="s">
        <v>44</v>
      </c>
      <c r="P160" s="156">
        <f t="shared" si="21"/>
        <v>0</v>
      </c>
      <c r="Q160" s="156">
        <v>5.5000000000000003E-4</v>
      </c>
      <c r="R160" s="156">
        <f t="shared" si="22"/>
        <v>1.1000000000000001E-3</v>
      </c>
      <c r="S160" s="156">
        <v>0</v>
      </c>
      <c r="T160" s="157">
        <f t="shared" si="23"/>
        <v>0</v>
      </c>
      <c r="AR160" s="21" t="s">
        <v>183</v>
      </c>
      <c r="AT160" s="21" t="s">
        <v>156</v>
      </c>
      <c r="AU160" s="21" t="s">
        <v>83</v>
      </c>
      <c r="AY160" s="21" t="s">
        <v>155</v>
      </c>
      <c r="BE160" s="158">
        <f t="shared" si="24"/>
        <v>0</v>
      </c>
      <c r="BF160" s="158">
        <f t="shared" si="25"/>
        <v>0</v>
      </c>
      <c r="BG160" s="158">
        <f t="shared" si="26"/>
        <v>0</v>
      </c>
      <c r="BH160" s="158">
        <f t="shared" si="27"/>
        <v>0</v>
      </c>
      <c r="BI160" s="158">
        <f t="shared" si="28"/>
        <v>0</v>
      </c>
      <c r="BJ160" s="21" t="s">
        <v>81</v>
      </c>
      <c r="BK160" s="158">
        <f t="shared" si="29"/>
        <v>0</v>
      </c>
      <c r="BL160" s="21" t="s">
        <v>183</v>
      </c>
      <c r="BM160" s="21" t="s">
        <v>679</v>
      </c>
    </row>
    <row r="161" spans="2:65" s="1" customFormat="1" ht="16.5" customHeight="1">
      <c r="B161" s="37"/>
      <c r="C161" s="147" t="s">
        <v>184</v>
      </c>
      <c r="D161" s="147" t="s">
        <v>156</v>
      </c>
      <c r="E161" s="148" t="s">
        <v>2033</v>
      </c>
      <c r="F161" s="149" t="s">
        <v>2034</v>
      </c>
      <c r="G161" s="150" t="s">
        <v>1637</v>
      </c>
      <c r="H161" s="151">
        <v>1</v>
      </c>
      <c r="I161" s="152"/>
      <c r="J161" s="153">
        <f t="shared" si="20"/>
        <v>0</v>
      </c>
      <c r="K161" s="149" t="s">
        <v>21</v>
      </c>
      <c r="L161" s="37"/>
      <c r="M161" s="154" t="s">
        <v>21</v>
      </c>
      <c r="N161" s="155" t="s">
        <v>44</v>
      </c>
      <c r="P161" s="156">
        <f t="shared" si="21"/>
        <v>0</v>
      </c>
      <c r="Q161" s="156">
        <v>3.4000000000000002E-4</v>
      </c>
      <c r="R161" s="156">
        <f t="shared" si="22"/>
        <v>3.4000000000000002E-4</v>
      </c>
      <c r="S161" s="156">
        <v>0</v>
      </c>
      <c r="T161" s="157">
        <f t="shared" si="23"/>
        <v>0</v>
      </c>
      <c r="AR161" s="21" t="s">
        <v>183</v>
      </c>
      <c r="AT161" s="21" t="s">
        <v>156</v>
      </c>
      <c r="AU161" s="21" t="s">
        <v>83</v>
      </c>
      <c r="AY161" s="21" t="s">
        <v>155</v>
      </c>
      <c r="BE161" s="158">
        <f t="shared" si="24"/>
        <v>0</v>
      </c>
      <c r="BF161" s="158">
        <f t="shared" si="25"/>
        <v>0</v>
      </c>
      <c r="BG161" s="158">
        <f t="shared" si="26"/>
        <v>0</v>
      </c>
      <c r="BH161" s="158">
        <f t="shared" si="27"/>
        <v>0</v>
      </c>
      <c r="BI161" s="158">
        <f t="shared" si="28"/>
        <v>0</v>
      </c>
      <c r="BJ161" s="21" t="s">
        <v>81</v>
      </c>
      <c r="BK161" s="158">
        <f t="shared" si="29"/>
        <v>0</v>
      </c>
      <c r="BL161" s="21" t="s">
        <v>183</v>
      </c>
      <c r="BM161" s="21" t="s">
        <v>681</v>
      </c>
    </row>
    <row r="162" spans="2:65" s="1" customFormat="1" ht="16.5" customHeight="1">
      <c r="B162" s="37"/>
      <c r="C162" s="147" t="s">
        <v>173</v>
      </c>
      <c r="D162" s="147" t="s">
        <v>156</v>
      </c>
      <c r="E162" s="148" t="s">
        <v>2035</v>
      </c>
      <c r="F162" s="149" t="s">
        <v>2036</v>
      </c>
      <c r="G162" s="150" t="s">
        <v>1637</v>
      </c>
      <c r="H162" s="151">
        <v>1</v>
      </c>
      <c r="I162" s="152"/>
      <c r="J162" s="153">
        <f t="shared" si="20"/>
        <v>0</v>
      </c>
      <c r="K162" s="149" t="s">
        <v>21</v>
      </c>
      <c r="L162" s="37"/>
      <c r="M162" s="154" t="s">
        <v>21</v>
      </c>
      <c r="N162" s="155" t="s">
        <v>44</v>
      </c>
      <c r="P162" s="156">
        <f t="shared" si="21"/>
        <v>0</v>
      </c>
      <c r="Q162" s="156">
        <v>1.6000000000000001E-4</v>
      </c>
      <c r="R162" s="156">
        <f t="shared" si="22"/>
        <v>1.6000000000000001E-4</v>
      </c>
      <c r="S162" s="156">
        <v>0</v>
      </c>
      <c r="T162" s="157">
        <f t="shared" si="23"/>
        <v>0</v>
      </c>
      <c r="AR162" s="21" t="s">
        <v>183</v>
      </c>
      <c r="AT162" s="21" t="s">
        <v>156</v>
      </c>
      <c r="AU162" s="21" t="s">
        <v>83</v>
      </c>
      <c r="AY162" s="21" t="s">
        <v>155</v>
      </c>
      <c r="BE162" s="158">
        <f t="shared" si="24"/>
        <v>0</v>
      </c>
      <c r="BF162" s="158">
        <f t="shared" si="25"/>
        <v>0</v>
      </c>
      <c r="BG162" s="158">
        <f t="shared" si="26"/>
        <v>0</v>
      </c>
      <c r="BH162" s="158">
        <f t="shared" si="27"/>
        <v>0</v>
      </c>
      <c r="BI162" s="158">
        <f t="shared" si="28"/>
        <v>0</v>
      </c>
      <c r="BJ162" s="21" t="s">
        <v>81</v>
      </c>
      <c r="BK162" s="158">
        <f t="shared" si="29"/>
        <v>0</v>
      </c>
      <c r="BL162" s="21" t="s">
        <v>183</v>
      </c>
      <c r="BM162" s="21" t="s">
        <v>685</v>
      </c>
    </row>
    <row r="163" spans="2:65" s="1" customFormat="1" ht="16.5" customHeight="1">
      <c r="B163" s="37"/>
      <c r="C163" s="147" t="s">
        <v>191</v>
      </c>
      <c r="D163" s="147" t="s">
        <v>156</v>
      </c>
      <c r="E163" s="148" t="s">
        <v>2037</v>
      </c>
      <c r="F163" s="149" t="s">
        <v>2038</v>
      </c>
      <c r="G163" s="150" t="s">
        <v>1637</v>
      </c>
      <c r="H163" s="151">
        <v>1</v>
      </c>
      <c r="I163" s="152"/>
      <c r="J163" s="153">
        <f t="shared" si="20"/>
        <v>0</v>
      </c>
      <c r="K163" s="149" t="s">
        <v>21</v>
      </c>
      <c r="L163" s="37"/>
      <c r="M163" s="154" t="s">
        <v>21</v>
      </c>
      <c r="N163" s="155" t="s">
        <v>44</v>
      </c>
      <c r="P163" s="156">
        <f t="shared" si="21"/>
        <v>0</v>
      </c>
      <c r="Q163" s="156">
        <v>3.5610000000000003E-2</v>
      </c>
      <c r="R163" s="156">
        <f t="shared" si="22"/>
        <v>3.5610000000000003E-2</v>
      </c>
      <c r="S163" s="156">
        <v>0</v>
      </c>
      <c r="T163" s="157">
        <f t="shared" si="23"/>
        <v>0</v>
      </c>
      <c r="AR163" s="21" t="s">
        <v>183</v>
      </c>
      <c r="AT163" s="21" t="s">
        <v>156</v>
      </c>
      <c r="AU163" s="21" t="s">
        <v>83</v>
      </c>
      <c r="AY163" s="21" t="s">
        <v>155</v>
      </c>
      <c r="BE163" s="158">
        <f t="shared" si="24"/>
        <v>0</v>
      </c>
      <c r="BF163" s="158">
        <f t="shared" si="25"/>
        <v>0</v>
      </c>
      <c r="BG163" s="158">
        <f t="shared" si="26"/>
        <v>0</v>
      </c>
      <c r="BH163" s="158">
        <f t="shared" si="27"/>
        <v>0</v>
      </c>
      <c r="BI163" s="158">
        <f t="shared" si="28"/>
        <v>0</v>
      </c>
      <c r="BJ163" s="21" t="s">
        <v>81</v>
      </c>
      <c r="BK163" s="158">
        <f t="shared" si="29"/>
        <v>0</v>
      </c>
      <c r="BL163" s="21" t="s">
        <v>183</v>
      </c>
      <c r="BM163" s="21" t="s">
        <v>687</v>
      </c>
    </row>
    <row r="164" spans="2:65" s="1" customFormat="1" ht="16.5" customHeight="1">
      <c r="B164" s="37"/>
      <c r="C164" s="147" t="s">
        <v>176</v>
      </c>
      <c r="D164" s="147" t="s">
        <v>156</v>
      </c>
      <c r="E164" s="148" t="s">
        <v>2039</v>
      </c>
      <c r="F164" s="149" t="s">
        <v>2040</v>
      </c>
      <c r="G164" s="150" t="s">
        <v>1637</v>
      </c>
      <c r="H164" s="151">
        <v>1</v>
      </c>
      <c r="I164" s="152"/>
      <c r="J164" s="153">
        <f t="shared" si="20"/>
        <v>0</v>
      </c>
      <c r="K164" s="149" t="s">
        <v>21</v>
      </c>
      <c r="L164" s="37"/>
      <c r="M164" s="154" t="s">
        <v>21</v>
      </c>
      <c r="N164" s="155" t="s">
        <v>44</v>
      </c>
      <c r="P164" s="156">
        <f t="shared" si="21"/>
        <v>0</v>
      </c>
      <c r="Q164" s="156">
        <v>1.1610000000000001E-2</v>
      </c>
      <c r="R164" s="156">
        <f t="shared" si="22"/>
        <v>1.1610000000000001E-2</v>
      </c>
      <c r="S164" s="156">
        <v>0</v>
      </c>
      <c r="T164" s="157">
        <f t="shared" si="23"/>
        <v>0</v>
      </c>
      <c r="AR164" s="21" t="s">
        <v>183</v>
      </c>
      <c r="AT164" s="21" t="s">
        <v>156</v>
      </c>
      <c r="AU164" s="21" t="s">
        <v>83</v>
      </c>
      <c r="AY164" s="21" t="s">
        <v>155</v>
      </c>
      <c r="BE164" s="158">
        <f t="shared" si="24"/>
        <v>0</v>
      </c>
      <c r="BF164" s="158">
        <f t="shared" si="25"/>
        <v>0</v>
      </c>
      <c r="BG164" s="158">
        <f t="shared" si="26"/>
        <v>0</v>
      </c>
      <c r="BH164" s="158">
        <f t="shared" si="27"/>
        <v>0</v>
      </c>
      <c r="BI164" s="158">
        <f t="shared" si="28"/>
        <v>0</v>
      </c>
      <c r="BJ164" s="21" t="s">
        <v>81</v>
      </c>
      <c r="BK164" s="158">
        <f t="shared" si="29"/>
        <v>0</v>
      </c>
      <c r="BL164" s="21" t="s">
        <v>183</v>
      </c>
      <c r="BM164" s="21" t="s">
        <v>691</v>
      </c>
    </row>
    <row r="165" spans="2:65" s="1" customFormat="1" ht="16.5" customHeight="1">
      <c r="B165" s="37"/>
      <c r="C165" s="147" t="s">
        <v>198</v>
      </c>
      <c r="D165" s="147" t="s">
        <v>156</v>
      </c>
      <c r="E165" s="148" t="s">
        <v>2041</v>
      </c>
      <c r="F165" s="149" t="s">
        <v>2042</v>
      </c>
      <c r="G165" s="150" t="s">
        <v>1655</v>
      </c>
      <c r="H165" s="151">
        <v>3</v>
      </c>
      <c r="I165" s="152"/>
      <c r="J165" s="153">
        <f t="shared" si="20"/>
        <v>0</v>
      </c>
      <c r="K165" s="149" t="s">
        <v>21</v>
      </c>
      <c r="L165" s="37"/>
      <c r="M165" s="154" t="s">
        <v>21</v>
      </c>
      <c r="N165" s="155" t="s">
        <v>44</v>
      </c>
      <c r="P165" s="156">
        <f t="shared" si="21"/>
        <v>0</v>
      </c>
      <c r="Q165" s="156">
        <v>3.0000000000000001E-5</v>
      </c>
      <c r="R165" s="156">
        <f t="shared" si="22"/>
        <v>9.0000000000000006E-5</v>
      </c>
      <c r="S165" s="156">
        <v>0</v>
      </c>
      <c r="T165" s="157">
        <f t="shared" si="23"/>
        <v>0</v>
      </c>
      <c r="AR165" s="21" t="s">
        <v>183</v>
      </c>
      <c r="AT165" s="21" t="s">
        <v>156</v>
      </c>
      <c r="AU165" s="21" t="s">
        <v>83</v>
      </c>
      <c r="AY165" s="21" t="s">
        <v>155</v>
      </c>
      <c r="BE165" s="158">
        <f t="shared" si="24"/>
        <v>0</v>
      </c>
      <c r="BF165" s="158">
        <f t="shared" si="25"/>
        <v>0</v>
      </c>
      <c r="BG165" s="158">
        <f t="shared" si="26"/>
        <v>0</v>
      </c>
      <c r="BH165" s="158">
        <f t="shared" si="27"/>
        <v>0</v>
      </c>
      <c r="BI165" s="158">
        <f t="shared" si="28"/>
        <v>0</v>
      </c>
      <c r="BJ165" s="21" t="s">
        <v>81</v>
      </c>
      <c r="BK165" s="158">
        <f t="shared" si="29"/>
        <v>0</v>
      </c>
      <c r="BL165" s="21" t="s">
        <v>183</v>
      </c>
      <c r="BM165" s="21" t="s">
        <v>693</v>
      </c>
    </row>
    <row r="166" spans="2:65" s="1" customFormat="1" ht="16.5" customHeight="1">
      <c r="B166" s="37"/>
      <c r="C166" s="147" t="s">
        <v>180</v>
      </c>
      <c r="D166" s="147" t="s">
        <v>156</v>
      </c>
      <c r="E166" s="148" t="s">
        <v>2043</v>
      </c>
      <c r="F166" s="149" t="s">
        <v>2044</v>
      </c>
      <c r="G166" s="150" t="s">
        <v>1655</v>
      </c>
      <c r="H166" s="151">
        <v>3</v>
      </c>
      <c r="I166" s="152"/>
      <c r="J166" s="153">
        <f t="shared" si="20"/>
        <v>0</v>
      </c>
      <c r="K166" s="149" t="s">
        <v>21</v>
      </c>
      <c r="L166" s="37"/>
      <c r="M166" s="154" t="s">
        <v>21</v>
      </c>
      <c r="N166" s="155" t="s">
        <v>44</v>
      </c>
      <c r="P166" s="156">
        <f t="shared" si="21"/>
        <v>0</v>
      </c>
      <c r="Q166" s="156">
        <v>3.0000000000000001E-5</v>
      </c>
      <c r="R166" s="156">
        <f t="shared" si="22"/>
        <v>9.0000000000000006E-5</v>
      </c>
      <c r="S166" s="156">
        <v>0</v>
      </c>
      <c r="T166" s="157">
        <f t="shared" si="23"/>
        <v>0</v>
      </c>
      <c r="AR166" s="21" t="s">
        <v>183</v>
      </c>
      <c r="AT166" s="21" t="s">
        <v>156</v>
      </c>
      <c r="AU166" s="21" t="s">
        <v>83</v>
      </c>
      <c r="AY166" s="21" t="s">
        <v>155</v>
      </c>
      <c r="BE166" s="158">
        <f t="shared" si="24"/>
        <v>0</v>
      </c>
      <c r="BF166" s="158">
        <f t="shared" si="25"/>
        <v>0</v>
      </c>
      <c r="BG166" s="158">
        <f t="shared" si="26"/>
        <v>0</v>
      </c>
      <c r="BH166" s="158">
        <f t="shared" si="27"/>
        <v>0</v>
      </c>
      <c r="BI166" s="158">
        <f t="shared" si="28"/>
        <v>0</v>
      </c>
      <c r="BJ166" s="21" t="s">
        <v>81</v>
      </c>
      <c r="BK166" s="158">
        <f t="shared" si="29"/>
        <v>0</v>
      </c>
      <c r="BL166" s="21" t="s">
        <v>183</v>
      </c>
      <c r="BM166" s="21" t="s">
        <v>697</v>
      </c>
    </row>
    <row r="167" spans="2:65" s="1" customFormat="1" ht="16.5" customHeight="1">
      <c r="B167" s="37"/>
      <c r="C167" s="147" t="s">
        <v>10</v>
      </c>
      <c r="D167" s="147" t="s">
        <v>156</v>
      </c>
      <c r="E167" s="148" t="s">
        <v>2045</v>
      </c>
      <c r="F167" s="149" t="s">
        <v>2046</v>
      </c>
      <c r="G167" s="150" t="s">
        <v>1951</v>
      </c>
      <c r="H167" s="151">
        <v>0.95</v>
      </c>
      <c r="I167" s="152"/>
      <c r="J167" s="153">
        <f t="shared" si="20"/>
        <v>0</v>
      </c>
      <c r="K167" s="149" t="s">
        <v>21</v>
      </c>
      <c r="L167" s="37"/>
      <c r="M167" s="154" t="s">
        <v>21</v>
      </c>
      <c r="N167" s="155" t="s">
        <v>44</v>
      </c>
      <c r="P167" s="156">
        <f t="shared" si="21"/>
        <v>0</v>
      </c>
      <c r="Q167" s="156">
        <v>0</v>
      </c>
      <c r="R167" s="156">
        <f t="shared" si="22"/>
        <v>0</v>
      </c>
      <c r="S167" s="156">
        <v>0</v>
      </c>
      <c r="T167" s="157">
        <f t="shared" si="23"/>
        <v>0</v>
      </c>
      <c r="AR167" s="21" t="s">
        <v>183</v>
      </c>
      <c r="AT167" s="21" t="s">
        <v>156</v>
      </c>
      <c r="AU167" s="21" t="s">
        <v>83</v>
      </c>
      <c r="AY167" s="21" t="s">
        <v>155</v>
      </c>
      <c r="BE167" s="158">
        <f t="shared" si="24"/>
        <v>0</v>
      </c>
      <c r="BF167" s="158">
        <f t="shared" si="25"/>
        <v>0</v>
      </c>
      <c r="BG167" s="158">
        <f t="shared" si="26"/>
        <v>0</v>
      </c>
      <c r="BH167" s="158">
        <f t="shared" si="27"/>
        <v>0</v>
      </c>
      <c r="BI167" s="158">
        <f t="shared" si="28"/>
        <v>0</v>
      </c>
      <c r="BJ167" s="21" t="s">
        <v>81</v>
      </c>
      <c r="BK167" s="158">
        <f t="shared" si="29"/>
        <v>0</v>
      </c>
      <c r="BL167" s="21" t="s">
        <v>183</v>
      </c>
      <c r="BM167" s="21" t="s">
        <v>699</v>
      </c>
    </row>
    <row r="168" spans="2:65" s="9" customFormat="1" ht="37.35" customHeight="1">
      <c r="B168" s="137"/>
      <c r="D168" s="138" t="s">
        <v>72</v>
      </c>
      <c r="E168" s="139" t="s">
        <v>624</v>
      </c>
      <c r="F168" s="139" t="s">
        <v>2047</v>
      </c>
      <c r="I168" s="140"/>
      <c r="J168" s="141">
        <f>BK168</f>
        <v>0</v>
      </c>
      <c r="L168" s="137"/>
      <c r="M168" s="142"/>
      <c r="P168" s="143">
        <f>P169</f>
        <v>0</v>
      </c>
      <c r="R168" s="143">
        <f>R169</f>
        <v>0.17016999999999999</v>
      </c>
      <c r="T168" s="144">
        <f>T169</f>
        <v>0</v>
      </c>
      <c r="AR168" s="138" t="s">
        <v>83</v>
      </c>
      <c r="AT168" s="145" t="s">
        <v>72</v>
      </c>
      <c r="AU168" s="145" t="s">
        <v>73</v>
      </c>
      <c r="AY168" s="138" t="s">
        <v>155</v>
      </c>
      <c r="BK168" s="146">
        <f>BK169</f>
        <v>0</v>
      </c>
    </row>
    <row r="169" spans="2:65" s="9" customFormat="1" ht="19.899999999999999" customHeight="1">
      <c r="B169" s="137"/>
      <c r="D169" s="138" t="s">
        <v>72</v>
      </c>
      <c r="E169" s="169" t="s">
        <v>153</v>
      </c>
      <c r="F169" s="169" t="s">
        <v>21</v>
      </c>
      <c r="I169" s="140"/>
      <c r="J169" s="170">
        <f>BK169</f>
        <v>0</v>
      </c>
      <c r="L169" s="137"/>
      <c r="M169" s="142"/>
      <c r="P169" s="143">
        <f>SUM(P170:P181)</f>
        <v>0</v>
      </c>
      <c r="R169" s="143">
        <f>SUM(R170:R181)</f>
        <v>0.17016999999999999</v>
      </c>
      <c r="T169" s="144">
        <f>SUM(T170:T181)</f>
        <v>0</v>
      </c>
      <c r="AR169" s="138" t="s">
        <v>83</v>
      </c>
      <c r="AT169" s="145" t="s">
        <v>72</v>
      </c>
      <c r="AU169" s="145" t="s">
        <v>81</v>
      </c>
      <c r="AY169" s="138" t="s">
        <v>155</v>
      </c>
      <c r="BK169" s="146">
        <f>SUM(BK170:BK181)</f>
        <v>0</v>
      </c>
    </row>
    <row r="170" spans="2:65" s="1" customFormat="1" ht="16.5" customHeight="1">
      <c r="B170" s="37"/>
      <c r="C170" s="147" t="s">
        <v>81</v>
      </c>
      <c r="D170" s="147" t="s">
        <v>156</v>
      </c>
      <c r="E170" s="148" t="s">
        <v>1971</v>
      </c>
      <c r="F170" s="149" t="s">
        <v>1972</v>
      </c>
      <c r="G170" s="150" t="s">
        <v>1681</v>
      </c>
      <c r="H170" s="151">
        <v>50</v>
      </c>
      <c r="I170" s="152"/>
      <c r="J170" s="153">
        <f t="shared" ref="J170:J181" si="30">ROUND(I170*H170,2)</f>
        <v>0</v>
      </c>
      <c r="K170" s="149" t="s">
        <v>21</v>
      </c>
      <c r="L170" s="37"/>
      <c r="M170" s="154" t="s">
        <v>21</v>
      </c>
      <c r="N170" s="155" t="s">
        <v>44</v>
      </c>
      <c r="P170" s="156">
        <f t="shared" ref="P170:P181" si="31">O170*H170</f>
        <v>0</v>
      </c>
      <c r="Q170" s="156">
        <v>4.0000000000000003E-5</v>
      </c>
      <c r="R170" s="156">
        <f t="shared" ref="R170:R181" si="32">Q170*H170</f>
        <v>2E-3</v>
      </c>
      <c r="S170" s="156">
        <v>0</v>
      </c>
      <c r="T170" s="157">
        <f t="shared" ref="T170:T181" si="33">S170*H170</f>
        <v>0</v>
      </c>
      <c r="AR170" s="21" t="s">
        <v>183</v>
      </c>
      <c r="AT170" s="21" t="s">
        <v>156</v>
      </c>
      <c r="AU170" s="21" t="s">
        <v>83</v>
      </c>
      <c r="AY170" s="21" t="s">
        <v>155</v>
      </c>
      <c r="BE170" s="158">
        <f t="shared" ref="BE170:BE181" si="34">IF(N170="základní",J170,0)</f>
        <v>0</v>
      </c>
      <c r="BF170" s="158">
        <f t="shared" ref="BF170:BF181" si="35">IF(N170="snížená",J170,0)</f>
        <v>0</v>
      </c>
      <c r="BG170" s="158">
        <f t="shared" ref="BG170:BG181" si="36">IF(N170="zákl. přenesená",J170,0)</f>
        <v>0</v>
      </c>
      <c r="BH170" s="158">
        <f t="shared" ref="BH170:BH181" si="37">IF(N170="sníž. přenesená",J170,0)</f>
        <v>0</v>
      </c>
      <c r="BI170" s="158">
        <f t="shared" ref="BI170:BI181" si="38">IF(N170="nulová",J170,0)</f>
        <v>0</v>
      </c>
      <c r="BJ170" s="21" t="s">
        <v>81</v>
      </c>
      <c r="BK170" s="158">
        <f t="shared" ref="BK170:BK181" si="39">ROUND(I170*H170,2)</f>
        <v>0</v>
      </c>
      <c r="BL170" s="21" t="s">
        <v>183</v>
      </c>
      <c r="BM170" s="21" t="s">
        <v>703</v>
      </c>
    </row>
    <row r="171" spans="2:65" s="1" customFormat="1" ht="16.5" customHeight="1">
      <c r="B171" s="37"/>
      <c r="C171" s="147" t="s">
        <v>83</v>
      </c>
      <c r="D171" s="147" t="s">
        <v>156</v>
      </c>
      <c r="E171" s="148" t="s">
        <v>1973</v>
      </c>
      <c r="F171" s="149" t="s">
        <v>1974</v>
      </c>
      <c r="G171" s="150" t="s">
        <v>1681</v>
      </c>
      <c r="H171" s="151">
        <v>8</v>
      </c>
      <c r="I171" s="152"/>
      <c r="J171" s="153">
        <f t="shared" si="30"/>
        <v>0</v>
      </c>
      <c r="K171" s="149" t="s">
        <v>21</v>
      </c>
      <c r="L171" s="37"/>
      <c r="M171" s="154" t="s">
        <v>21</v>
      </c>
      <c r="N171" s="155" t="s">
        <v>44</v>
      </c>
      <c r="P171" s="156">
        <f t="shared" si="31"/>
        <v>0</v>
      </c>
      <c r="Q171" s="156">
        <v>5.0000000000000002E-5</v>
      </c>
      <c r="R171" s="156">
        <f t="shared" si="32"/>
        <v>4.0000000000000002E-4</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705</v>
      </c>
    </row>
    <row r="172" spans="2:65" s="1" customFormat="1" ht="16.5" customHeight="1">
      <c r="B172" s="37"/>
      <c r="C172" s="147" t="s">
        <v>154</v>
      </c>
      <c r="D172" s="147" t="s">
        <v>156</v>
      </c>
      <c r="E172" s="148" t="s">
        <v>1975</v>
      </c>
      <c r="F172" s="149" t="s">
        <v>1976</v>
      </c>
      <c r="G172" s="150" t="s">
        <v>1681</v>
      </c>
      <c r="H172" s="151">
        <v>8</v>
      </c>
      <c r="I172" s="152"/>
      <c r="J172" s="153">
        <f t="shared" si="30"/>
        <v>0</v>
      </c>
      <c r="K172" s="149" t="s">
        <v>21</v>
      </c>
      <c r="L172" s="37"/>
      <c r="M172" s="154" t="s">
        <v>21</v>
      </c>
      <c r="N172" s="155" t="s">
        <v>44</v>
      </c>
      <c r="P172" s="156">
        <f t="shared" si="31"/>
        <v>0</v>
      </c>
      <c r="Q172" s="156">
        <v>5.0000000000000002E-5</v>
      </c>
      <c r="R172" s="156">
        <f t="shared" si="32"/>
        <v>4.0000000000000002E-4</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709</v>
      </c>
    </row>
    <row r="173" spans="2:65" s="1" customFormat="1" ht="16.5" customHeight="1">
      <c r="B173" s="37"/>
      <c r="C173" s="147" t="s">
        <v>163</v>
      </c>
      <c r="D173" s="147" t="s">
        <v>156</v>
      </c>
      <c r="E173" s="148" t="s">
        <v>1959</v>
      </c>
      <c r="F173" s="149" t="s">
        <v>1960</v>
      </c>
      <c r="G173" s="150" t="s">
        <v>1681</v>
      </c>
      <c r="H173" s="151">
        <v>50</v>
      </c>
      <c r="I173" s="152"/>
      <c r="J173" s="153">
        <f t="shared" si="30"/>
        <v>0</v>
      </c>
      <c r="K173" s="149" t="s">
        <v>21</v>
      </c>
      <c r="L173" s="37"/>
      <c r="M173" s="154" t="s">
        <v>21</v>
      </c>
      <c r="N173" s="155" t="s">
        <v>44</v>
      </c>
      <c r="P173" s="156">
        <f t="shared" si="31"/>
        <v>0</v>
      </c>
      <c r="Q173" s="156">
        <v>4.8999999999999998E-4</v>
      </c>
      <c r="R173" s="156">
        <f t="shared" si="32"/>
        <v>2.4500000000000001E-2</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711</v>
      </c>
    </row>
    <row r="174" spans="2:65" s="1" customFormat="1" ht="16.5" customHeight="1">
      <c r="B174" s="37"/>
      <c r="C174" s="147" t="s">
        <v>170</v>
      </c>
      <c r="D174" s="147" t="s">
        <v>156</v>
      </c>
      <c r="E174" s="148" t="s">
        <v>1961</v>
      </c>
      <c r="F174" s="149" t="s">
        <v>1962</v>
      </c>
      <c r="G174" s="150" t="s">
        <v>1681</v>
      </c>
      <c r="H174" s="151">
        <v>8</v>
      </c>
      <c r="I174" s="152"/>
      <c r="J174" s="153">
        <f t="shared" si="30"/>
        <v>0</v>
      </c>
      <c r="K174" s="149" t="s">
        <v>21</v>
      </c>
      <c r="L174" s="37"/>
      <c r="M174" s="154" t="s">
        <v>21</v>
      </c>
      <c r="N174" s="155" t="s">
        <v>44</v>
      </c>
      <c r="P174" s="156">
        <f t="shared" si="31"/>
        <v>0</v>
      </c>
      <c r="Q174" s="156">
        <v>5.9999999999999995E-4</v>
      </c>
      <c r="R174" s="156">
        <f t="shared" si="32"/>
        <v>4.7999999999999996E-3</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715</v>
      </c>
    </row>
    <row r="175" spans="2:65" s="1" customFormat="1" ht="16.5" customHeight="1">
      <c r="B175" s="37"/>
      <c r="C175" s="147" t="s">
        <v>166</v>
      </c>
      <c r="D175" s="147" t="s">
        <v>156</v>
      </c>
      <c r="E175" s="148" t="s">
        <v>1963</v>
      </c>
      <c r="F175" s="149" t="s">
        <v>1964</v>
      </c>
      <c r="G175" s="150" t="s">
        <v>1681</v>
      </c>
      <c r="H175" s="151">
        <v>8</v>
      </c>
      <c r="I175" s="152"/>
      <c r="J175" s="153">
        <f t="shared" si="30"/>
        <v>0</v>
      </c>
      <c r="K175" s="149" t="s">
        <v>21</v>
      </c>
      <c r="L175" s="37"/>
      <c r="M175" s="154" t="s">
        <v>21</v>
      </c>
      <c r="N175" s="155" t="s">
        <v>44</v>
      </c>
      <c r="P175" s="156">
        <f t="shared" si="31"/>
        <v>0</v>
      </c>
      <c r="Q175" s="156">
        <v>7.9000000000000001E-4</v>
      </c>
      <c r="R175" s="156">
        <f t="shared" si="32"/>
        <v>6.3200000000000001E-3</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722</v>
      </c>
    </row>
    <row r="176" spans="2:65" s="1" customFormat="1" ht="16.5" customHeight="1">
      <c r="B176" s="37"/>
      <c r="C176" s="147" t="s">
        <v>177</v>
      </c>
      <c r="D176" s="147" t="s">
        <v>156</v>
      </c>
      <c r="E176" s="148" t="s">
        <v>1967</v>
      </c>
      <c r="F176" s="149" t="s">
        <v>1968</v>
      </c>
      <c r="G176" s="150" t="s">
        <v>1681</v>
      </c>
      <c r="H176" s="151">
        <v>32</v>
      </c>
      <c r="I176" s="152"/>
      <c r="J176" s="153">
        <f t="shared" si="30"/>
        <v>0</v>
      </c>
      <c r="K176" s="149" t="s">
        <v>21</v>
      </c>
      <c r="L176" s="37"/>
      <c r="M176" s="154" t="s">
        <v>21</v>
      </c>
      <c r="N176" s="155" t="s">
        <v>44</v>
      </c>
      <c r="P176" s="156">
        <f t="shared" si="31"/>
        <v>0</v>
      </c>
      <c r="Q176" s="156">
        <v>1.9300000000000001E-3</v>
      </c>
      <c r="R176" s="156">
        <f t="shared" si="32"/>
        <v>6.1760000000000002E-2</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724</v>
      </c>
    </row>
    <row r="177" spans="2:65" s="1" customFormat="1" ht="16.5" customHeight="1">
      <c r="B177" s="37"/>
      <c r="C177" s="147" t="s">
        <v>169</v>
      </c>
      <c r="D177" s="147" t="s">
        <v>156</v>
      </c>
      <c r="E177" s="148" t="s">
        <v>2048</v>
      </c>
      <c r="F177" s="149" t="s">
        <v>2049</v>
      </c>
      <c r="G177" s="150" t="s">
        <v>1681</v>
      </c>
      <c r="H177" s="151">
        <v>8</v>
      </c>
      <c r="I177" s="152"/>
      <c r="J177" s="153">
        <f t="shared" si="30"/>
        <v>0</v>
      </c>
      <c r="K177" s="149" t="s">
        <v>21</v>
      </c>
      <c r="L177" s="37"/>
      <c r="M177" s="154" t="s">
        <v>21</v>
      </c>
      <c r="N177" s="155" t="s">
        <v>44</v>
      </c>
      <c r="P177" s="156">
        <f t="shared" si="31"/>
        <v>0</v>
      </c>
      <c r="Q177" s="156">
        <v>1.9300000000000001E-3</v>
      </c>
      <c r="R177" s="156">
        <f t="shared" si="32"/>
        <v>1.5440000000000001E-2</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727</v>
      </c>
    </row>
    <row r="178" spans="2:65" s="1" customFormat="1" ht="16.5" customHeight="1">
      <c r="B178" s="37"/>
      <c r="C178" s="147" t="s">
        <v>184</v>
      </c>
      <c r="D178" s="147" t="s">
        <v>156</v>
      </c>
      <c r="E178" s="148" t="s">
        <v>1979</v>
      </c>
      <c r="F178" s="149" t="s">
        <v>1980</v>
      </c>
      <c r="G178" s="150" t="s">
        <v>1655</v>
      </c>
      <c r="H178" s="151">
        <v>6</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729</v>
      </c>
    </row>
    <row r="179" spans="2:65" s="1" customFormat="1" ht="16.5" customHeight="1">
      <c r="B179" s="37"/>
      <c r="C179" s="147" t="s">
        <v>173</v>
      </c>
      <c r="D179" s="147" t="s">
        <v>156</v>
      </c>
      <c r="E179" s="148" t="s">
        <v>2050</v>
      </c>
      <c r="F179" s="149" t="s">
        <v>2051</v>
      </c>
      <c r="G179" s="150" t="s">
        <v>1637</v>
      </c>
      <c r="H179" s="151">
        <v>6</v>
      </c>
      <c r="I179" s="152"/>
      <c r="J179" s="153">
        <f t="shared" si="30"/>
        <v>0</v>
      </c>
      <c r="K179" s="149" t="s">
        <v>21</v>
      </c>
      <c r="L179" s="37"/>
      <c r="M179" s="154" t="s">
        <v>21</v>
      </c>
      <c r="N179" s="155" t="s">
        <v>44</v>
      </c>
      <c r="P179" s="156">
        <f t="shared" si="31"/>
        <v>0</v>
      </c>
      <c r="Q179" s="156">
        <v>8.7799999999999996E-3</v>
      </c>
      <c r="R179" s="156">
        <f t="shared" si="32"/>
        <v>5.2679999999999998E-2</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732</v>
      </c>
    </row>
    <row r="180" spans="2:65" s="1" customFormat="1" ht="16.5" customHeight="1">
      <c r="B180" s="37"/>
      <c r="C180" s="147" t="s">
        <v>191</v>
      </c>
      <c r="D180" s="147" t="s">
        <v>156</v>
      </c>
      <c r="E180" s="148" t="s">
        <v>1981</v>
      </c>
      <c r="F180" s="149" t="s">
        <v>1982</v>
      </c>
      <c r="G180" s="150" t="s">
        <v>1655</v>
      </c>
      <c r="H180" s="151">
        <v>6</v>
      </c>
      <c r="I180" s="152"/>
      <c r="J180" s="153">
        <f t="shared" si="30"/>
        <v>0</v>
      </c>
      <c r="K180" s="149" t="s">
        <v>21</v>
      </c>
      <c r="L180" s="37"/>
      <c r="M180" s="154" t="s">
        <v>21</v>
      </c>
      <c r="N180" s="155" t="s">
        <v>44</v>
      </c>
      <c r="P180" s="156">
        <f t="shared" si="31"/>
        <v>0</v>
      </c>
      <c r="Q180" s="156">
        <v>2.3000000000000001E-4</v>
      </c>
      <c r="R180" s="156">
        <f t="shared" si="32"/>
        <v>1.3800000000000002E-3</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734</v>
      </c>
    </row>
    <row r="181" spans="2:65" s="1" customFormat="1" ht="16.5" customHeight="1">
      <c r="B181" s="37"/>
      <c r="C181" s="147" t="s">
        <v>176</v>
      </c>
      <c r="D181" s="147" t="s">
        <v>156</v>
      </c>
      <c r="E181" s="148" t="s">
        <v>2052</v>
      </c>
      <c r="F181" s="149" t="s">
        <v>2053</v>
      </c>
      <c r="G181" s="150" t="s">
        <v>1637</v>
      </c>
      <c r="H181" s="151">
        <v>1</v>
      </c>
      <c r="I181" s="152"/>
      <c r="J181" s="153">
        <f t="shared" si="30"/>
        <v>0</v>
      </c>
      <c r="K181" s="149" t="s">
        <v>21</v>
      </c>
      <c r="L181" s="37"/>
      <c r="M181" s="154" t="s">
        <v>21</v>
      </c>
      <c r="N181" s="155" t="s">
        <v>44</v>
      </c>
      <c r="P181" s="156">
        <f t="shared" si="31"/>
        <v>0</v>
      </c>
      <c r="Q181" s="156">
        <v>4.8999999999999998E-4</v>
      </c>
      <c r="R181" s="156">
        <f t="shared" si="32"/>
        <v>4.8999999999999998E-4</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737</v>
      </c>
    </row>
    <row r="182" spans="2:65" s="9" customFormat="1" ht="37.35" customHeight="1">
      <c r="B182" s="137"/>
      <c r="D182" s="138" t="s">
        <v>72</v>
      </c>
      <c r="E182" s="139" t="s">
        <v>626</v>
      </c>
      <c r="F182" s="139" t="s">
        <v>2054</v>
      </c>
      <c r="I182" s="140"/>
      <c r="J182" s="141">
        <f>BK182</f>
        <v>0</v>
      </c>
      <c r="L182" s="137"/>
      <c r="M182" s="142"/>
      <c r="P182" s="143">
        <f>P183</f>
        <v>0</v>
      </c>
      <c r="R182" s="143">
        <f>R183</f>
        <v>0.90771000000000013</v>
      </c>
      <c r="T182" s="144">
        <f>T183</f>
        <v>0</v>
      </c>
      <c r="AR182" s="138" t="s">
        <v>83</v>
      </c>
      <c r="AT182" s="145" t="s">
        <v>72</v>
      </c>
      <c r="AU182" s="145" t="s">
        <v>73</v>
      </c>
      <c r="AY182" s="138" t="s">
        <v>155</v>
      </c>
      <c r="BK182" s="146">
        <f>BK183</f>
        <v>0</v>
      </c>
    </row>
    <row r="183" spans="2:65" s="9" customFormat="1" ht="19.899999999999999" customHeight="1">
      <c r="B183" s="137"/>
      <c r="D183" s="138" t="s">
        <v>72</v>
      </c>
      <c r="E183" s="169" t="s">
        <v>153</v>
      </c>
      <c r="F183" s="169" t="s">
        <v>21</v>
      </c>
      <c r="I183" s="140"/>
      <c r="J183" s="170">
        <f>BK183</f>
        <v>0</v>
      </c>
      <c r="L183" s="137"/>
      <c r="M183" s="142"/>
      <c r="P183" s="143">
        <f>SUM(P184:P223)</f>
        <v>0</v>
      </c>
      <c r="R183" s="143">
        <f>SUM(R184:R223)</f>
        <v>0.90771000000000013</v>
      </c>
      <c r="T183" s="144">
        <f>SUM(T184:T223)</f>
        <v>0</v>
      </c>
      <c r="AR183" s="138" t="s">
        <v>83</v>
      </c>
      <c r="AT183" s="145" t="s">
        <v>72</v>
      </c>
      <c r="AU183" s="145" t="s">
        <v>81</v>
      </c>
      <c r="AY183" s="138" t="s">
        <v>155</v>
      </c>
      <c r="BK183" s="146">
        <f>SUM(BK184:BK223)</f>
        <v>0</v>
      </c>
    </row>
    <row r="184" spans="2:65" s="1" customFormat="1" ht="16.5" customHeight="1">
      <c r="B184" s="37"/>
      <c r="C184" s="147" t="s">
        <v>83</v>
      </c>
      <c r="D184" s="147" t="s">
        <v>156</v>
      </c>
      <c r="E184" s="148" t="s">
        <v>2055</v>
      </c>
      <c r="F184" s="149" t="s">
        <v>2056</v>
      </c>
      <c r="G184" s="150" t="s">
        <v>1637</v>
      </c>
      <c r="H184" s="151">
        <v>4</v>
      </c>
      <c r="I184" s="152"/>
      <c r="J184" s="153">
        <f t="shared" ref="J184:J223" si="40">ROUND(I184*H184,2)</f>
        <v>0</v>
      </c>
      <c r="K184" s="149" t="s">
        <v>21</v>
      </c>
      <c r="L184" s="37"/>
      <c r="M184" s="154" t="s">
        <v>21</v>
      </c>
      <c r="N184" s="155" t="s">
        <v>44</v>
      </c>
      <c r="P184" s="156">
        <f t="shared" ref="P184:P223" si="41">O184*H184</f>
        <v>0</v>
      </c>
      <c r="Q184" s="156">
        <v>1.336E-2</v>
      </c>
      <c r="R184" s="156">
        <f t="shared" ref="R184:R223" si="42">Q184*H184</f>
        <v>5.3440000000000001E-2</v>
      </c>
      <c r="S184" s="156">
        <v>0</v>
      </c>
      <c r="T184" s="157">
        <f t="shared" ref="T184:T223" si="43">S184*H184</f>
        <v>0</v>
      </c>
      <c r="AR184" s="21" t="s">
        <v>183</v>
      </c>
      <c r="AT184" s="21" t="s">
        <v>156</v>
      </c>
      <c r="AU184" s="21" t="s">
        <v>83</v>
      </c>
      <c r="AY184" s="21" t="s">
        <v>155</v>
      </c>
      <c r="BE184" s="158">
        <f t="shared" ref="BE184:BE223" si="44">IF(N184="základní",J184,0)</f>
        <v>0</v>
      </c>
      <c r="BF184" s="158">
        <f t="shared" ref="BF184:BF223" si="45">IF(N184="snížená",J184,0)</f>
        <v>0</v>
      </c>
      <c r="BG184" s="158">
        <f t="shared" ref="BG184:BG223" si="46">IF(N184="zákl. přenesená",J184,0)</f>
        <v>0</v>
      </c>
      <c r="BH184" s="158">
        <f t="shared" ref="BH184:BH223" si="47">IF(N184="sníž. přenesená",J184,0)</f>
        <v>0</v>
      </c>
      <c r="BI184" s="158">
        <f t="shared" ref="BI184:BI223" si="48">IF(N184="nulová",J184,0)</f>
        <v>0</v>
      </c>
      <c r="BJ184" s="21" t="s">
        <v>81</v>
      </c>
      <c r="BK184" s="158">
        <f t="shared" ref="BK184:BK223" si="49">ROUND(I184*H184,2)</f>
        <v>0</v>
      </c>
      <c r="BL184" s="21" t="s">
        <v>183</v>
      </c>
      <c r="BM184" s="21" t="s">
        <v>739</v>
      </c>
    </row>
    <row r="185" spans="2:65" s="1" customFormat="1" ht="16.5" customHeight="1">
      <c r="B185" s="37"/>
      <c r="C185" s="147" t="s">
        <v>154</v>
      </c>
      <c r="D185" s="147" t="s">
        <v>156</v>
      </c>
      <c r="E185" s="148" t="s">
        <v>2057</v>
      </c>
      <c r="F185" s="149" t="s">
        <v>2058</v>
      </c>
      <c r="G185" s="150" t="s">
        <v>1637</v>
      </c>
      <c r="H185" s="151">
        <v>4</v>
      </c>
      <c r="I185" s="152"/>
      <c r="J185" s="153">
        <f t="shared" si="40"/>
        <v>0</v>
      </c>
      <c r="K185" s="149" t="s">
        <v>21</v>
      </c>
      <c r="L185" s="37"/>
      <c r="M185" s="154" t="s">
        <v>21</v>
      </c>
      <c r="N185" s="155" t="s">
        <v>44</v>
      </c>
      <c r="P185" s="156">
        <f t="shared" si="41"/>
        <v>0</v>
      </c>
      <c r="Q185" s="156">
        <v>1.3999999999999999E-4</v>
      </c>
      <c r="R185" s="156">
        <f t="shared" si="42"/>
        <v>5.5999999999999995E-4</v>
      </c>
      <c r="S185" s="156">
        <v>0</v>
      </c>
      <c r="T185" s="157">
        <f t="shared" si="43"/>
        <v>0</v>
      </c>
      <c r="AR185" s="21" t="s">
        <v>183</v>
      </c>
      <c r="AT185" s="21" t="s">
        <v>156</v>
      </c>
      <c r="AU185" s="21" t="s">
        <v>83</v>
      </c>
      <c r="AY185" s="21" t="s">
        <v>155</v>
      </c>
      <c r="BE185" s="158">
        <f t="shared" si="44"/>
        <v>0</v>
      </c>
      <c r="BF185" s="158">
        <f t="shared" si="45"/>
        <v>0</v>
      </c>
      <c r="BG185" s="158">
        <f t="shared" si="46"/>
        <v>0</v>
      </c>
      <c r="BH185" s="158">
        <f t="shared" si="47"/>
        <v>0</v>
      </c>
      <c r="BI185" s="158">
        <f t="shared" si="48"/>
        <v>0</v>
      </c>
      <c r="BJ185" s="21" t="s">
        <v>81</v>
      </c>
      <c r="BK185" s="158">
        <f t="shared" si="49"/>
        <v>0</v>
      </c>
      <c r="BL185" s="21" t="s">
        <v>183</v>
      </c>
      <c r="BM185" s="21" t="s">
        <v>742</v>
      </c>
    </row>
    <row r="186" spans="2:65" s="1" customFormat="1" ht="16.5" customHeight="1">
      <c r="B186" s="37"/>
      <c r="C186" s="147" t="s">
        <v>163</v>
      </c>
      <c r="D186" s="147" t="s">
        <v>156</v>
      </c>
      <c r="E186" s="148" t="s">
        <v>2059</v>
      </c>
      <c r="F186" s="149" t="s">
        <v>2060</v>
      </c>
      <c r="G186" s="150" t="s">
        <v>1637</v>
      </c>
      <c r="H186" s="151">
        <v>4</v>
      </c>
      <c r="I186" s="152"/>
      <c r="J186" s="153">
        <f t="shared" si="40"/>
        <v>0</v>
      </c>
      <c r="K186" s="149" t="s">
        <v>21</v>
      </c>
      <c r="L186" s="37"/>
      <c r="M186" s="154" t="s">
        <v>21</v>
      </c>
      <c r="N186" s="155" t="s">
        <v>44</v>
      </c>
      <c r="P186" s="156">
        <f t="shared" si="41"/>
        <v>0</v>
      </c>
      <c r="Q186" s="156">
        <v>1.3999999999999999E-4</v>
      </c>
      <c r="R186" s="156">
        <f t="shared" si="42"/>
        <v>5.5999999999999995E-4</v>
      </c>
      <c r="S186" s="156">
        <v>0</v>
      </c>
      <c r="T186" s="157">
        <f t="shared" si="43"/>
        <v>0</v>
      </c>
      <c r="AR186" s="21" t="s">
        <v>183</v>
      </c>
      <c r="AT186" s="21" t="s">
        <v>156</v>
      </c>
      <c r="AU186" s="21" t="s">
        <v>83</v>
      </c>
      <c r="AY186" s="21" t="s">
        <v>155</v>
      </c>
      <c r="BE186" s="158">
        <f t="shared" si="44"/>
        <v>0</v>
      </c>
      <c r="BF186" s="158">
        <f t="shared" si="45"/>
        <v>0</v>
      </c>
      <c r="BG186" s="158">
        <f t="shared" si="46"/>
        <v>0</v>
      </c>
      <c r="BH186" s="158">
        <f t="shared" si="47"/>
        <v>0</v>
      </c>
      <c r="BI186" s="158">
        <f t="shared" si="48"/>
        <v>0</v>
      </c>
      <c r="BJ186" s="21" t="s">
        <v>81</v>
      </c>
      <c r="BK186" s="158">
        <f t="shared" si="49"/>
        <v>0</v>
      </c>
      <c r="BL186" s="21" t="s">
        <v>183</v>
      </c>
      <c r="BM186" s="21" t="s">
        <v>744</v>
      </c>
    </row>
    <row r="187" spans="2:65" s="1" customFormat="1" ht="16.5" customHeight="1">
      <c r="B187" s="37"/>
      <c r="C187" s="147" t="s">
        <v>170</v>
      </c>
      <c r="D187" s="147" t="s">
        <v>156</v>
      </c>
      <c r="E187" s="148" t="s">
        <v>2061</v>
      </c>
      <c r="F187" s="149" t="s">
        <v>2062</v>
      </c>
      <c r="G187" s="150" t="s">
        <v>1637</v>
      </c>
      <c r="H187" s="151">
        <v>4</v>
      </c>
      <c r="I187" s="152"/>
      <c r="J187" s="153">
        <f t="shared" si="40"/>
        <v>0</v>
      </c>
      <c r="K187" s="149" t="s">
        <v>21</v>
      </c>
      <c r="L187" s="37"/>
      <c r="M187" s="154" t="s">
        <v>21</v>
      </c>
      <c r="N187" s="155" t="s">
        <v>44</v>
      </c>
      <c r="P187" s="156">
        <f t="shared" si="41"/>
        <v>0</v>
      </c>
      <c r="Q187" s="156">
        <v>1.3999999999999999E-4</v>
      </c>
      <c r="R187" s="156">
        <f t="shared" si="42"/>
        <v>5.5999999999999995E-4</v>
      </c>
      <c r="S187" s="156">
        <v>0</v>
      </c>
      <c r="T187" s="157">
        <f t="shared" si="43"/>
        <v>0</v>
      </c>
      <c r="AR187" s="21" t="s">
        <v>183</v>
      </c>
      <c r="AT187" s="21" t="s">
        <v>156</v>
      </c>
      <c r="AU187" s="21" t="s">
        <v>83</v>
      </c>
      <c r="AY187" s="21" t="s">
        <v>155</v>
      </c>
      <c r="BE187" s="158">
        <f t="shared" si="44"/>
        <v>0</v>
      </c>
      <c r="BF187" s="158">
        <f t="shared" si="45"/>
        <v>0</v>
      </c>
      <c r="BG187" s="158">
        <f t="shared" si="46"/>
        <v>0</v>
      </c>
      <c r="BH187" s="158">
        <f t="shared" si="47"/>
        <v>0</v>
      </c>
      <c r="BI187" s="158">
        <f t="shared" si="48"/>
        <v>0</v>
      </c>
      <c r="BJ187" s="21" t="s">
        <v>81</v>
      </c>
      <c r="BK187" s="158">
        <f t="shared" si="49"/>
        <v>0</v>
      </c>
      <c r="BL187" s="21" t="s">
        <v>183</v>
      </c>
      <c r="BM187" s="21" t="s">
        <v>747</v>
      </c>
    </row>
    <row r="188" spans="2:65" s="1" customFormat="1" ht="16.5" customHeight="1">
      <c r="B188" s="37"/>
      <c r="C188" s="147" t="s">
        <v>166</v>
      </c>
      <c r="D188" s="147" t="s">
        <v>156</v>
      </c>
      <c r="E188" s="148" t="s">
        <v>2063</v>
      </c>
      <c r="F188" s="149" t="s">
        <v>2064</v>
      </c>
      <c r="G188" s="150" t="s">
        <v>1637</v>
      </c>
      <c r="H188" s="151">
        <v>4</v>
      </c>
      <c r="I188" s="152"/>
      <c r="J188" s="153">
        <f t="shared" si="40"/>
        <v>0</v>
      </c>
      <c r="K188" s="149" t="s">
        <v>21</v>
      </c>
      <c r="L188" s="37"/>
      <c r="M188" s="154" t="s">
        <v>21</v>
      </c>
      <c r="N188" s="155" t="s">
        <v>44</v>
      </c>
      <c r="P188" s="156">
        <f t="shared" si="41"/>
        <v>0</v>
      </c>
      <c r="Q188" s="156">
        <v>1.056E-2</v>
      </c>
      <c r="R188" s="156">
        <f t="shared" si="42"/>
        <v>4.224E-2</v>
      </c>
      <c r="S188" s="156">
        <v>0</v>
      </c>
      <c r="T188" s="157">
        <f t="shared" si="43"/>
        <v>0</v>
      </c>
      <c r="AR188" s="21" t="s">
        <v>183</v>
      </c>
      <c r="AT188" s="21" t="s">
        <v>156</v>
      </c>
      <c r="AU188" s="21" t="s">
        <v>83</v>
      </c>
      <c r="AY188" s="21" t="s">
        <v>155</v>
      </c>
      <c r="BE188" s="158">
        <f t="shared" si="44"/>
        <v>0</v>
      </c>
      <c r="BF188" s="158">
        <f t="shared" si="45"/>
        <v>0</v>
      </c>
      <c r="BG188" s="158">
        <f t="shared" si="46"/>
        <v>0</v>
      </c>
      <c r="BH188" s="158">
        <f t="shared" si="47"/>
        <v>0</v>
      </c>
      <c r="BI188" s="158">
        <f t="shared" si="48"/>
        <v>0</v>
      </c>
      <c r="BJ188" s="21" t="s">
        <v>81</v>
      </c>
      <c r="BK188" s="158">
        <f t="shared" si="49"/>
        <v>0</v>
      </c>
      <c r="BL188" s="21" t="s">
        <v>183</v>
      </c>
      <c r="BM188" s="21" t="s">
        <v>749</v>
      </c>
    </row>
    <row r="189" spans="2:65" s="1" customFormat="1" ht="16.5" customHeight="1">
      <c r="B189" s="37"/>
      <c r="C189" s="147" t="s">
        <v>177</v>
      </c>
      <c r="D189" s="147" t="s">
        <v>156</v>
      </c>
      <c r="E189" s="148" t="s">
        <v>2065</v>
      </c>
      <c r="F189" s="149" t="s">
        <v>2066</v>
      </c>
      <c r="G189" s="150" t="s">
        <v>1637</v>
      </c>
      <c r="H189" s="151">
        <v>4</v>
      </c>
      <c r="I189" s="152"/>
      <c r="J189" s="153">
        <f t="shared" si="40"/>
        <v>0</v>
      </c>
      <c r="K189" s="149" t="s">
        <v>21</v>
      </c>
      <c r="L189" s="37"/>
      <c r="M189" s="154" t="s">
        <v>21</v>
      </c>
      <c r="N189" s="155" t="s">
        <v>44</v>
      </c>
      <c r="P189" s="156">
        <f t="shared" si="41"/>
        <v>0</v>
      </c>
      <c r="Q189" s="156">
        <v>2.937E-2</v>
      </c>
      <c r="R189" s="156">
        <f t="shared" si="42"/>
        <v>0.11748</v>
      </c>
      <c r="S189" s="156">
        <v>0</v>
      </c>
      <c r="T189" s="157">
        <f t="shared" si="43"/>
        <v>0</v>
      </c>
      <c r="AR189" s="21" t="s">
        <v>183</v>
      </c>
      <c r="AT189" s="21" t="s">
        <v>156</v>
      </c>
      <c r="AU189" s="21" t="s">
        <v>83</v>
      </c>
      <c r="AY189" s="21" t="s">
        <v>155</v>
      </c>
      <c r="BE189" s="158">
        <f t="shared" si="44"/>
        <v>0</v>
      </c>
      <c r="BF189" s="158">
        <f t="shared" si="45"/>
        <v>0</v>
      </c>
      <c r="BG189" s="158">
        <f t="shared" si="46"/>
        <v>0</v>
      </c>
      <c r="BH189" s="158">
        <f t="shared" si="47"/>
        <v>0</v>
      </c>
      <c r="BI189" s="158">
        <f t="shared" si="48"/>
        <v>0</v>
      </c>
      <c r="BJ189" s="21" t="s">
        <v>81</v>
      </c>
      <c r="BK189" s="158">
        <f t="shared" si="49"/>
        <v>0</v>
      </c>
      <c r="BL189" s="21" t="s">
        <v>183</v>
      </c>
      <c r="BM189" s="21" t="s">
        <v>752</v>
      </c>
    </row>
    <row r="190" spans="2:65" s="1" customFormat="1" ht="16.5" customHeight="1">
      <c r="B190" s="37"/>
      <c r="C190" s="147" t="s">
        <v>169</v>
      </c>
      <c r="D190" s="147" t="s">
        <v>156</v>
      </c>
      <c r="E190" s="148" t="s">
        <v>2067</v>
      </c>
      <c r="F190" s="149" t="s">
        <v>2068</v>
      </c>
      <c r="G190" s="150" t="s">
        <v>1655</v>
      </c>
      <c r="H190" s="151">
        <v>4</v>
      </c>
      <c r="I190" s="152"/>
      <c r="J190" s="153">
        <f t="shared" si="40"/>
        <v>0</v>
      </c>
      <c r="K190" s="149" t="s">
        <v>21</v>
      </c>
      <c r="L190" s="37"/>
      <c r="M190" s="154" t="s">
        <v>21</v>
      </c>
      <c r="N190" s="155" t="s">
        <v>44</v>
      </c>
      <c r="P190" s="156">
        <f t="shared" si="41"/>
        <v>0</v>
      </c>
      <c r="Q190" s="156">
        <v>2.3900000000000002E-3</v>
      </c>
      <c r="R190" s="156">
        <f t="shared" si="42"/>
        <v>9.5600000000000008E-3</v>
      </c>
      <c r="S190" s="156">
        <v>0</v>
      </c>
      <c r="T190" s="157">
        <f t="shared" si="43"/>
        <v>0</v>
      </c>
      <c r="AR190" s="21" t="s">
        <v>183</v>
      </c>
      <c r="AT190" s="21" t="s">
        <v>156</v>
      </c>
      <c r="AU190" s="21" t="s">
        <v>83</v>
      </c>
      <c r="AY190" s="21" t="s">
        <v>155</v>
      </c>
      <c r="BE190" s="158">
        <f t="shared" si="44"/>
        <v>0</v>
      </c>
      <c r="BF190" s="158">
        <f t="shared" si="45"/>
        <v>0</v>
      </c>
      <c r="BG190" s="158">
        <f t="shared" si="46"/>
        <v>0</v>
      </c>
      <c r="BH190" s="158">
        <f t="shared" si="47"/>
        <v>0</v>
      </c>
      <c r="BI190" s="158">
        <f t="shared" si="48"/>
        <v>0</v>
      </c>
      <c r="BJ190" s="21" t="s">
        <v>81</v>
      </c>
      <c r="BK190" s="158">
        <f t="shared" si="49"/>
        <v>0</v>
      </c>
      <c r="BL190" s="21" t="s">
        <v>183</v>
      </c>
      <c r="BM190" s="21" t="s">
        <v>754</v>
      </c>
    </row>
    <row r="191" spans="2:65" s="1" customFormat="1" ht="16.5" customHeight="1">
      <c r="B191" s="37"/>
      <c r="C191" s="147" t="s">
        <v>184</v>
      </c>
      <c r="D191" s="147" t="s">
        <v>156</v>
      </c>
      <c r="E191" s="148" t="s">
        <v>2069</v>
      </c>
      <c r="F191" s="149" t="s">
        <v>2070</v>
      </c>
      <c r="G191" s="150" t="s">
        <v>1637</v>
      </c>
      <c r="H191" s="151">
        <v>4</v>
      </c>
      <c r="I191" s="152"/>
      <c r="J191" s="153">
        <f t="shared" si="40"/>
        <v>0</v>
      </c>
      <c r="K191" s="149" t="s">
        <v>21</v>
      </c>
      <c r="L191" s="37"/>
      <c r="M191" s="154" t="s">
        <v>21</v>
      </c>
      <c r="N191" s="155" t="s">
        <v>44</v>
      </c>
      <c r="P191" s="156">
        <f t="shared" si="41"/>
        <v>0</v>
      </c>
      <c r="Q191" s="156">
        <v>1.635E-2</v>
      </c>
      <c r="R191" s="156">
        <f t="shared" si="42"/>
        <v>6.54E-2</v>
      </c>
      <c r="S191" s="156">
        <v>0</v>
      </c>
      <c r="T191" s="157">
        <f t="shared" si="43"/>
        <v>0</v>
      </c>
      <c r="AR191" s="21" t="s">
        <v>183</v>
      </c>
      <c r="AT191" s="21" t="s">
        <v>156</v>
      </c>
      <c r="AU191" s="21" t="s">
        <v>83</v>
      </c>
      <c r="AY191" s="21" t="s">
        <v>155</v>
      </c>
      <c r="BE191" s="158">
        <f t="shared" si="44"/>
        <v>0</v>
      </c>
      <c r="BF191" s="158">
        <f t="shared" si="45"/>
        <v>0</v>
      </c>
      <c r="BG191" s="158">
        <f t="shared" si="46"/>
        <v>0</v>
      </c>
      <c r="BH191" s="158">
        <f t="shared" si="47"/>
        <v>0</v>
      </c>
      <c r="BI191" s="158">
        <f t="shared" si="48"/>
        <v>0</v>
      </c>
      <c r="BJ191" s="21" t="s">
        <v>81</v>
      </c>
      <c r="BK191" s="158">
        <f t="shared" si="49"/>
        <v>0</v>
      </c>
      <c r="BL191" s="21" t="s">
        <v>183</v>
      </c>
      <c r="BM191" s="21" t="s">
        <v>757</v>
      </c>
    </row>
    <row r="192" spans="2:65" s="1" customFormat="1" ht="16.5" customHeight="1">
      <c r="B192" s="37"/>
      <c r="C192" s="147" t="s">
        <v>173</v>
      </c>
      <c r="D192" s="147" t="s">
        <v>156</v>
      </c>
      <c r="E192" s="148" t="s">
        <v>2071</v>
      </c>
      <c r="F192" s="149" t="s">
        <v>2072</v>
      </c>
      <c r="G192" s="150" t="s">
        <v>1637</v>
      </c>
      <c r="H192" s="151">
        <v>4</v>
      </c>
      <c r="I192" s="152"/>
      <c r="J192" s="153">
        <f t="shared" si="40"/>
        <v>0</v>
      </c>
      <c r="K192" s="149" t="s">
        <v>21</v>
      </c>
      <c r="L192" s="37"/>
      <c r="M192" s="154" t="s">
        <v>21</v>
      </c>
      <c r="N192" s="155" t="s">
        <v>44</v>
      </c>
      <c r="P192" s="156">
        <f t="shared" si="41"/>
        <v>0</v>
      </c>
      <c r="Q192" s="156">
        <v>1.635E-2</v>
      </c>
      <c r="R192" s="156">
        <f t="shared" si="42"/>
        <v>6.54E-2</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759</v>
      </c>
    </row>
    <row r="193" spans="2:65" s="1" customFormat="1" ht="16.5" customHeight="1">
      <c r="B193" s="37"/>
      <c r="C193" s="147" t="s">
        <v>191</v>
      </c>
      <c r="D193" s="147" t="s">
        <v>156</v>
      </c>
      <c r="E193" s="148" t="s">
        <v>2073</v>
      </c>
      <c r="F193" s="149" t="s">
        <v>2074</v>
      </c>
      <c r="G193" s="150" t="s">
        <v>1637</v>
      </c>
      <c r="H193" s="151">
        <v>4</v>
      </c>
      <c r="I193" s="152"/>
      <c r="J193" s="153">
        <f t="shared" si="40"/>
        <v>0</v>
      </c>
      <c r="K193" s="149" t="s">
        <v>21</v>
      </c>
      <c r="L193" s="37"/>
      <c r="M193" s="154" t="s">
        <v>21</v>
      </c>
      <c r="N193" s="155" t="s">
        <v>44</v>
      </c>
      <c r="P193" s="156">
        <f t="shared" si="41"/>
        <v>0</v>
      </c>
      <c r="Q193" s="156">
        <v>9.4000000000000004E-3</v>
      </c>
      <c r="R193" s="156">
        <f t="shared" si="42"/>
        <v>3.7600000000000001E-2</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762</v>
      </c>
    </row>
    <row r="194" spans="2:65" s="1" customFormat="1" ht="16.5" customHeight="1">
      <c r="B194" s="37"/>
      <c r="C194" s="147" t="s">
        <v>176</v>
      </c>
      <c r="D194" s="147" t="s">
        <v>156</v>
      </c>
      <c r="E194" s="148" t="s">
        <v>2075</v>
      </c>
      <c r="F194" s="149" t="s">
        <v>2076</v>
      </c>
      <c r="G194" s="150" t="s">
        <v>1637</v>
      </c>
      <c r="H194" s="151">
        <v>2</v>
      </c>
      <c r="I194" s="152"/>
      <c r="J194" s="153">
        <f t="shared" si="40"/>
        <v>0</v>
      </c>
      <c r="K194" s="149" t="s">
        <v>21</v>
      </c>
      <c r="L194" s="37"/>
      <c r="M194" s="154" t="s">
        <v>21</v>
      </c>
      <c r="N194" s="155" t="s">
        <v>44</v>
      </c>
      <c r="P194" s="156">
        <f t="shared" si="41"/>
        <v>0</v>
      </c>
      <c r="Q194" s="156">
        <v>1.072E-2</v>
      </c>
      <c r="R194" s="156">
        <f t="shared" si="42"/>
        <v>2.1440000000000001E-2</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764</v>
      </c>
    </row>
    <row r="195" spans="2:65" s="1" customFormat="1" ht="16.5" customHeight="1">
      <c r="B195" s="37"/>
      <c r="C195" s="147" t="s">
        <v>198</v>
      </c>
      <c r="D195" s="147" t="s">
        <v>156</v>
      </c>
      <c r="E195" s="148" t="s">
        <v>2077</v>
      </c>
      <c r="F195" s="149" t="s">
        <v>2078</v>
      </c>
      <c r="G195" s="150" t="s">
        <v>1637</v>
      </c>
      <c r="H195" s="151">
        <v>1</v>
      </c>
      <c r="I195" s="152"/>
      <c r="J195" s="153">
        <f t="shared" si="40"/>
        <v>0</v>
      </c>
      <c r="K195" s="149" t="s">
        <v>21</v>
      </c>
      <c r="L195" s="37"/>
      <c r="M195" s="154" t="s">
        <v>21</v>
      </c>
      <c r="N195" s="155" t="s">
        <v>44</v>
      </c>
      <c r="P195" s="156">
        <f t="shared" si="41"/>
        <v>0</v>
      </c>
      <c r="Q195" s="156">
        <v>1.222E-2</v>
      </c>
      <c r="R195" s="156">
        <f t="shared" si="42"/>
        <v>1.222E-2</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767</v>
      </c>
    </row>
    <row r="196" spans="2:65" s="1" customFormat="1" ht="16.5" customHeight="1">
      <c r="B196" s="37"/>
      <c r="C196" s="147" t="s">
        <v>180</v>
      </c>
      <c r="D196" s="147" t="s">
        <v>156</v>
      </c>
      <c r="E196" s="148" t="s">
        <v>2079</v>
      </c>
      <c r="F196" s="149" t="s">
        <v>2080</v>
      </c>
      <c r="G196" s="150" t="s">
        <v>1637</v>
      </c>
      <c r="H196" s="151">
        <v>10</v>
      </c>
      <c r="I196" s="152"/>
      <c r="J196" s="153">
        <f t="shared" si="40"/>
        <v>0</v>
      </c>
      <c r="K196" s="149" t="s">
        <v>21</v>
      </c>
      <c r="L196" s="37"/>
      <c r="M196" s="154" t="s">
        <v>21</v>
      </c>
      <c r="N196" s="155" t="s">
        <v>44</v>
      </c>
      <c r="P196" s="156">
        <f t="shared" si="41"/>
        <v>0</v>
      </c>
      <c r="Q196" s="156">
        <v>1.7940000000000001E-2</v>
      </c>
      <c r="R196" s="156">
        <f t="shared" si="42"/>
        <v>0.1794</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769</v>
      </c>
    </row>
    <row r="197" spans="2:65" s="1" customFormat="1" ht="16.5" customHeight="1">
      <c r="B197" s="37"/>
      <c r="C197" s="147" t="s">
        <v>10</v>
      </c>
      <c r="D197" s="147" t="s">
        <v>156</v>
      </c>
      <c r="E197" s="148" t="s">
        <v>2081</v>
      </c>
      <c r="F197" s="149" t="s">
        <v>2082</v>
      </c>
      <c r="G197" s="150" t="s">
        <v>1637</v>
      </c>
      <c r="H197" s="151">
        <v>1</v>
      </c>
      <c r="I197" s="152"/>
      <c r="J197" s="153">
        <f t="shared" si="40"/>
        <v>0</v>
      </c>
      <c r="K197" s="149" t="s">
        <v>21</v>
      </c>
      <c r="L197" s="37"/>
      <c r="M197" s="154" t="s">
        <v>21</v>
      </c>
      <c r="N197" s="155" t="s">
        <v>44</v>
      </c>
      <c r="P197" s="156">
        <f t="shared" si="41"/>
        <v>0</v>
      </c>
      <c r="Q197" s="156">
        <v>7.4799999999999997E-3</v>
      </c>
      <c r="R197" s="156">
        <f t="shared" si="42"/>
        <v>7.4799999999999997E-3</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772</v>
      </c>
    </row>
    <row r="198" spans="2:65" s="1" customFormat="1" ht="16.5" customHeight="1">
      <c r="B198" s="37"/>
      <c r="C198" s="147" t="s">
        <v>183</v>
      </c>
      <c r="D198" s="147" t="s">
        <v>156</v>
      </c>
      <c r="E198" s="148" t="s">
        <v>2083</v>
      </c>
      <c r="F198" s="149" t="s">
        <v>2084</v>
      </c>
      <c r="G198" s="150" t="s">
        <v>1637</v>
      </c>
      <c r="H198" s="151">
        <v>5</v>
      </c>
      <c r="I198" s="152"/>
      <c r="J198" s="153">
        <f t="shared" si="40"/>
        <v>0</v>
      </c>
      <c r="K198" s="149" t="s">
        <v>21</v>
      </c>
      <c r="L198" s="37"/>
      <c r="M198" s="154" t="s">
        <v>21</v>
      </c>
      <c r="N198" s="155" t="s">
        <v>44</v>
      </c>
      <c r="P198" s="156">
        <f t="shared" si="41"/>
        <v>0</v>
      </c>
      <c r="Q198" s="156">
        <v>9.7000000000000005E-4</v>
      </c>
      <c r="R198" s="156">
        <f t="shared" si="42"/>
        <v>4.8500000000000001E-3</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774</v>
      </c>
    </row>
    <row r="199" spans="2:65" s="1" customFormat="1" ht="16.5" customHeight="1">
      <c r="B199" s="37"/>
      <c r="C199" s="147" t="s">
        <v>211</v>
      </c>
      <c r="D199" s="147" t="s">
        <v>156</v>
      </c>
      <c r="E199" s="148" t="s">
        <v>2085</v>
      </c>
      <c r="F199" s="149" t="s">
        <v>2086</v>
      </c>
      <c r="G199" s="150" t="s">
        <v>1637</v>
      </c>
      <c r="H199" s="151">
        <v>2</v>
      </c>
      <c r="I199" s="152"/>
      <c r="J199" s="153">
        <f t="shared" si="40"/>
        <v>0</v>
      </c>
      <c r="K199" s="149" t="s">
        <v>21</v>
      </c>
      <c r="L199" s="37"/>
      <c r="M199" s="154" t="s">
        <v>21</v>
      </c>
      <c r="N199" s="155" t="s">
        <v>44</v>
      </c>
      <c r="P199" s="156">
        <f t="shared" si="41"/>
        <v>0</v>
      </c>
      <c r="Q199" s="156">
        <v>1.8489999999999999E-2</v>
      </c>
      <c r="R199" s="156">
        <f t="shared" si="42"/>
        <v>3.6979999999999999E-2</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777</v>
      </c>
    </row>
    <row r="200" spans="2:65" s="1" customFormat="1" ht="16.5" customHeight="1">
      <c r="B200" s="37"/>
      <c r="C200" s="147" t="s">
        <v>187</v>
      </c>
      <c r="D200" s="147" t="s">
        <v>156</v>
      </c>
      <c r="E200" s="148" t="s">
        <v>2087</v>
      </c>
      <c r="F200" s="149" t="s">
        <v>2088</v>
      </c>
      <c r="G200" s="150" t="s">
        <v>1637</v>
      </c>
      <c r="H200" s="151">
        <v>2</v>
      </c>
      <c r="I200" s="152"/>
      <c r="J200" s="153">
        <f t="shared" si="40"/>
        <v>0</v>
      </c>
      <c r="K200" s="149" t="s">
        <v>21</v>
      </c>
      <c r="L200" s="37"/>
      <c r="M200" s="154" t="s">
        <v>21</v>
      </c>
      <c r="N200" s="155" t="s">
        <v>44</v>
      </c>
      <c r="P200" s="156">
        <f t="shared" si="41"/>
        <v>0</v>
      </c>
      <c r="Q200" s="156">
        <v>1.8489999999999999E-2</v>
      </c>
      <c r="R200" s="156">
        <f t="shared" si="42"/>
        <v>3.6979999999999999E-2</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779</v>
      </c>
    </row>
    <row r="201" spans="2:65" s="1" customFormat="1" ht="16.5" customHeight="1">
      <c r="B201" s="37"/>
      <c r="C201" s="147" t="s">
        <v>218</v>
      </c>
      <c r="D201" s="147" t="s">
        <v>156</v>
      </c>
      <c r="E201" s="148" t="s">
        <v>2089</v>
      </c>
      <c r="F201" s="149" t="s">
        <v>2090</v>
      </c>
      <c r="G201" s="150" t="s">
        <v>1637</v>
      </c>
      <c r="H201" s="151">
        <v>2</v>
      </c>
      <c r="I201" s="152"/>
      <c r="J201" s="153">
        <f t="shared" si="40"/>
        <v>0</v>
      </c>
      <c r="K201" s="149" t="s">
        <v>21</v>
      </c>
      <c r="L201" s="37"/>
      <c r="M201" s="154" t="s">
        <v>21</v>
      </c>
      <c r="N201" s="155" t="s">
        <v>44</v>
      </c>
      <c r="P201" s="156">
        <f t="shared" si="41"/>
        <v>0</v>
      </c>
      <c r="Q201" s="156">
        <v>1.8489999999999999E-2</v>
      </c>
      <c r="R201" s="156">
        <f t="shared" si="42"/>
        <v>3.6979999999999999E-2</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782</v>
      </c>
    </row>
    <row r="202" spans="2:65" s="1" customFormat="1" ht="16.5" customHeight="1">
      <c r="B202" s="37"/>
      <c r="C202" s="147" t="s">
        <v>190</v>
      </c>
      <c r="D202" s="147" t="s">
        <v>156</v>
      </c>
      <c r="E202" s="148" t="s">
        <v>2091</v>
      </c>
      <c r="F202" s="149" t="s">
        <v>2092</v>
      </c>
      <c r="G202" s="150" t="s">
        <v>1637</v>
      </c>
      <c r="H202" s="151">
        <v>2</v>
      </c>
      <c r="I202" s="152"/>
      <c r="J202" s="153">
        <f t="shared" si="40"/>
        <v>0</v>
      </c>
      <c r="K202" s="149" t="s">
        <v>21</v>
      </c>
      <c r="L202" s="37"/>
      <c r="M202" s="154" t="s">
        <v>21</v>
      </c>
      <c r="N202" s="155" t="s">
        <v>44</v>
      </c>
      <c r="P202" s="156">
        <f t="shared" si="41"/>
        <v>0</v>
      </c>
      <c r="Q202" s="156">
        <v>1.959E-2</v>
      </c>
      <c r="R202" s="156">
        <f t="shared" si="42"/>
        <v>3.918E-2</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784</v>
      </c>
    </row>
    <row r="203" spans="2:65" s="1" customFormat="1" ht="16.5" customHeight="1">
      <c r="B203" s="37"/>
      <c r="C203" s="147" t="s">
        <v>9</v>
      </c>
      <c r="D203" s="147" t="s">
        <v>156</v>
      </c>
      <c r="E203" s="148" t="s">
        <v>2093</v>
      </c>
      <c r="F203" s="149" t="s">
        <v>2094</v>
      </c>
      <c r="G203" s="150" t="s">
        <v>1637</v>
      </c>
      <c r="H203" s="151">
        <v>2</v>
      </c>
      <c r="I203" s="152"/>
      <c r="J203" s="153">
        <f t="shared" si="40"/>
        <v>0</v>
      </c>
      <c r="K203" s="149" t="s">
        <v>21</v>
      </c>
      <c r="L203" s="37"/>
      <c r="M203" s="154" t="s">
        <v>21</v>
      </c>
      <c r="N203" s="155" t="s">
        <v>44</v>
      </c>
      <c r="P203" s="156">
        <f t="shared" si="41"/>
        <v>0</v>
      </c>
      <c r="Q203" s="156">
        <v>3.4209999999999997E-2</v>
      </c>
      <c r="R203" s="156">
        <f t="shared" si="42"/>
        <v>6.8419999999999995E-2</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787</v>
      </c>
    </row>
    <row r="204" spans="2:65" s="1" customFormat="1" ht="16.5" customHeight="1">
      <c r="B204" s="37"/>
      <c r="C204" s="147" t="s">
        <v>194</v>
      </c>
      <c r="D204" s="147" t="s">
        <v>156</v>
      </c>
      <c r="E204" s="148" t="s">
        <v>2095</v>
      </c>
      <c r="F204" s="149" t="s">
        <v>2096</v>
      </c>
      <c r="G204" s="150" t="s">
        <v>1637</v>
      </c>
      <c r="H204" s="151">
        <v>26</v>
      </c>
      <c r="I204" s="152"/>
      <c r="J204" s="153">
        <f t="shared" si="40"/>
        <v>0</v>
      </c>
      <c r="K204" s="149" t="s">
        <v>21</v>
      </c>
      <c r="L204" s="37"/>
      <c r="M204" s="154" t="s">
        <v>21</v>
      </c>
      <c r="N204" s="155" t="s">
        <v>44</v>
      </c>
      <c r="P204" s="156">
        <f t="shared" si="41"/>
        <v>0</v>
      </c>
      <c r="Q204" s="156">
        <v>3.3E-4</v>
      </c>
      <c r="R204" s="156">
        <f t="shared" si="42"/>
        <v>8.5800000000000008E-3</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789</v>
      </c>
    </row>
    <row r="205" spans="2:65" s="1" customFormat="1" ht="16.5" customHeight="1">
      <c r="B205" s="37"/>
      <c r="C205" s="147" t="s">
        <v>231</v>
      </c>
      <c r="D205" s="147" t="s">
        <v>156</v>
      </c>
      <c r="E205" s="148" t="s">
        <v>2097</v>
      </c>
      <c r="F205" s="149" t="s">
        <v>2098</v>
      </c>
      <c r="G205" s="150" t="s">
        <v>1637</v>
      </c>
      <c r="H205" s="151">
        <v>2</v>
      </c>
      <c r="I205" s="152"/>
      <c r="J205" s="153">
        <f t="shared" si="40"/>
        <v>0</v>
      </c>
      <c r="K205" s="149" t="s">
        <v>21</v>
      </c>
      <c r="L205" s="37"/>
      <c r="M205" s="154" t="s">
        <v>21</v>
      </c>
      <c r="N205" s="155" t="s">
        <v>44</v>
      </c>
      <c r="P205" s="156">
        <f t="shared" si="41"/>
        <v>0</v>
      </c>
      <c r="Q205" s="156">
        <v>5.9000000000000003E-4</v>
      </c>
      <c r="R205" s="156">
        <f t="shared" si="42"/>
        <v>1.1800000000000001E-3</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792</v>
      </c>
    </row>
    <row r="206" spans="2:65" s="1" customFormat="1" ht="16.5" customHeight="1">
      <c r="B206" s="37"/>
      <c r="C206" s="147" t="s">
        <v>197</v>
      </c>
      <c r="D206" s="147" t="s">
        <v>156</v>
      </c>
      <c r="E206" s="148" t="s">
        <v>2099</v>
      </c>
      <c r="F206" s="149" t="s">
        <v>2100</v>
      </c>
      <c r="G206" s="150" t="s">
        <v>1637</v>
      </c>
      <c r="H206" s="151">
        <v>28</v>
      </c>
      <c r="I206" s="152"/>
      <c r="J206" s="153">
        <f t="shared" si="40"/>
        <v>0</v>
      </c>
      <c r="K206" s="149" t="s">
        <v>21</v>
      </c>
      <c r="L206" s="37"/>
      <c r="M206" s="154" t="s">
        <v>21</v>
      </c>
      <c r="N206" s="155" t="s">
        <v>44</v>
      </c>
      <c r="P206" s="156">
        <f t="shared" si="41"/>
        <v>0</v>
      </c>
      <c r="Q206" s="156">
        <v>9.0000000000000006E-5</v>
      </c>
      <c r="R206" s="156">
        <f t="shared" si="42"/>
        <v>2.5200000000000001E-3</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794</v>
      </c>
    </row>
    <row r="207" spans="2:65" s="1" customFormat="1" ht="16.5" customHeight="1">
      <c r="B207" s="37"/>
      <c r="C207" s="147" t="s">
        <v>238</v>
      </c>
      <c r="D207" s="147" t="s">
        <v>156</v>
      </c>
      <c r="E207" s="148" t="s">
        <v>2101</v>
      </c>
      <c r="F207" s="149" t="s">
        <v>2102</v>
      </c>
      <c r="G207" s="150" t="s">
        <v>1655</v>
      </c>
      <c r="H207" s="151">
        <v>11</v>
      </c>
      <c r="I207" s="152"/>
      <c r="J207" s="153">
        <f t="shared" si="40"/>
        <v>0</v>
      </c>
      <c r="K207" s="149" t="s">
        <v>21</v>
      </c>
      <c r="L207" s="37"/>
      <c r="M207" s="154" t="s">
        <v>21</v>
      </c>
      <c r="N207" s="155" t="s">
        <v>44</v>
      </c>
      <c r="P207" s="156">
        <f t="shared" si="41"/>
        <v>0</v>
      </c>
      <c r="Q207" s="156">
        <v>1.74E-3</v>
      </c>
      <c r="R207" s="156">
        <f t="shared" si="42"/>
        <v>1.9140000000000001E-2</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797</v>
      </c>
    </row>
    <row r="208" spans="2:65" s="1" customFormat="1" ht="16.5" customHeight="1">
      <c r="B208" s="37"/>
      <c r="C208" s="147" t="s">
        <v>201</v>
      </c>
      <c r="D208" s="147" t="s">
        <v>156</v>
      </c>
      <c r="E208" s="148" t="s">
        <v>2103</v>
      </c>
      <c r="F208" s="149" t="s">
        <v>2104</v>
      </c>
      <c r="G208" s="150" t="s">
        <v>1637</v>
      </c>
      <c r="H208" s="151">
        <v>2</v>
      </c>
      <c r="I208" s="152"/>
      <c r="J208" s="153">
        <f t="shared" si="40"/>
        <v>0</v>
      </c>
      <c r="K208" s="149" t="s">
        <v>21</v>
      </c>
      <c r="L208" s="37"/>
      <c r="M208" s="154" t="s">
        <v>21</v>
      </c>
      <c r="N208" s="155" t="s">
        <v>44</v>
      </c>
      <c r="P208" s="156">
        <f t="shared" si="41"/>
        <v>0</v>
      </c>
      <c r="Q208" s="156">
        <v>1.92E-3</v>
      </c>
      <c r="R208" s="156">
        <f t="shared" si="42"/>
        <v>3.8400000000000001E-3</v>
      </c>
      <c r="S208" s="156">
        <v>0</v>
      </c>
      <c r="T208" s="157">
        <f t="shared" si="43"/>
        <v>0</v>
      </c>
      <c r="AR208" s="21" t="s">
        <v>183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183</v>
      </c>
      <c r="BM208" s="21" t="s">
        <v>799</v>
      </c>
    </row>
    <row r="209" spans="2:65" s="1" customFormat="1" ht="16.5" customHeight="1">
      <c r="B209" s="37"/>
      <c r="C209" s="147" t="s">
        <v>356</v>
      </c>
      <c r="D209" s="147" t="s">
        <v>156</v>
      </c>
      <c r="E209" s="148" t="s">
        <v>2105</v>
      </c>
      <c r="F209" s="149" t="s">
        <v>2106</v>
      </c>
      <c r="G209" s="150" t="s">
        <v>1637</v>
      </c>
      <c r="H209" s="151">
        <v>2</v>
      </c>
      <c r="I209" s="152"/>
      <c r="J209" s="153">
        <f t="shared" si="40"/>
        <v>0</v>
      </c>
      <c r="K209" s="149" t="s">
        <v>21</v>
      </c>
      <c r="L209" s="37"/>
      <c r="M209" s="154" t="s">
        <v>21</v>
      </c>
      <c r="N209" s="155" t="s">
        <v>44</v>
      </c>
      <c r="P209" s="156">
        <f t="shared" si="41"/>
        <v>0</v>
      </c>
      <c r="Q209" s="156">
        <v>1.5499999999999999E-3</v>
      </c>
      <c r="R209" s="156">
        <f t="shared" si="42"/>
        <v>3.0999999999999999E-3</v>
      </c>
      <c r="S209" s="156">
        <v>0</v>
      </c>
      <c r="T209" s="157">
        <f t="shared" si="43"/>
        <v>0</v>
      </c>
      <c r="AR209" s="21" t="s">
        <v>183</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183</v>
      </c>
      <c r="BM209" s="21" t="s">
        <v>802</v>
      </c>
    </row>
    <row r="210" spans="2:65" s="1" customFormat="1" ht="16.5" customHeight="1">
      <c r="B210" s="37"/>
      <c r="C210" s="147" t="s">
        <v>204</v>
      </c>
      <c r="D210" s="147" t="s">
        <v>156</v>
      </c>
      <c r="E210" s="148" t="s">
        <v>2107</v>
      </c>
      <c r="F210" s="149" t="s">
        <v>2108</v>
      </c>
      <c r="G210" s="150" t="s">
        <v>1637</v>
      </c>
      <c r="H210" s="151">
        <v>2</v>
      </c>
      <c r="I210" s="152"/>
      <c r="J210" s="153">
        <f t="shared" si="40"/>
        <v>0</v>
      </c>
      <c r="K210" s="149" t="s">
        <v>21</v>
      </c>
      <c r="L210" s="37"/>
      <c r="M210" s="154" t="s">
        <v>21</v>
      </c>
      <c r="N210" s="155" t="s">
        <v>44</v>
      </c>
      <c r="P210" s="156">
        <f t="shared" si="41"/>
        <v>0</v>
      </c>
      <c r="Q210" s="156">
        <v>1.48E-3</v>
      </c>
      <c r="R210" s="156">
        <f t="shared" si="42"/>
        <v>2.96E-3</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804</v>
      </c>
    </row>
    <row r="211" spans="2:65" s="1" customFormat="1" ht="16.5" customHeight="1">
      <c r="B211" s="37"/>
      <c r="C211" s="147" t="s">
        <v>368</v>
      </c>
      <c r="D211" s="147" t="s">
        <v>156</v>
      </c>
      <c r="E211" s="148" t="s">
        <v>2109</v>
      </c>
      <c r="F211" s="149" t="s">
        <v>2110</v>
      </c>
      <c r="G211" s="150" t="s">
        <v>1655</v>
      </c>
      <c r="H211" s="151">
        <v>13</v>
      </c>
      <c r="I211" s="152"/>
      <c r="J211" s="153">
        <f t="shared" si="40"/>
        <v>0</v>
      </c>
      <c r="K211" s="149" t="s">
        <v>21</v>
      </c>
      <c r="L211" s="37"/>
      <c r="M211" s="154" t="s">
        <v>21</v>
      </c>
      <c r="N211" s="155" t="s">
        <v>44</v>
      </c>
      <c r="P211" s="156">
        <f t="shared" si="41"/>
        <v>0</v>
      </c>
      <c r="Q211" s="156">
        <v>2.0000000000000001E-4</v>
      </c>
      <c r="R211" s="156">
        <f t="shared" si="42"/>
        <v>2.6000000000000003E-3</v>
      </c>
      <c r="S211" s="156">
        <v>0</v>
      </c>
      <c r="T211" s="157">
        <f t="shared" si="43"/>
        <v>0</v>
      </c>
      <c r="AR211" s="21" t="s">
        <v>183</v>
      </c>
      <c r="AT211" s="21" t="s">
        <v>156</v>
      </c>
      <c r="AU211" s="21" t="s">
        <v>83</v>
      </c>
      <c r="AY211" s="21" t="s">
        <v>155</v>
      </c>
      <c r="BE211" s="158">
        <f t="shared" si="44"/>
        <v>0</v>
      </c>
      <c r="BF211" s="158">
        <f t="shared" si="45"/>
        <v>0</v>
      </c>
      <c r="BG211" s="158">
        <f t="shared" si="46"/>
        <v>0</v>
      </c>
      <c r="BH211" s="158">
        <f t="shared" si="47"/>
        <v>0</v>
      </c>
      <c r="BI211" s="158">
        <f t="shared" si="48"/>
        <v>0</v>
      </c>
      <c r="BJ211" s="21" t="s">
        <v>81</v>
      </c>
      <c r="BK211" s="158">
        <f t="shared" si="49"/>
        <v>0</v>
      </c>
      <c r="BL211" s="21" t="s">
        <v>183</v>
      </c>
      <c r="BM211" s="21" t="s">
        <v>807</v>
      </c>
    </row>
    <row r="212" spans="2:65" s="1" customFormat="1" ht="16.5" customHeight="1">
      <c r="B212" s="37"/>
      <c r="C212" s="147" t="s">
        <v>207</v>
      </c>
      <c r="D212" s="147" t="s">
        <v>156</v>
      </c>
      <c r="E212" s="148" t="s">
        <v>2111</v>
      </c>
      <c r="F212" s="149" t="s">
        <v>2112</v>
      </c>
      <c r="G212" s="150" t="s">
        <v>1655</v>
      </c>
      <c r="H212" s="151">
        <v>7</v>
      </c>
      <c r="I212" s="152"/>
      <c r="J212" s="153">
        <f t="shared" si="40"/>
        <v>0</v>
      </c>
      <c r="K212" s="149" t="s">
        <v>21</v>
      </c>
      <c r="L212" s="37"/>
      <c r="M212" s="154" t="s">
        <v>21</v>
      </c>
      <c r="N212" s="155" t="s">
        <v>44</v>
      </c>
      <c r="P212" s="156">
        <f t="shared" si="41"/>
        <v>0</v>
      </c>
      <c r="Q212" s="156">
        <v>1.9300000000000001E-3</v>
      </c>
      <c r="R212" s="156">
        <f t="shared" si="42"/>
        <v>1.3510000000000001E-2</v>
      </c>
      <c r="S212" s="156">
        <v>0</v>
      </c>
      <c r="T212" s="157">
        <f t="shared" si="43"/>
        <v>0</v>
      </c>
      <c r="AR212" s="21" t="s">
        <v>183</v>
      </c>
      <c r="AT212" s="21" t="s">
        <v>156</v>
      </c>
      <c r="AU212" s="21" t="s">
        <v>83</v>
      </c>
      <c r="AY212" s="21" t="s">
        <v>155</v>
      </c>
      <c r="BE212" s="158">
        <f t="shared" si="44"/>
        <v>0</v>
      </c>
      <c r="BF212" s="158">
        <f t="shared" si="45"/>
        <v>0</v>
      </c>
      <c r="BG212" s="158">
        <f t="shared" si="46"/>
        <v>0</v>
      </c>
      <c r="BH212" s="158">
        <f t="shared" si="47"/>
        <v>0</v>
      </c>
      <c r="BI212" s="158">
        <f t="shared" si="48"/>
        <v>0</v>
      </c>
      <c r="BJ212" s="21" t="s">
        <v>81</v>
      </c>
      <c r="BK212" s="158">
        <f t="shared" si="49"/>
        <v>0</v>
      </c>
      <c r="BL212" s="21" t="s">
        <v>183</v>
      </c>
      <c r="BM212" s="21" t="s">
        <v>809</v>
      </c>
    </row>
    <row r="213" spans="2:65" s="1" customFormat="1" ht="16.5" customHeight="1">
      <c r="B213" s="37"/>
      <c r="C213" s="147" t="s">
        <v>373</v>
      </c>
      <c r="D213" s="147" t="s">
        <v>156</v>
      </c>
      <c r="E213" s="148" t="s">
        <v>2113</v>
      </c>
      <c r="F213" s="149" t="s">
        <v>2114</v>
      </c>
      <c r="G213" s="150" t="s">
        <v>1655</v>
      </c>
      <c r="H213" s="151">
        <v>7</v>
      </c>
      <c r="I213" s="152"/>
      <c r="J213" s="153">
        <f t="shared" si="40"/>
        <v>0</v>
      </c>
      <c r="K213" s="149" t="s">
        <v>21</v>
      </c>
      <c r="L213" s="37"/>
      <c r="M213" s="154" t="s">
        <v>21</v>
      </c>
      <c r="N213" s="155" t="s">
        <v>44</v>
      </c>
      <c r="P213" s="156">
        <f t="shared" si="41"/>
        <v>0</v>
      </c>
      <c r="Q213" s="156">
        <v>1.2999999999999999E-4</v>
      </c>
      <c r="R213" s="156">
        <f t="shared" si="42"/>
        <v>9.0999999999999989E-4</v>
      </c>
      <c r="S213" s="156">
        <v>0</v>
      </c>
      <c r="T213" s="157">
        <f t="shared" si="43"/>
        <v>0</v>
      </c>
      <c r="AR213" s="21" t="s">
        <v>183</v>
      </c>
      <c r="AT213" s="21" t="s">
        <v>156</v>
      </c>
      <c r="AU213" s="21" t="s">
        <v>83</v>
      </c>
      <c r="AY213" s="21" t="s">
        <v>155</v>
      </c>
      <c r="BE213" s="158">
        <f t="shared" si="44"/>
        <v>0</v>
      </c>
      <c r="BF213" s="158">
        <f t="shared" si="45"/>
        <v>0</v>
      </c>
      <c r="BG213" s="158">
        <f t="shared" si="46"/>
        <v>0</v>
      </c>
      <c r="BH213" s="158">
        <f t="shared" si="47"/>
        <v>0</v>
      </c>
      <c r="BI213" s="158">
        <f t="shared" si="48"/>
        <v>0</v>
      </c>
      <c r="BJ213" s="21" t="s">
        <v>81</v>
      </c>
      <c r="BK213" s="158">
        <f t="shared" si="49"/>
        <v>0</v>
      </c>
      <c r="BL213" s="21" t="s">
        <v>183</v>
      </c>
      <c r="BM213" s="21" t="s">
        <v>812</v>
      </c>
    </row>
    <row r="214" spans="2:65" s="1" customFormat="1" ht="16.5" customHeight="1">
      <c r="B214" s="37"/>
      <c r="C214" s="147" t="s">
        <v>210</v>
      </c>
      <c r="D214" s="147" t="s">
        <v>156</v>
      </c>
      <c r="E214" s="148" t="s">
        <v>2115</v>
      </c>
      <c r="F214" s="149" t="s">
        <v>2116</v>
      </c>
      <c r="G214" s="150" t="s">
        <v>1655</v>
      </c>
      <c r="H214" s="151">
        <v>1</v>
      </c>
      <c r="I214" s="152"/>
      <c r="J214" s="153">
        <f t="shared" si="40"/>
        <v>0</v>
      </c>
      <c r="K214" s="149" t="s">
        <v>21</v>
      </c>
      <c r="L214" s="37"/>
      <c r="M214" s="154" t="s">
        <v>21</v>
      </c>
      <c r="N214" s="155" t="s">
        <v>44</v>
      </c>
      <c r="P214" s="156">
        <f t="shared" si="41"/>
        <v>0</v>
      </c>
      <c r="Q214" s="156">
        <v>4.6000000000000001E-4</v>
      </c>
      <c r="R214" s="156">
        <f t="shared" si="42"/>
        <v>4.6000000000000001E-4</v>
      </c>
      <c r="S214" s="156">
        <v>0</v>
      </c>
      <c r="T214" s="157">
        <f t="shared" si="43"/>
        <v>0</v>
      </c>
      <c r="AR214" s="21" t="s">
        <v>183</v>
      </c>
      <c r="AT214" s="21" t="s">
        <v>156</v>
      </c>
      <c r="AU214" s="21" t="s">
        <v>83</v>
      </c>
      <c r="AY214" s="21" t="s">
        <v>155</v>
      </c>
      <c r="BE214" s="158">
        <f t="shared" si="44"/>
        <v>0</v>
      </c>
      <c r="BF214" s="158">
        <f t="shared" si="45"/>
        <v>0</v>
      </c>
      <c r="BG214" s="158">
        <f t="shared" si="46"/>
        <v>0</v>
      </c>
      <c r="BH214" s="158">
        <f t="shared" si="47"/>
        <v>0</v>
      </c>
      <c r="BI214" s="158">
        <f t="shared" si="48"/>
        <v>0</v>
      </c>
      <c r="BJ214" s="21" t="s">
        <v>81</v>
      </c>
      <c r="BK214" s="158">
        <f t="shared" si="49"/>
        <v>0</v>
      </c>
      <c r="BL214" s="21" t="s">
        <v>183</v>
      </c>
      <c r="BM214" s="21" t="s">
        <v>814</v>
      </c>
    </row>
    <row r="215" spans="2:65" s="1" customFormat="1" ht="16.5" customHeight="1">
      <c r="B215" s="37"/>
      <c r="C215" s="147" t="s">
        <v>380</v>
      </c>
      <c r="D215" s="147" t="s">
        <v>156</v>
      </c>
      <c r="E215" s="148" t="s">
        <v>2117</v>
      </c>
      <c r="F215" s="149" t="s">
        <v>2118</v>
      </c>
      <c r="G215" s="150" t="s">
        <v>1655</v>
      </c>
      <c r="H215" s="151">
        <v>1</v>
      </c>
      <c r="I215" s="152"/>
      <c r="J215" s="153">
        <f t="shared" si="40"/>
        <v>0</v>
      </c>
      <c r="K215" s="149" t="s">
        <v>21</v>
      </c>
      <c r="L215" s="37"/>
      <c r="M215" s="154" t="s">
        <v>21</v>
      </c>
      <c r="N215" s="155" t="s">
        <v>44</v>
      </c>
      <c r="P215" s="156">
        <f t="shared" si="41"/>
        <v>0</v>
      </c>
      <c r="Q215" s="156">
        <v>5.0000000000000001E-4</v>
      </c>
      <c r="R215" s="156">
        <f t="shared" si="42"/>
        <v>5.0000000000000001E-4</v>
      </c>
      <c r="S215" s="156">
        <v>0</v>
      </c>
      <c r="T215" s="157">
        <f t="shared" si="43"/>
        <v>0</v>
      </c>
      <c r="AR215" s="21" t="s">
        <v>183</v>
      </c>
      <c r="AT215" s="21" t="s">
        <v>156</v>
      </c>
      <c r="AU215" s="21" t="s">
        <v>83</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817</v>
      </c>
    </row>
    <row r="216" spans="2:65" s="1" customFormat="1" ht="16.5" customHeight="1">
      <c r="B216" s="37"/>
      <c r="C216" s="147" t="s">
        <v>214</v>
      </c>
      <c r="D216" s="147" t="s">
        <v>156</v>
      </c>
      <c r="E216" s="148" t="s">
        <v>2119</v>
      </c>
      <c r="F216" s="149" t="s">
        <v>2120</v>
      </c>
      <c r="G216" s="150" t="s">
        <v>1655</v>
      </c>
      <c r="H216" s="151">
        <v>11</v>
      </c>
      <c r="I216" s="152"/>
      <c r="J216" s="153">
        <f t="shared" si="40"/>
        <v>0</v>
      </c>
      <c r="K216" s="149" t="s">
        <v>21</v>
      </c>
      <c r="L216" s="37"/>
      <c r="M216" s="154" t="s">
        <v>21</v>
      </c>
      <c r="N216" s="155" t="s">
        <v>44</v>
      </c>
      <c r="P216" s="156">
        <f t="shared" si="41"/>
        <v>0</v>
      </c>
      <c r="Q216" s="156">
        <v>4.8000000000000001E-4</v>
      </c>
      <c r="R216" s="156">
        <f t="shared" si="42"/>
        <v>5.28E-3</v>
      </c>
      <c r="S216" s="156">
        <v>0</v>
      </c>
      <c r="T216" s="157">
        <f t="shared" si="43"/>
        <v>0</v>
      </c>
      <c r="AR216" s="21" t="s">
        <v>183</v>
      </c>
      <c r="AT216" s="21" t="s">
        <v>156</v>
      </c>
      <c r="AU216" s="21" t="s">
        <v>83</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819</v>
      </c>
    </row>
    <row r="217" spans="2:65" s="1" customFormat="1" ht="16.5" customHeight="1">
      <c r="B217" s="37"/>
      <c r="C217" s="147" t="s">
        <v>387</v>
      </c>
      <c r="D217" s="147" t="s">
        <v>156</v>
      </c>
      <c r="E217" s="148" t="s">
        <v>2121</v>
      </c>
      <c r="F217" s="149" t="s">
        <v>2122</v>
      </c>
      <c r="G217" s="150" t="s">
        <v>1655</v>
      </c>
      <c r="H217" s="151">
        <v>2</v>
      </c>
      <c r="I217" s="152"/>
      <c r="J217" s="153">
        <f t="shared" si="40"/>
        <v>0</v>
      </c>
      <c r="K217" s="149" t="s">
        <v>21</v>
      </c>
      <c r="L217" s="37"/>
      <c r="M217" s="154" t="s">
        <v>21</v>
      </c>
      <c r="N217" s="155" t="s">
        <v>44</v>
      </c>
      <c r="P217" s="156">
        <f t="shared" si="41"/>
        <v>0</v>
      </c>
      <c r="Q217" s="156">
        <v>7.2000000000000005E-4</v>
      </c>
      <c r="R217" s="156">
        <f t="shared" si="42"/>
        <v>1.4400000000000001E-3</v>
      </c>
      <c r="S217" s="156">
        <v>0</v>
      </c>
      <c r="T217" s="157">
        <f t="shared" si="43"/>
        <v>0</v>
      </c>
      <c r="AR217" s="21" t="s">
        <v>183</v>
      </c>
      <c r="AT217" s="21" t="s">
        <v>156</v>
      </c>
      <c r="AU217" s="21" t="s">
        <v>83</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822</v>
      </c>
    </row>
    <row r="218" spans="2:65" s="1" customFormat="1" ht="16.5" customHeight="1">
      <c r="B218" s="37"/>
      <c r="C218" s="147" t="s">
        <v>217</v>
      </c>
      <c r="D218" s="147" t="s">
        <v>156</v>
      </c>
      <c r="E218" s="148" t="s">
        <v>2123</v>
      </c>
      <c r="F218" s="149" t="s">
        <v>2124</v>
      </c>
      <c r="G218" s="150" t="s">
        <v>1655</v>
      </c>
      <c r="H218" s="151">
        <v>2</v>
      </c>
      <c r="I218" s="152"/>
      <c r="J218" s="153">
        <f t="shared" si="40"/>
        <v>0</v>
      </c>
      <c r="K218" s="149" t="s">
        <v>21</v>
      </c>
      <c r="L218" s="37"/>
      <c r="M218" s="154" t="s">
        <v>21</v>
      </c>
      <c r="N218" s="155" t="s">
        <v>44</v>
      </c>
      <c r="P218" s="156">
        <f t="shared" si="41"/>
        <v>0</v>
      </c>
      <c r="Q218" s="156">
        <v>8.1999999999999998E-4</v>
      </c>
      <c r="R218" s="156">
        <f t="shared" si="42"/>
        <v>1.64E-3</v>
      </c>
      <c r="S218" s="156">
        <v>0</v>
      </c>
      <c r="T218" s="157">
        <f t="shared" si="43"/>
        <v>0</v>
      </c>
      <c r="AR218" s="21" t="s">
        <v>183</v>
      </c>
      <c r="AT218" s="21" t="s">
        <v>156</v>
      </c>
      <c r="AU218" s="21" t="s">
        <v>83</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824</v>
      </c>
    </row>
    <row r="219" spans="2:65" s="1" customFormat="1" ht="16.5" customHeight="1">
      <c r="B219" s="37"/>
      <c r="C219" s="147" t="s">
        <v>394</v>
      </c>
      <c r="D219" s="147" t="s">
        <v>156</v>
      </c>
      <c r="E219" s="148" t="s">
        <v>2125</v>
      </c>
      <c r="F219" s="149" t="s">
        <v>2126</v>
      </c>
      <c r="G219" s="150" t="s">
        <v>1655</v>
      </c>
      <c r="H219" s="151">
        <v>11</v>
      </c>
      <c r="I219" s="152"/>
      <c r="J219" s="153">
        <f t="shared" si="40"/>
        <v>0</v>
      </c>
      <c r="K219" s="149" t="s">
        <v>21</v>
      </c>
      <c r="L219" s="37"/>
      <c r="M219" s="154" t="s">
        <v>21</v>
      </c>
      <c r="N219" s="155" t="s">
        <v>44</v>
      </c>
      <c r="P219" s="156">
        <f t="shared" si="41"/>
        <v>0</v>
      </c>
      <c r="Q219" s="156">
        <v>1.6000000000000001E-4</v>
      </c>
      <c r="R219" s="156">
        <f t="shared" si="42"/>
        <v>1.7600000000000001E-3</v>
      </c>
      <c r="S219" s="156">
        <v>0</v>
      </c>
      <c r="T219" s="157">
        <f t="shared" si="43"/>
        <v>0</v>
      </c>
      <c r="AR219" s="21" t="s">
        <v>183</v>
      </c>
      <c r="AT219" s="21" t="s">
        <v>156</v>
      </c>
      <c r="AU219" s="21" t="s">
        <v>83</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827</v>
      </c>
    </row>
    <row r="220" spans="2:65" s="1" customFormat="1" ht="16.5" customHeight="1">
      <c r="B220" s="37"/>
      <c r="C220" s="147" t="s">
        <v>221</v>
      </c>
      <c r="D220" s="147" t="s">
        <v>156</v>
      </c>
      <c r="E220" s="148" t="s">
        <v>2127</v>
      </c>
      <c r="F220" s="149" t="s">
        <v>2128</v>
      </c>
      <c r="G220" s="150" t="s">
        <v>1655</v>
      </c>
      <c r="H220" s="151">
        <v>2</v>
      </c>
      <c r="I220" s="152"/>
      <c r="J220" s="153">
        <f t="shared" si="40"/>
        <v>0</v>
      </c>
      <c r="K220" s="149" t="s">
        <v>21</v>
      </c>
      <c r="L220" s="37"/>
      <c r="M220" s="154" t="s">
        <v>21</v>
      </c>
      <c r="N220" s="155" t="s">
        <v>44</v>
      </c>
      <c r="P220" s="156">
        <f t="shared" si="41"/>
        <v>0</v>
      </c>
      <c r="Q220" s="156">
        <v>1.8000000000000001E-4</v>
      </c>
      <c r="R220" s="156">
        <f t="shared" si="42"/>
        <v>3.6000000000000002E-4</v>
      </c>
      <c r="S220" s="156">
        <v>0</v>
      </c>
      <c r="T220" s="157">
        <f t="shared" si="43"/>
        <v>0</v>
      </c>
      <c r="AR220" s="21" t="s">
        <v>183</v>
      </c>
      <c r="AT220" s="21" t="s">
        <v>156</v>
      </c>
      <c r="AU220" s="21" t="s">
        <v>83</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829</v>
      </c>
    </row>
    <row r="221" spans="2:65" s="1" customFormat="1" ht="16.5" customHeight="1">
      <c r="B221" s="37"/>
      <c r="C221" s="147" t="s">
        <v>403</v>
      </c>
      <c r="D221" s="147" t="s">
        <v>156</v>
      </c>
      <c r="E221" s="148" t="s">
        <v>2129</v>
      </c>
      <c r="F221" s="149" t="s">
        <v>2130</v>
      </c>
      <c r="G221" s="150" t="s">
        <v>1681</v>
      </c>
      <c r="H221" s="151">
        <v>3</v>
      </c>
      <c r="I221" s="152"/>
      <c r="J221" s="153">
        <f t="shared" si="40"/>
        <v>0</v>
      </c>
      <c r="K221" s="149" t="s">
        <v>21</v>
      </c>
      <c r="L221" s="37"/>
      <c r="M221" s="154" t="s">
        <v>21</v>
      </c>
      <c r="N221" s="155" t="s">
        <v>44</v>
      </c>
      <c r="P221" s="156">
        <f t="shared" si="41"/>
        <v>0</v>
      </c>
      <c r="Q221" s="156">
        <v>2.0000000000000001E-4</v>
      </c>
      <c r="R221" s="156">
        <f t="shared" si="42"/>
        <v>6.0000000000000006E-4</v>
      </c>
      <c r="S221" s="156">
        <v>0</v>
      </c>
      <c r="T221" s="157">
        <f t="shared" si="43"/>
        <v>0</v>
      </c>
      <c r="AR221" s="21" t="s">
        <v>183</v>
      </c>
      <c r="AT221" s="21" t="s">
        <v>156</v>
      </c>
      <c r="AU221" s="21" t="s">
        <v>83</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832</v>
      </c>
    </row>
    <row r="222" spans="2:65" s="1" customFormat="1" ht="16.5" customHeight="1">
      <c r="B222" s="37"/>
      <c r="C222" s="147" t="s">
        <v>224</v>
      </c>
      <c r="D222" s="147" t="s">
        <v>156</v>
      </c>
      <c r="E222" s="148" t="s">
        <v>2131</v>
      </c>
      <c r="F222" s="149" t="s">
        <v>2132</v>
      </c>
      <c r="G222" s="150" t="s">
        <v>512</v>
      </c>
      <c r="H222" s="151">
        <v>3</v>
      </c>
      <c r="I222" s="152"/>
      <c r="J222" s="153">
        <f t="shared" si="40"/>
        <v>0</v>
      </c>
      <c r="K222" s="149" t="s">
        <v>21</v>
      </c>
      <c r="L222" s="37"/>
      <c r="M222" s="154" t="s">
        <v>21</v>
      </c>
      <c r="N222" s="155" t="s">
        <v>44</v>
      </c>
      <c r="P222" s="156">
        <f t="shared" si="41"/>
        <v>0</v>
      </c>
      <c r="Q222" s="156">
        <v>2.0000000000000001E-4</v>
      </c>
      <c r="R222" s="156">
        <f t="shared" si="42"/>
        <v>6.0000000000000006E-4</v>
      </c>
      <c r="S222" s="156">
        <v>0</v>
      </c>
      <c r="T222" s="157">
        <f t="shared" si="43"/>
        <v>0</v>
      </c>
      <c r="AR222" s="21" t="s">
        <v>183</v>
      </c>
      <c r="AT222" s="21" t="s">
        <v>156</v>
      </c>
      <c r="AU222" s="21" t="s">
        <v>83</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834</v>
      </c>
    </row>
    <row r="223" spans="2:65" s="1" customFormat="1" ht="16.5" customHeight="1">
      <c r="B223" s="37"/>
      <c r="C223" s="147" t="s">
        <v>414</v>
      </c>
      <c r="D223" s="147" t="s">
        <v>156</v>
      </c>
      <c r="E223" s="148" t="s">
        <v>2133</v>
      </c>
      <c r="F223" s="149" t="s">
        <v>2134</v>
      </c>
      <c r="G223" s="150" t="s">
        <v>1951</v>
      </c>
      <c r="H223" s="151">
        <v>0.90800000000000003</v>
      </c>
      <c r="I223" s="152"/>
      <c r="J223" s="153">
        <f t="shared" si="40"/>
        <v>0</v>
      </c>
      <c r="K223" s="149" t="s">
        <v>21</v>
      </c>
      <c r="L223" s="37"/>
      <c r="M223" s="154" t="s">
        <v>21</v>
      </c>
      <c r="N223" s="201" t="s">
        <v>44</v>
      </c>
      <c r="O223" s="202"/>
      <c r="P223" s="203">
        <f t="shared" si="41"/>
        <v>0</v>
      </c>
      <c r="Q223" s="203">
        <v>0</v>
      </c>
      <c r="R223" s="203">
        <f t="shared" si="42"/>
        <v>0</v>
      </c>
      <c r="S223" s="203">
        <v>0</v>
      </c>
      <c r="T223" s="204">
        <f t="shared" si="43"/>
        <v>0</v>
      </c>
      <c r="AR223" s="21" t="s">
        <v>183</v>
      </c>
      <c r="AT223" s="21" t="s">
        <v>156</v>
      </c>
      <c r="AU223" s="21" t="s">
        <v>83</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837</v>
      </c>
    </row>
    <row r="224" spans="2:65" s="1" customFormat="1" ht="6.95" customHeight="1">
      <c r="B224" s="50"/>
      <c r="C224" s="51"/>
      <c r="D224" s="51"/>
      <c r="E224" s="51"/>
      <c r="F224" s="51"/>
      <c r="G224" s="51"/>
      <c r="H224" s="51"/>
      <c r="I224" s="114"/>
      <c r="J224" s="51"/>
      <c r="K224" s="51"/>
      <c r="L224" s="37"/>
    </row>
  </sheetData>
  <sheetProtection algorithmName="SHA-512" hashValue="dpU7bLFfQLsRXP0nWQ69jInJWjltzt8ONQC3MlLOstZo1ZVguz1tYLyVq68JJfjerBGYd8f1yZ230ISQNQ/G/Q==" saltValue="TzcLl4FvZTRt420B2gSW/2wwiULrVj/EHT3giYjeltH4rU1S+5jTN9i6qQ7e8LilCMp2KKI01uy1zQeIM/qHCw==" spinCount="100000" sheet="1" objects="1" scenarios="1" formatColumns="0" formatRows="0" autoFilter="0"/>
  <autoFilter ref="C85:K223" xr:uid="{00000000-0009-0000-0000-000006000000}"/>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xr:uid="{00000000-0004-0000-0600-000000000000}"/>
    <hyperlink ref="G1:H1" location="C54" display="2) Rekapitulace" xr:uid="{00000000-0004-0000-0600-000001000000}"/>
    <hyperlink ref="J1" location="C85" display="3) Soupis prací" xr:uid="{00000000-0004-0000-0600-000002000000}"/>
    <hyperlink ref="L1:V1" location="'Rekapitulace stavby'!C2" display="Rekapitulace stavby" xr:uid="{00000000-0004-0000-06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68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101</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2135</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ROUND(J129,2)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ROUND(SUM(BE129:BE684), 2)</f>
        <v>0</v>
      </c>
      <c r="I30" s="106">
        <v>0.21</v>
      </c>
      <c r="J30" s="105">
        <f>ROUND(ROUND((SUM(BE129:BE684)), 2)*I30, 2)</f>
        <v>0</v>
      </c>
      <c r="K30" s="40"/>
    </row>
    <row r="31" spans="2:11" s="1" customFormat="1" ht="14.45" customHeight="1">
      <c r="B31" s="37"/>
      <c r="E31" s="43" t="s">
        <v>45</v>
      </c>
      <c r="F31" s="105">
        <f>ROUND(SUM(BF129:BF684), 2)</f>
        <v>0</v>
      </c>
      <c r="I31" s="106">
        <v>0.15</v>
      </c>
      <c r="J31" s="105">
        <f>ROUND(ROUND((SUM(BF129:BF684)), 2)*I31, 2)</f>
        <v>0</v>
      </c>
      <c r="K31" s="40"/>
    </row>
    <row r="32" spans="2:11" s="1" customFormat="1" ht="14.45" hidden="1" customHeight="1">
      <c r="B32" s="37"/>
      <c r="E32" s="43" t="s">
        <v>46</v>
      </c>
      <c r="F32" s="105">
        <f>ROUND(SUM(BG129:BG684), 2)</f>
        <v>0</v>
      </c>
      <c r="I32" s="106">
        <v>0.21</v>
      </c>
      <c r="J32" s="105">
        <v>0</v>
      </c>
      <c r="K32" s="40"/>
    </row>
    <row r="33" spans="2:11" s="1" customFormat="1" ht="14.45" hidden="1" customHeight="1">
      <c r="B33" s="37"/>
      <c r="E33" s="43" t="s">
        <v>47</v>
      </c>
      <c r="F33" s="105">
        <f>ROUND(SUM(BH129:BH684), 2)</f>
        <v>0</v>
      </c>
      <c r="I33" s="106">
        <v>0.15</v>
      </c>
      <c r="J33" s="105">
        <v>0</v>
      </c>
      <c r="K33" s="40"/>
    </row>
    <row r="34" spans="2:11" s="1" customFormat="1" ht="14.45" hidden="1" customHeight="1">
      <c r="B34" s="37"/>
      <c r="E34" s="43" t="s">
        <v>48</v>
      </c>
      <c r="F34" s="105">
        <f>ROUND(SUM(BI129:BI684),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01 - 2-OBJEKT HZ - HSV+ PSV</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J129</f>
        <v>0</v>
      </c>
      <c r="K56" s="40"/>
      <c r="AU56" s="21" t="s">
        <v>136</v>
      </c>
    </row>
    <row r="57" spans="2:47" s="7" customFormat="1" ht="24.95" customHeight="1">
      <c r="B57" s="122"/>
      <c r="D57" s="123" t="s">
        <v>244</v>
      </c>
      <c r="E57" s="124"/>
      <c r="F57" s="124"/>
      <c r="G57" s="124"/>
      <c r="H57" s="124"/>
      <c r="I57" s="125"/>
      <c r="J57" s="126">
        <f>J130</f>
        <v>0</v>
      </c>
      <c r="K57" s="127"/>
    </row>
    <row r="58" spans="2:47" s="7" customFormat="1" ht="24.95" customHeight="1">
      <c r="B58" s="122"/>
      <c r="D58" s="123" t="s">
        <v>2136</v>
      </c>
      <c r="E58" s="124"/>
      <c r="F58" s="124"/>
      <c r="G58" s="124"/>
      <c r="H58" s="124"/>
      <c r="I58" s="125"/>
      <c r="J58" s="126">
        <f>J131</f>
        <v>0</v>
      </c>
      <c r="K58" s="127"/>
    </row>
    <row r="59" spans="2:47" s="10" customFormat="1" ht="19.899999999999999" customHeight="1">
      <c r="B59" s="163"/>
      <c r="D59" s="164" t="s">
        <v>2137</v>
      </c>
      <c r="E59" s="165"/>
      <c r="F59" s="165"/>
      <c r="G59" s="165"/>
      <c r="H59" s="165"/>
      <c r="I59" s="166"/>
      <c r="J59" s="167">
        <f>J181</f>
        <v>0</v>
      </c>
      <c r="K59" s="168"/>
    </row>
    <row r="60" spans="2:47" s="7" customFormat="1" ht="24.95" customHeight="1">
      <c r="B60" s="122"/>
      <c r="D60" s="123" t="s">
        <v>2138</v>
      </c>
      <c r="E60" s="124"/>
      <c r="F60" s="124"/>
      <c r="G60" s="124"/>
      <c r="H60" s="124"/>
      <c r="I60" s="125"/>
      <c r="J60" s="126">
        <f>J182</f>
        <v>0</v>
      </c>
      <c r="K60" s="127"/>
    </row>
    <row r="61" spans="2:47" s="10" customFormat="1" ht="19.899999999999999" customHeight="1">
      <c r="B61" s="163"/>
      <c r="D61" s="164" t="s">
        <v>2139</v>
      </c>
      <c r="E61" s="165"/>
      <c r="F61" s="165"/>
      <c r="G61" s="165"/>
      <c r="H61" s="165"/>
      <c r="I61" s="166"/>
      <c r="J61" s="167">
        <f>J201</f>
        <v>0</v>
      </c>
      <c r="K61" s="168"/>
    </row>
    <row r="62" spans="2:47" s="7" customFormat="1" ht="24.95" customHeight="1">
      <c r="B62" s="122"/>
      <c r="D62" s="123" t="s">
        <v>2140</v>
      </c>
      <c r="E62" s="124"/>
      <c r="F62" s="124"/>
      <c r="G62" s="124"/>
      <c r="H62" s="124"/>
      <c r="I62" s="125"/>
      <c r="J62" s="126">
        <f>J202</f>
        <v>0</v>
      </c>
      <c r="K62" s="127"/>
    </row>
    <row r="63" spans="2:47" s="10" customFormat="1" ht="19.899999999999999" customHeight="1">
      <c r="B63" s="163"/>
      <c r="D63" s="164" t="s">
        <v>2141</v>
      </c>
      <c r="E63" s="165"/>
      <c r="F63" s="165"/>
      <c r="G63" s="165"/>
      <c r="H63" s="165"/>
      <c r="I63" s="166"/>
      <c r="J63" s="167">
        <f>J272</f>
        <v>0</v>
      </c>
      <c r="K63" s="168"/>
    </row>
    <row r="64" spans="2:47" s="7" customFormat="1" ht="24.95" customHeight="1">
      <c r="B64" s="122"/>
      <c r="D64" s="123" t="s">
        <v>2142</v>
      </c>
      <c r="E64" s="124"/>
      <c r="F64" s="124"/>
      <c r="G64" s="124"/>
      <c r="H64" s="124"/>
      <c r="I64" s="125"/>
      <c r="J64" s="126">
        <f>J273</f>
        <v>0</v>
      </c>
      <c r="K64" s="127"/>
    </row>
    <row r="65" spans="2:11" s="10" customFormat="1" ht="19.899999999999999" customHeight="1">
      <c r="B65" s="163"/>
      <c r="D65" s="164" t="s">
        <v>2143</v>
      </c>
      <c r="E65" s="165"/>
      <c r="F65" s="165"/>
      <c r="G65" s="165"/>
      <c r="H65" s="165"/>
      <c r="I65" s="166"/>
      <c r="J65" s="167">
        <f>J311</f>
        <v>0</v>
      </c>
      <c r="K65" s="168"/>
    </row>
    <row r="66" spans="2:11" s="7" customFormat="1" ht="24.95" customHeight="1">
      <c r="B66" s="122"/>
      <c r="D66" s="123" t="s">
        <v>2144</v>
      </c>
      <c r="E66" s="124"/>
      <c r="F66" s="124"/>
      <c r="G66" s="124"/>
      <c r="H66" s="124"/>
      <c r="I66" s="125"/>
      <c r="J66" s="126">
        <f>J312</f>
        <v>0</v>
      </c>
      <c r="K66" s="127"/>
    </row>
    <row r="67" spans="2:11" s="10" customFormat="1" ht="19.899999999999999" customHeight="1">
      <c r="B67" s="163"/>
      <c r="D67" s="164" t="s">
        <v>2145</v>
      </c>
      <c r="E67" s="165"/>
      <c r="F67" s="165"/>
      <c r="G67" s="165"/>
      <c r="H67" s="165"/>
      <c r="I67" s="166"/>
      <c r="J67" s="167">
        <f>J342</f>
        <v>0</v>
      </c>
      <c r="K67" s="168"/>
    </row>
    <row r="68" spans="2:11" s="7" customFormat="1" ht="24.95" customHeight="1">
      <c r="B68" s="122"/>
      <c r="D68" s="123" t="s">
        <v>2146</v>
      </c>
      <c r="E68" s="124"/>
      <c r="F68" s="124"/>
      <c r="G68" s="124"/>
      <c r="H68" s="124"/>
      <c r="I68" s="125"/>
      <c r="J68" s="126">
        <f>J343</f>
        <v>0</v>
      </c>
      <c r="K68" s="127"/>
    </row>
    <row r="69" spans="2:11" s="10" customFormat="1" ht="19.899999999999999" customHeight="1">
      <c r="B69" s="163"/>
      <c r="D69" s="164" t="s">
        <v>2147</v>
      </c>
      <c r="E69" s="165"/>
      <c r="F69" s="165"/>
      <c r="G69" s="165"/>
      <c r="H69" s="165"/>
      <c r="I69" s="166"/>
      <c r="J69" s="167">
        <f>J362</f>
        <v>0</v>
      </c>
      <c r="K69" s="168"/>
    </row>
    <row r="70" spans="2:11" s="7" customFormat="1" ht="24.95" customHeight="1">
      <c r="B70" s="122"/>
      <c r="D70" s="123" t="s">
        <v>2148</v>
      </c>
      <c r="E70" s="124"/>
      <c r="F70" s="124"/>
      <c r="G70" s="124"/>
      <c r="H70" s="124"/>
      <c r="I70" s="125"/>
      <c r="J70" s="126">
        <f>J363</f>
        <v>0</v>
      </c>
      <c r="K70" s="127"/>
    </row>
    <row r="71" spans="2:11" s="10" customFormat="1" ht="19.899999999999999" customHeight="1">
      <c r="B71" s="163"/>
      <c r="D71" s="164" t="s">
        <v>2149</v>
      </c>
      <c r="E71" s="165"/>
      <c r="F71" s="165"/>
      <c r="G71" s="165"/>
      <c r="H71" s="165"/>
      <c r="I71" s="166"/>
      <c r="J71" s="167">
        <f>J388</f>
        <v>0</v>
      </c>
      <c r="K71" s="168"/>
    </row>
    <row r="72" spans="2:11" s="7" customFormat="1" ht="24.95" customHeight="1">
      <c r="B72" s="122"/>
      <c r="D72" s="123" t="s">
        <v>2150</v>
      </c>
      <c r="E72" s="124"/>
      <c r="F72" s="124"/>
      <c r="G72" s="124"/>
      <c r="H72" s="124"/>
      <c r="I72" s="125"/>
      <c r="J72" s="126">
        <f>J389</f>
        <v>0</v>
      </c>
      <c r="K72" s="127"/>
    </row>
    <row r="73" spans="2:11" s="10" customFormat="1" ht="19.899999999999999" customHeight="1">
      <c r="B73" s="163"/>
      <c r="D73" s="164" t="s">
        <v>2151</v>
      </c>
      <c r="E73" s="165"/>
      <c r="F73" s="165"/>
      <c r="G73" s="165"/>
      <c r="H73" s="165"/>
      <c r="I73" s="166"/>
      <c r="J73" s="167">
        <f>J414</f>
        <v>0</v>
      </c>
      <c r="K73" s="168"/>
    </row>
    <row r="74" spans="2:11" s="7" customFormat="1" ht="24.95" customHeight="1">
      <c r="B74" s="122"/>
      <c r="D74" s="123" t="s">
        <v>2152</v>
      </c>
      <c r="E74" s="124"/>
      <c r="F74" s="124"/>
      <c r="G74" s="124"/>
      <c r="H74" s="124"/>
      <c r="I74" s="125"/>
      <c r="J74" s="126">
        <f>J415</f>
        <v>0</v>
      </c>
      <c r="K74" s="127"/>
    </row>
    <row r="75" spans="2:11" s="10" customFormat="1" ht="19.899999999999999" customHeight="1">
      <c r="B75" s="163"/>
      <c r="D75" s="164" t="s">
        <v>2153</v>
      </c>
      <c r="E75" s="165"/>
      <c r="F75" s="165"/>
      <c r="G75" s="165"/>
      <c r="H75" s="165"/>
      <c r="I75" s="166"/>
      <c r="J75" s="167">
        <f>J418</f>
        <v>0</v>
      </c>
      <c r="K75" s="168"/>
    </row>
    <row r="76" spans="2:11" s="7" customFormat="1" ht="24.95" customHeight="1">
      <c r="B76" s="122"/>
      <c r="D76" s="123" t="s">
        <v>2154</v>
      </c>
      <c r="E76" s="124"/>
      <c r="F76" s="124"/>
      <c r="G76" s="124"/>
      <c r="H76" s="124"/>
      <c r="I76" s="125"/>
      <c r="J76" s="126">
        <f>J419</f>
        <v>0</v>
      </c>
      <c r="K76" s="127"/>
    </row>
    <row r="77" spans="2:11" s="10" customFormat="1" ht="19.899999999999999" customHeight="1">
      <c r="B77" s="163"/>
      <c r="D77" s="164" t="s">
        <v>2155</v>
      </c>
      <c r="E77" s="165"/>
      <c r="F77" s="165"/>
      <c r="G77" s="165"/>
      <c r="H77" s="165"/>
      <c r="I77" s="166"/>
      <c r="J77" s="167">
        <f>J429</f>
        <v>0</v>
      </c>
      <c r="K77" s="168"/>
    </row>
    <row r="78" spans="2:11" s="7" customFormat="1" ht="24.95" customHeight="1">
      <c r="B78" s="122"/>
      <c r="D78" s="123" t="s">
        <v>2156</v>
      </c>
      <c r="E78" s="124"/>
      <c r="F78" s="124"/>
      <c r="G78" s="124"/>
      <c r="H78" s="124"/>
      <c r="I78" s="125"/>
      <c r="J78" s="126">
        <f>J430</f>
        <v>0</v>
      </c>
      <c r="K78" s="127"/>
    </row>
    <row r="79" spans="2:11" s="10" customFormat="1" ht="19.899999999999999" customHeight="1">
      <c r="B79" s="163"/>
      <c r="D79" s="164" t="s">
        <v>2157</v>
      </c>
      <c r="E79" s="165"/>
      <c r="F79" s="165"/>
      <c r="G79" s="165"/>
      <c r="H79" s="165"/>
      <c r="I79" s="166"/>
      <c r="J79" s="167">
        <f>J455</f>
        <v>0</v>
      </c>
      <c r="K79" s="168"/>
    </row>
    <row r="80" spans="2:11" s="7" customFormat="1" ht="24.95" customHeight="1">
      <c r="B80" s="122"/>
      <c r="D80" s="123" t="s">
        <v>2158</v>
      </c>
      <c r="E80" s="124"/>
      <c r="F80" s="124"/>
      <c r="G80" s="124"/>
      <c r="H80" s="124"/>
      <c r="I80" s="125"/>
      <c r="J80" s="126">
        <f>J456</f>
        <v>0</v>
      </c>
      <c r="K80" s="127"/>
    </row>
    <row r="81" spans="2:11" s="10" customFormat="1" ht="19.899999999999999" customHeight="1">
      <c r="B81" s="163"/>
      <c r="D81" s="164" t="s">
        <v>2159</v>
      </c>
      <c r="E81" s="165"/>
      <c r="F81" s="165"/>
      <c r="G81" s="165"/>
      <c r="H81" s="165"/>
      <c r="I81" s="166"/>
      <c r="J81" s="167">
        <f>J459</f>
        <v>0</v>
      </c>
      <c r="K81" s="168"/>
    </row>
    <row r="82" spans="2:11" s="7" customFormat="1" ht="24.95" customHeight="1">
      <c r="B82" s="122"/>
      <c r="D82" s="123" t="s">
        <v>255</v>
      </c>
      <c r="E82" s="124"/>
      <c r="F82" s="124"/>
      <c r="G82" s="124"/>
      <c r="H82" s="124"/>
      <c r="I82" s="125"/>
      <c r="J82" s="126">
        <f>J460</f>
        <v>0</v>
      </c>
      <c r="K82" s="127"/>
    </row>
    <row r="83" spans="2:11" s="7" customFormat="1" ht="24.95" customHeight="1">
      <c r="B83" s="122"/>
      <c r="D83" s="123" t="s">
        <v>2160</v>
      </c>
      <c r="E83" s="124"/>
      <c r="F83" s="124"/>
      <c r="G83" s="124"/>
      <c r="H83" s="124"/>
      <c r="I83" s="125"/>
      <c r="J83" s="126">
        <f>J461</f>
        <v>0</v>
      </c>
      <c r="K83" s="127"/>
    </row>
    <row r="84" spans="2:11" s="10" customFormat="1" ht="19.899999999999999" customHeight="1">
      <c r="B84" s="163"/>
      <c r="D84" s="164" t="s">
        <v>2161</v>
      </c>
      <c r="E84" s="165"/>
      <c r="F84" s="165"/>
      <c r="G84" s="165"/>
      <c r="H84" s="165"/>
      <c r="I84" s="166"/>
      <c r="J84" s="167">
        <f>J476</f>
        <v>0</v>
      </c>
      <c r="K84" s="168"/>
    </row>
    <row r="85" spans="2:11" s="7" customFormat="1" ht="24.95" customHeight="1">
      <c r="B85" s="122"/>
      <c r="D85" s="123" t="s">
        <v>2162</v>
      </c>
      <c r="E85" s="124"/>
      <c r="F85" s="124"/>
      <c r="G85" s="124"/>
      <c r="H85" s="124"/>
      <c r="I85" s="125"/>
      <c r="J85" s="126">
        <f>J477</f>
        <v>0</v>
      </c>
      <c r="K85" s="127"/>
    </row>
    <row r="86" spans="2:11" s="10" customFormat="1" ht="19.899999999999999" customHeight="1">
      <c r="B86" s="163"/>
      <c r="D86" s="164" t="s">
        <v>2163</v>
      </c>
      <c r="E86" s="165"/>
      <c r="F86" s="165"/>
      <c r="G86" s="165"/>
      <c r="H86" s="165"/>
      <c r="I86" s="166"/>
      <c r="J86" s="167">
        <f>J500</f>
        <v>0</v>
      </c>
      <c r="K86" s="168"/>
    </row>
    <row r="87" spans="2:11" s="7" customFormat="1" ht="24.95" customHeight="1">
      <c r="B87" s="122"/>
      <c r="D87" s="123" t="s">
        <v>2164</v>
      </c>
      <c r="E87" s="124"/>
      <c r="F87" s="124"/>
      <c r="G87" s="124"/>
      <c r="H87" s="124"/>
      <c r="I87" s="125"/>
      <c r="J87" s="126">
        <f>J501</f>
        <v>0</v>
      </c>
      <c r="K87" s="127"/>
    </row>
    <row r="88" spans="2:11" s="10" customFormat="1" ht="19.899999999999999" customHeight="1">
      <c r="B88" s="163"/>
      <c r="D88" s="164" t="s">
        <v>2165</v>
      </c>
      <c r="E88" s="165"/>
      <c r="F88" s="165"/>
      <c r="G88" s="165"/>
      <c r="H88" s="165"/>
      <c r="I88" s="166"/>
      <c r="J88" s="167">
        <f>J520</f>
        <v>0</v>
      </c>
      <c r="K88" s="168"/>
    </row>
    <row r="89" spans="2:11" s="7" customFormat="1" ht="24.95" customHeight="1">
      <c r="B89" s="122"/>
      <c r="D89" s="123" t="s">
        <v>2166</v>
      </c>
      <c r="E89" s="124"/>
      <c r="F89" s="124"/>
      <c r="G89" s="124"/>
      <c r="H89" s="124"/>
      <c r="I89" s="125"/>
      <c r="J89" s="126">
        <f>J521</f>
        <v>0</v>
      </c>
      <c r="K89" s="127"/>
    </row>
    <row r="90" spans="2:11" s="10" customFormat="1" ht="19.899999999999999" customHeight="1">
      <c r="B90" s="163"/>
      <c r="D90" s="164" t="s">
        <v>2167</v>
      </c>
      <c r="E90" s="165"/>
      <c r="F90" s="165"/>
      <c r="G90" s="165"/>
      <c r="H90" s="165"/>
      <c r="I90" s="166"/>
      <c r="J90" s="167">
        <f>J538</f>
        <v>0</v>
      </c>
      <c r="K90" s="168"/>
    </row>
    <row r="91" spans="2:11" s="7" customFormat="1" ht="24.95" customHeight="1">
      <c r="B91" s="122"/>
      <c r="D91" s="123" t="s">
        <v>2168</v>
      </c>
      <c r="E91" s="124"/>
      <c r="F91" s="124"/>
      <c r="G91" s="124"/>
      <c r="H91" s="124"/>
      <c r="I91" s="125"/>
      <c r="J91" s="126">
        <f>J539</f>
        <v>0</v>
      </c>
      <c r="K91" s="127"/>
    </row>
    <row r="92" spans="2:11" s="10" customFormat="1" ht="19.899999999999999" customHeight="1">
      <c r="B92" s="163"/>
      <c r="D92" s="164" t="s">
        <v>2169</v>
      </c>
      <c r="E92" s="165"/>
      <c r="F92" s="165"/>
      <c r="G92" s="165"/>
      <c r="H92" s="165"/>
      <c r="I92" s="166"/>
      <c r="J92" s="167">
        <f>J565</f>
        <v>0</v>
      </c>
      <c r="K92" s="168"/>
    </row>
    <row r="93" spans="2:11" s="7" customFormat="1" ht="24.95" customHeight="1">
      <c r="B93" s="122"/>
      <c r="D93" s="123" t="s">
        <v>2170</v>
      </c>
      <c r="E93" s="124"/>
      <c r="F93" s="124"/>
      <c r="G93" s="124"/>
      <c r="H93" s="124"/>
      <c r="I93" s="125"/>
      <c r="J93" s="126">
        <f>J566</f>
        <v>0</v>
      </c>
      <c r="K93" s="127"/>
    </row>
    <row r="94" spans="2:11" s="10" customFormat="1" ht="19.899999999999999" customHeight="1">
      <c r="B94" s="163"/>
      <c r="D94" s="164" t="s">
        <v>2171</v>
      </c>
      <c r="E94" s="165"/>
      <c r="F94" s="165"/>
      <c r="G94" s="165"/>
      <c r="H94" s="165"/>
      <c r="I94" s="166"/>
      <c r="J94" s="167">
        <f>J605</f>
        <v>0</v>
      </c>
      <c r="K94" s="168"/>
    </row>
    <row r="95" spans="2:11" s="7" customFormat="1" ht="24.95" customHeight="1">
      <c r="B95" s="122"/>
      <c r="D95" s="123" t="s">
        <v>2172</v>
      </c>
      <c r="E95" s="124"/>
      <c r="F95" s="124"/>
      <c r="G95" s="124"/>
      <c r="H95" s="124"/>
      <c r="I95" s="125"/>
      <c r="J95" s="126">
        <f>J606</f>
        <v>0</v>
      </c>
      <c r="K95" s="127"/>
    </row>
    <row r="96" spans="2:11" s="10" customFormat="1" ht="19.899999999999999" customHeight="1">
      <c r="B96" s="163"/>
      <c r="D96" s="164" t="s">
        <v>2173</v>
      </c>
      <c r="E96" s="165"/>
      <c r="F96" s="165"/>
      <c r="G96" s="165"/>
      <c r="H96" s="165"/>
      <c r="I96" s="166"/>
      <c r="J96" s="167">
        <f>J618</f>
        <v>0</v>
      </c>
      <c r="K96" s="168"/>
    </row>
    <row r="97" spans="2:11" s="7" customFormat="1" ht="24.95" customHeight="1">
      <c r="B97" s="122"/>
      <c r="D97" s="123" t="s">
        <v>2174</v>
      </c>
      <c r="E97" s="124"/>
      <c r="F97" s="124"/>
      <c r="G97" s="124"/>
      <c r="H97" s="124"/>
      <c r="I97" s="125"/>
      <c r="J97" s="126">
        <f>J619</f>
        <v>0</v>
      </c>
      <c r="K97" s="127"/>
    </row>
    <row r="98" spans="2:11" s="7" customFormat="1" ht="24.95" customHeight="1">
      <c r="B98" s="122"/>
      <c r="D98" s="123" t="s">
        <v>2175</v>
      </c>
      <c r="E98" s="124"/>
      <c r="F98" s="124"/>
      <c r="G98" s="124"/>
      <c r="H98" s="124"/>
      <c r="I98" s="125"/>
      <c r="J98" s="126">
        <f>J634</f>
        <v>0</v>
      </c>
      <c r="K98" s="127"/>
    </row>
    <row r="99" spans="2:11" s="7" customFormat="1" ht="24.95" customHeight="1">
      <c r="B99" s="122"/>
      <c r="D99" s="123" t="s">
        <v>2176</v>
      </c>
      <c r="E99" s="124"/>
      <c r="F99" s="124"/>
      <c r="G99" s="124"/>
      <c r="H99" s="124"/>
      <c r="I99" s="125"/>
      <c r="J99" s="126">
        <f>J635</f>
        <v>0</v>
      </c>
      <c r="K99" s="127"/>
    </row>
    <row r="100" spans="2:11" s="10" customFormat="1" ht="19.899999999999999" customHeight="1">
      <c r="B100" s="163"/>
      <c r="D100" s="164" t="s">
        <v>2177</v>
      </c>
      <c r="E100" s="165"/>
      <c r="F100" s="165"/>
      <c r="G100" s="165"/>
      <c r="H100" s="165"/>
      <c r="I100" s="166"/>
      <c r="J100" s="167">
        <f>J643</f>
        <v>0</v>
      </c>
      <c r="K100" s="168"/>
    </row>
    <row r="101" spans="2:11" s="7" customFormat="1" ht="24.95" customHeight="1">
      <c r="B101" s="122"/>
      <c r="D101" s="123" t="s">
        <v>2178</v>
      </c>
      <c r="E101" s="124"/>
      <c r="F101" s="124"/>
      <c r="G101" s="124"/>
      <c r="H101" s="124"/>
      <c r="I101" s="125"/>
      <c r="J101" s="126">
        <f>J644</f>
        <v>0</v>
      </c>
      <c r="K101" s="127"/>
    </row>
    <row r="102" spans="2:11" s="10" customFormat="1" ht="19.899999999999999" customHeight="1">
      <c r="B102" s="163"/>
      <c r="D102" s="164" t="s">
        <v>2179</v>
      </c>
      <c r="E102" s="165"/>
      <c r="F102" s="165"/>
      <c r="G102" s="165"/>
      <c r="H102" s="165"/>
      <c r="I102" s="166"/>
      <c r="J102" s="167">
        <f>J654</f>
        <v>0</v>
      </c>
      <c r="K102" s="168"/>
    </row>
    <row r="103" spans="2:11" s="7" customFormat="1" ht="24.95" customHeight="1">
      <c r="B103" s="122"/>
      <c r="D103" s="123" t="s">
        <v>2180</v>
      </c>
      <c r="E103" s="124"/>
      <c r="F103" s="124"/>
      <c r="G103" s="124"/>
      <c r="H103" s="124"/>
      <c r="I103" s="125"/>
      <c r="J103" s="126">
        <f>J655</f>
        <v>0</v>
      </c>
      <c r="K103" s="127"/>
    </row>
    <row r="104" spans="2:11" s="10" customFormat="1" ht="19.899999999999999" customHeight="1">
      <c r="B104" s="163"/>
      <c r="D104" s="164" t="s">
        <v>2181</v>
      </c>
      <c r="E104" s="165"/>
      <c r="F104" s="165"/>
      <c r="G104" s="165"/>
      <c r="H104" s="165"/>
      <c r="I104" s="166"/>
      <c r="J104" s="167">
        <f>J668</f>
        <v>0</v>
      </c>
      <c r="K104" s="168"/>
    </row>
    <row r="105" spans="2:11" s="7" customFormat="1" ht="24.95" customHeight="1">
      <c r="B105" s="122"/>
      <c r="D105" s="123" t="s">
        <v>2182</v>
      </c>
      <c r="E105" s="124"/>
      <c r="F105" s="124"/>
      <c r="G105" s="124"/>
      <c r="H105" s="124"/>
      <c r="I105" s="125"/>
      <c r="J105" s="126">
        <f>J669</f>
        <v>0</v>
      </c>
      <c r="K105" s="127"/>
    </row>
    <row r="106" spans="2:11" s="10" customFormat="1" ht="19.899999999999999" customHeight="1">
      <c r="B106" s="163"/>
      <c r="D106" s="164" t="s">
        <v>2183</v>
      </c>
      <c r="E106" s="165"/>
      <c r="F106" s="165"/>
      <c r="G106" s="165"/>
      <c r="H106" s="165"/>
      <c r="I106" s="166"/>
      <c r="J106" s="167">
        <f>J675</f>
        <v>0</v>
      </c>
      <c r="K106" s="168"/>
    </row>
    <row r="107" spans="2:11" s="7" customFormat="1" ht="24.95" customHeight="1">
      <c r="B107" s="122"/>
      <c r="D107" s="123" t="s">
        <v>2184</v>
      </c>
      <c r="E107" s="124"/>
      <c r="F107" s="124"/>
      <c r="G107" s="124"/>
      <c r="H107" s="124"/>
      <c r="I107" s="125"/>
      <c r="J107" s="126">
        <f>J676</f>
        <v>0</v>
      </c>
      <c r="K107" s="127"/>
    </row>
    <row r="108" spans="2:11" s="7" customFormat="1" ht="24.95" customHeight="1">
      <c r="B108" s="122"/>
      <c r="D108" s="123" t="s">
        <v>2185</v>
      </c>
      <c r="E108" s="124"/>
      <c r="F108" s="124"/>
      <c r="G108" s="124"/>
      <c r="H108" s="124"/>
      <c r="I108" s="125"/>
      <c r="J108" s="126">
        <f>J681</f>
        <v>0</v>
      </c>
      <c r="K108" s="127"/>
    </row>
    <row r="109" spans="2:11" s="7" customFormat="1" ht="24.95" customHeight="1">
      <c r="B109" s="122"/>
      <c r="D109" s="123" t="s">
        <v>2186</v>
      </c>
      <c r="E109" s="124"/>
      <c r="F109" s="124"/>
      <c r="G109" s="124"/>
      <c r="H109" s="124"/>
      <c r="I109" s="125"/>
      <c r="J109" s="126">
        <f>J682</f>
        <v>0</v>
      </c>
      <c r="K109" s="127"/>
    </row>
    <row r="110" spans="2:11" s="1" customFormat="1" ht="21.75" customHeight="1">
      <c r="B110" s="37"/>
      <c r="I110" s="96"/>
      <c r="K110" s="40"/>
    </row>
    <row r="111" spans="2:11" s="1" customFormat="1" ht="6.95" customHeight="1">
      <c r="B111" s="50"/>
      <c r="C111" s="51"/>
      <c r="D111" s="51"/>
      <c r="E111" s="51"/>
      <c r="F111" s="51"/>
      <c r="G111" s="51"/>
      <c r="H111" s="51"/>
      <c r="I111" s="114"/>
      <c r="J111" s="51"/>
      <c r="K111" s="52"/>
    </row>
    <row r="115" spans="2:20" s="1" customFormat="1" ht="6.95" customHeight="1">
      <c r="B115" s="53"/>
      <c r="C115" s="54"/>
      <c r="D115" s="54"/>
      <c r="E115" s="54"/>
      <c r="F115" s="54"/>
      <c r="G115" s="54"/>
      <c r="H115" s="54"/>
      <c r="I115" s="115"/>
      <c r="J115" s="54"/>
      <c r="K115" s="54"/>
      <c r="L115" s="37"/>
    </row>
    <row r="116" spans="2:20" s="1" customFormat="1" ht="36.950000000000003" customHeight="1">
      <c r="B116" s="37"/>
      <c r="C116" s="26" t="s">
        <v>139</v>
      </c>
      <c r="I116" s="96"/>
      <c r="L116" s="37"/>
    </row>
    <row r="117" spans="2:20" s="1" customFormat="1" ht="6.95" customHeight="1">
      <c r="B117" s="37"/>
      <c r="I117" s="96"/>
      <c r="L117" s="37"/>
    </row>
    <row r="118" spans="2:20" s="1" customFormat="1" ht="14.45" customHeight="1">
      <c r="B118" s="37"/>
      <c r="C118" s="33" t="s">
        <v>18</v>
      </c>
      <c r="I118" s="96"/>
      <c r="L118" s="37"/>
    </row>
    <row r="119" spans="2:20" s="1" customFormat="1" ht="16.5" customHeight="1">
      <c r="B119" s="37"/>
      <c r="E119" s="318" t="str">
        <f>E7</f>
        <v>STAVEBNÍ ÚPRAVY HASIČSKÉ ZBROJNICE HEŘMANICE - SLEZSKÁ OSTRAVA</v>
      </c>
      <c r="F119" s="319"/>
      <c r="G119" s="319"/>
      <c r="H119" s="319"/>
      <c r="I119" s="96"/>
      <c r="L119" s="37"/>
    </row>
    <row r="120" spans="2:20" s="1" customFormat="1" ht="14.45" customHeight="1">
      <c r="B120" s="37"/>
      <c r="C120" s="33" t="s">
        <v>129</v>
      </c>
      <c r="I120" s="96"/>
      <c r="L120" s="37"/>
    </row>
    <row r="121" spans="2:20" s="1" customFormat="1" ht="17.25" customHeight="1">
      <c r="B121" s="37"/>
      <c r="E121" s="301" t="str">
        <f>E9</f>
        <v>SO 01 - 2-OBJEKT HZ - HSV+ PSV</v>
      </c>
      <c r="F121" s="320"/>
      <c r="G121" s="320"/>
      <c r="H121" s="320"/>
      <c r="I121" s="96"/>
      <c r="L121" s="37"/>
    </row>
    <row r="122" spans="2:20" s="1" customFormat="1" ht="6.95" customHeight="1">
      <c r="B122" s="37"/>
      <c r="I122" s="96"/>
      <c r="L122" s="37"/>
    </row>
    <row r="123" spans="2:20" s="1" customFormat="1" ht="18" customHeight="1">
      <c r="B123" s="37"/>
      <c r="C123" s="33" t="s">
        <v>23</v>
      </c>
      <c r="F123" s="31" t="str">
        <f>F12</f>
        <v>SLEZSKÁ OSTRAVA</v>
      </c>
      <c r="I123" s="97" t="s">
        <v>25</v>
      </c>
      <c r="J123" s="59" t="str">
        <f>IF(J12="","",J12)</f>
        <v>10. 8. 2023</v>
      </c>
      <c r="L123" s="37"/>
    </row>
    <row r="124" spans="2:20" s="1" customFormat="1" ht="6.95" customHeight="1">
      <c r="B124" s="37"/>
      <c r="I124" s="96"/>
      <c r="L124" s="37"/>
    </row>
    <row r="125" spans="2:20" s="1" customFormat="1">
      <c r="B125" s="37"/>
      <c r="C125" s="33" t="s">
        <v>27</v>
      </c>
      <c r="F125" s="31" t="str">
        <f>E15</f>
        <v>SMO - SLEZSKÁ OSTRAVA</v>
      </c>
      <c r="I125" s="97" t="s">
        <v>33</v>
      </c>
      <c r="J125" s="31" t="str">
        <f>E21</f>
        <v>SPAN</v>
      </c>
      <c r="L125" s="37"/>
    </row>
    <row r="126" spans="2:20" s="1" customFormat="1" ht="14.45" customHeight="1">
      <c r="B126" s="37"/>
      <c r="C126" s="33" t="s">
        <v>31</v>
      </c>
      <c r="F126" s="31" t="str">
        <f>IF(E18="","",E18)</f>
        <v/>
      </c>
      <c r="I126" s="96"/>
      <c r="L126" s="37"/>
    </row>
    <row r="127" spans="2:20" s="1" customFormat="1" ht="10.35" customHeight="1">
      <c r="B127" s="37"/>
      <c r="I127" s="96"/>
      <c r="L127" s="37"/>
    </row>
    <row r="128" spans="2:20" s="8" customFormat="1" ht="29.25" customHeight="1">
      <c r="B128" s="128"/>
      <c r="C128" s="129" t="s">
        <v>140</v>
      </c>
      <c r="D128" s="130" t="s">
        <v>58</v>
      </c>
      <c r="E128" s="130" t="s">
        <v>54</v>
      </c>
      <c r="F128" s="130" t="s">
        <v>141</v>
      </c>
      <c r="G128" s="130" t="s">
        <v>142</v>
      </c>
      <c r="H128" s="130" t="s">
        <v>143</v>
      </c>
      <c r="I128" s="131" t="s">
        <v>144</v>
      </c>
      <c r="J128" s="130" t="s">
        <v>134</v>
      </c>
      <c r="K128" s="132" t="s">
        <v>145</v>
      </c>
      <c r="L128" s="128"/>
      <c r="M128" s="65" t="s">
        <v>146</v>
      </c>
      <c r="N128" s="66" t="s">
        <v>43</v>
      </c>
      <c r="O128" s="66" t="s">
        <v>147</v>
      </c>
      <c r="P128" s="66" t="s">
        <v>148</v>
      </c>
      <c r="Q128" s="66" t="s">
        <v>149</v>
      </c>
      <c r="R128" s="66" t="s">
        <v>150</v>
      </c>
      <c r="S128" s="66" t="s">
        <v>151</v>
      </c>
      <c r="T128" s="67" t="s">
        <v>152</v>
      </c>
    </row>
    <row r="129" spans="2:65" s="1" customFormat="1" ht="29.25" customHeight="1">
      <c r="B129" s="37"/>
      <c r="C129" s="69" t="s">
        <v>135</v>
      </c>
      <c r="I129" s="96"/>
      <c r="J129" s="133">
        <f>BK129</f>
        <v>0</v>
      </c>
      <c r="L129" s="37"/>
      <c r="M129" s="68"/>
      <c r="N129" s="60"/>
      <c r="O129" s="60"/>
      <c r="P129" s="134">
        <f>P130+P131+P182+P202+P273+P312+P343+P363+P389+P415+P419+P430+P456+P460+P461+P477+P501+P521+P539+P566+P606+P619+P634+P635+P644+P655+P669+P676+P681+P682</f>
        <v>0</v>
      </c>
      <c r="Q129" s="60"/>
      <c r="R129" s="134">
        <f>R130+R131+R182+R202+R273+R312+R343+R363+R389+R415+R419+R430+R456+R460+R461+R477+R501+R521+R539+R566+R606+R619+R634+R635+R644+R655+R669+R676+R681+R682</f>
        <v>1958.7568047899999</v>
      </c>
      <c r="S129" s="60"/>
      <c r="T129" s="135">
        <f>T130+T131+T182+T202+T273+T312+T343+T363+T389+T415+T419+T430+T456+T460+T461+T477+T501+T521+T539+T566+T606+T619+T634+T635+T644+T655+T669+T676+T681+T682</f>
        <v>0</v>
      </c>
      <c r="AT129" s="21" t="s">
        <v>72</v>
      </c>
      <c r="AU129" s="21" t="s">
        <v>136</v>
      </c>
      <c r="BK129" s="136">
        <f>BK130+BK131+BK182+BK202+BK273+BK312+BK343+BK363+BK389+BK415+BK419+BK430+BK456+BK460+BK461+BK477+BK501+BK521+BK539+BK566+BK606+BK619+BK634+BK635+BK644+BK655+BK669+BK676+BK681+BK682</f>
        <v>0</v>
      </c>
    </row>
    <row r="130" spans="2:65" s="9" customFormat="1" ht="37.35" customHeight="1">
      <c r="B130" s="137"/>
      <c r="D130" s="138" t="s">
        <v>72</v>
      </c>
      <c r="E130" s="139" t="s">
        <v>153</v>
      </c>
      <c r="F130" s="139" t="s">
        <v>260</v>
      </c>
      <c r="I130" s="140"/>
      <c r="J130" s="141">
        <f>BK130</f>
        <v>0</v>
      </c>
      <c r="L130" s="137"/>
      <c r="M130" s="142"/>
      <c r="P130" s="143">
        <v>0</v>
      </c>
      <c r="R130" s="143">
        <v>0</v>
      </c>
      <c r="T130" s="144">
        <v>0</v>
      </c>
      <c r="AR130" s="138" t="s">
        <v>81</v>
      </c>
      <c r="AT130" s="145" t="s">
        <v>72</v>
      </c>
      <c r="AU130" s="145" t="s">
        <v>73</v>
      </c>
      <c r="AY130" s="138" t="s">
        <v>155</v>
      </c>
      <c r="BK130" s="146">
        <v>0</v>
      </c>
    </row>
    <row r="131" spans="2:65" s="9" customFormat="1" ht="24.95" customHeight="1">
      <c r="B131" s="137"/>
      <c r="D131" s="138" t="s">
        <v>72</v>
      </c>
      <c r="E131" s="139" t="s">
        <v>261</v>
      </c>
      <c r="F131" s="139" t="s">
        <v>262</v>
      </c>
      <c r="I131" s="140"/>
      <c r="J131" s="141">
        <f>BK131</f>
        <v>0</v>
      </c>
      <c r="L131" s="137"/>
      <c r="M131" s="142"/>
      <c r="P131" s="143">
        <f>SUM(P132:P181)</f>
        <v>0</v>
      </c>
      <c r="R131" s="143">
        <f>SUM(R132:R181)</f>
        <v>99.889592000000007</v>
      </c>
      <c r="T131" s="144">
        <f>SUM(T132:T181)</f>
        <v>0</v>
      </c>
      <c r="AR131" s="138" t="s">
        <v>81</v>
      </c>
      <c r="AT131" s="145" t="s">
        <v>72</v>
      </c>
      <c r="AU131" s="145" t="s">
        <v>73</v>
      </c>
      <c r="AY131" s="138" t="s">
        <v>155</v>
      </c>
      <c r="BK131" s="146">
        <f>SUM(BK132:BK181)</f>
        <v>0</v>
      </c>
    </row>
    <row r="132" spans="2:65" s="1" customFormat="1" ht="16.5" customHeight="1">
      <c r="B132" s="37"/>
      <c r="C132" s="147" t="s">
        <v>81</v>
      </c>
      <c r="D132" s="147" t="s">
        <v>156</v>
      </c>
      <c r="E132" s="148" t="s">
        <v>2187</v>
      </c>
      <c r="F132" s="149" t="s">
        <v>2188</v>
      </c>
      <c r="G132" s="150" t="s">
        <v>2189</v>
      </c>
      <c r="H132" s="151">
        <v>5.1999999999999998E-2</v>
      </c>
      <c r="I132" s="152"/>
      <c r="J132" s="153">
        <f t="shared" ref="J132:J163" si="0">ROUND(I132*H132,2)</f>
        <v>0</v>
      </c>
      <c r="K132" s="149" t="s">
        <v>21</v>
      </c>
      <c r="L132" s="37"/>
      <c r="M132" s="154" t="s">
        <v>21</v>
      </c>
      <c r="N132" s="155" t="s">
        <v>44</v>
      </c>
      <c r="P132" s="156">
        <f t="shared" ref="P132:P163" si="1">O132*H132</f>
        <v>0</v>
      </c>
      <c r="Q132" s="156">
        <v>0</v>
      </c>
      <c r="R132" s="156">
        <f t="shared" ref="R132:R163" si="2">Q132*H132</f>
        <v>0</v>
      </c>
      <c r="S132" s="156">
        <v>0</v>
      </c>
      <c r="T132" s="157">
        <f t="shared" ref="T132:T163" si="3">S132*H132</f>
        <v>0</v>
      </c>
      <c r="AR132" s="21" t="s">
        <v>163</v>
      </c>
      <c r="AT132" s="21" t="s">
        <v>156</v>
      </c>
      <c r="AU132" s="21" t="s">
        <v>81</v>
      </c>
      <c r="AY132" s="21" t="s">
        <v>155</v>
      </c>
      <c r="BE132" s="158">
        <f t="shared" ref="BE132:BE163" si="4">IF(N132="základní",J132,0)</f>
        <v>0</v>
      </c>
      <c r="BF132" s="158">
        <f t="shared" ref="BF132:BF163" si="5">IF(N132="snížená",J132,0)</f>
        <v>0</v>
      </c>
      <c r="BG132" s="158">
        <f t="shared" ref="BG132:BG163" si="6">IF(N132="zákl. přenesená",J132,0)</f>
        <v>0</v>
      </c>
      <c r="BH132" s="158">
        <f t="shared" ref="BH132:BH163" si="7">IF(N132="sníž. přenesená",J132,0)</f>
        <v>0</v>
      </c>
      <c r="BI132" s="158">
        <f t="shared" ref="BI132:BI163" si="8">IF(N132="nulová",J132,0)</f>
        <v>0</v>
      </c>
      <c r="BJ132" s="21" t="s">
        <v>81</v>
      </c>
      <c r="BK132" s="158">
        <f t="shared" ref="BK132:BK163" si="9">ROUND(I132*H132,2)</f>
        <v>0</v>
      </c>
      <c r="BL132" s="21" t="s">
        <v>163</v>
      </c>
      <c r="BM132" s="21" t="s">
        <v>83</v>
      </c>
    </row>
    <row r="133" spans="2:65" s="1" customFormat="1" ht="16.5" customHeight="1">
      <c r="B133" s="37"/>
      <c r="C133" s="147" t="s">
        <v>83</v>
      </c>
      <c r="D133" s="147" t="s">
        <v>156</v>
      </c>
      <c r="E133" s="148" t="s">
        <v>2190</v>
      </c>
      <c r="F133" s="149" t="s">
        <v>2191</v>
      </c>
      <c r="G133" s="150" t="s">
        <v>284</v>
      </c>
      <c r="H133" s="151">
        <v>31.2</v>
      </c>
      <c r="I133" s="152"/>
      <c r="J133" s="153">
        <f t="shared" si="0"/>
        <v>0</v>
      </c>
      <c r="K133" s="149" t="s">
        <v>21</v>
      </c>
      <c r="L133" s="37"/>
      <c r="M133" s="154" t="s">
        <v>21</v>
      </c>
      <c r="N133" s="155" t="s">
        <v>44</v>
      </c>
      <c r="P133" s="156">
        <f t="shared" si="1"/>
        <v>0</v>
      </c>
      <c r="Q133" s="156">
        <v>0</v>
      </c>
      <c r="R133" s="156">
        <f t="shared" si="2"/>
        <v>0</v>
      </c>
      <c r="S133" s="156">
        <v>0</v>
      </c>
      <c r="T133" s="157">
        <f t="shared" si="3"/>
        <v>0</v>
      </c>
      <c r="AR133" s="21" t="s">
        <v>163</v>
      </c>
      <c r="AT133" s="21" t="s">
        <v>156</v>
      </c>
      <c r="AU133" s="21" t="s">
        <v>81</v>
      </c>
      <c r="AY133" s="21" t="s">
        <v>155</v>
      </c>
      <c r="BE133" s="158">
        <f t="shared" si="4"/>
        <v>0</v>
      </c>
      <c r="BF133" s="158">
        <f t="shared" si="5"/>
        <v>0</v>
      </c>
      <c r="BG133" s="158">
        <f t="shared" si="6"/>
        <v>0</v>
      </c>
      <c r="BH133" s="158">
        <f t="shared" si="7"/>
        <v>0</v>
      </c>
      <c r="BI133" s="158">
        <f t="shared" si="8"/>
        <v>0</v>
      </c>
      <c r="BJ133" s="21" t="s">
        <v>81</v>
      </c>
      <c r="BK133" s="158">
        <f t="shared" si="9"/>
        <v>0</v>
      </c>
      <c r="BL133" s="21" t="s">
        <v>163</v>
      </c>
      <c r="BM133" s="21" t="s">
        <v>166</v>
      </c>
    </row>
    <row r="134" spans="2:65" s="1" customFormat="1" ht="25.5" customHeight="1">
      <c r="B134" s="37"/>
      <c r="C134" s="147" t="s">
        <v>154</v>
      </c>
      <c r="D134" s="147" t="s">
        <v>156</v>
      </c>
      <c r="E134" s="148" t="s">
        <v>2192</v>
      </c>
      <c r="F134" s="149" t="s">
        <v>2193</v>
      </c>
      <c r="G134" s="150" t="s">
        <v>300</v>
      </c>
      <c r="H134" s="151">
        <v>13</v>
      </c>
      <c r="I134" s="152"/>
      <c r="J134" s="153">
        <f t="shared" si="0"/>
        <v>0</v>
      </c>
      <c r="K134" s="149" t="s">
        <v>21</v>
      </c>
      <c r="L134" s="37"/>
      <c r="M134" s="154" t="s">
        <v>21</v>
      </c>
      <c r="N134" s="155" t="s">
        <v>44</v>
      </c>
      <c r="P134" s="156">
        <f t="shared" si="1"/>
        <v>0</v>
      </c>
      <c r="Q134" s="156">
        <v>7.0099999999999997E-3</v>
      </c>
      <c r="R134" s="156">
        <f t="shared" si="2"/>
        <v>9.1130000000000003E-2</v>
      </c>
      <c r="S134" s="156">
        <v>0</v>
      </c>
      <c r="T134" s="157">
        <f t="shared" si="3"/>
        <v>0</v>
      </c>
      <c r="AR134" s="21" t="s">
        <v>163</v>
      </c>
      <c r="AT134" s="21" t="s">
        <v>156</v>
      </c>
      <c r="AU134" s="21" t="s">
        <v>81</v>
      </c>
      <c r="AY134" s="21" t="s">
        <v>155</v>
      </c>
      <c r="BE134" s="158">
        <f t="shared" si="4"/>
        <v>0</v>
      </c>
      <c r="BF134" s="158">
        <f t="shared" si="5"/>
        <v>0</v>
      </c>
      <c r="BG134" s="158">
        <f t="shared" si="6"/>
        <v>0</v>
      </c>
      <c r="BH134" s="158">
        <f t="shared" si="7"/>
        <v>0</v>
      </c>
      <c r="BI134" s="158">
        <f t="shared" si="8"/>
        <v>0</v>
      </c>
      <c r="BJ134" s="21" t="s">
        <v>81</v>
      </c>
      <c r="BK134" s="158">
        <f t="shared" si="9"/>
        <v>0</v>
      </c>
      <c r="BL134" s="21" t="s">
        <v>163</v>
      </c>
      <c r="BM134" s="21" t="s">
        <v>173</v>
      </c>
    </row>
    <row r="135" spans="2:65" s="1" customFormat="1" ht="16.5" customHeight="1">
      <c r="B135" s="37"/>
      <c r="C135" s="147" t="s">
        <v>163</v>
      </c>
      <c r="D135" s="147" t="s">
        <v>156</v>
      </c>
      <c r="E135" s="148" t="s">
        <v>2194</v>
      </c>
      <c r="F135" s="149" t="s">
        <v>2195</v>
      </c>
      <c r="G135" s="150" t="s">
        <v>895</v>
      </c>
      <c r="H135" s="151">
        <v>78</v>
      </c>
      <c r="I135" s="152"/>
      <c r="J135" s="153">
        <f t="shared" si="0"/>
        <v>0</v>
      </c>
      <c r="K135" s="149" t="s">
        <v>21</v>
      </c>
      <c r="L135" s="37"/>
      <c r="M135" s="154" t="s">
        <v>21</v>
      </c>
      <c r="N135" s="155" t="s">
        <v>44</v>
      </c>
      <c r="P135" s="156">
        <f t="shared" si="1"/>
        <v>0</v>
      </c>
      <c r="Q135" s="156">
        <v>4.0000000000000003E-5</v>
      </c>
      <c r="R135" s="156">
        <f t="shared" si="2"/>
        <v>3.1200000000000004E-3</v>
      </c>
      <c r="S135" s="156">
        <v>0</v>
      </c>
      <c r="T135" s="157">
        <f t="shared" si="3"/>
        <v>0</v>
      </c>
      <c r="AR135" s="21" t="s">
        <v>163</v>
      </c>
      <c r="AT135" s="21" t="s">
        <v>156</v>
      </c>
      <c r="AU135" s="21" t="s">
        <v>81</v>
      </c>
      <c r="AY135" s="21" t="s">
        <v>155</v>
      </c>
      <c r="BE135" s="158">
        <f t="shared" si="4"/>
        <v>0</v>
      </c>
      <c r="BF135" s="158">
        <f t="shared" si="5"/>
        <v>0</v>
      </c>
      <c r="BG135" s="158">
        <f t="shared" si="6"/>
        <v>0</v>
      </c>
      <c r="BH135" s="158">
        <f t="shared" si="7"/>
        <v>0</v>
      </c>
      <c r="BI135" s="158">
        <f t="shared" si="8"/>
        <v>0</v>
      </c>
      <c r="BJ135" s="21" t="s">
        <v>81</v>
      </c>
      <c r="BK135" s="158">
        <f t="shared" si="9"/>
        <v>0</v>
      </c>
      <c r="BL135" s="21" t="s">
        <v>163</v>
      </c>
      <c r="BM135" s="21" t="s">
        <v>176</v>
      </c>
    </row>
    <row r="136" spans="2:65" s="1" customFormat="1" ht="16.5" customHeight="1">
      <c r="B136" s="37"/>
      <c r="C136" s="147" t="s">
        <v>170</v>
      </c>
      <c r="D136" s="147" t="s">
        <v>156</v>
      </c>
      <c r="E136" s="148" t="s">
        <v>2196</v>
      </c>
      <c r="F136" s="149" t="s">
        <v>2197</v>
      </c>
      <c r="G136" s="150" t="s">
        <v>895</v>
      </c>
      <c r="H136" s="151">
        <v>26</v>
      </c>
      <c r="I136" s="152"/>
      <c r="J136" s="153">
        <f t="shared" si="0"/>
        <v>0</v>
      </c>
      <c r="K136" s="149" t="s">
        <v>21</v>
      </c>
      <c r="L136" s="37"/>
      <c r="M136" s="154" t="s">
        <v>21</v>
      </c>
      <c r="N136" s="155" t="s">
        <v>44</v>
      </c>
      <c r="P136" s="156">
        <f t="shared" si="1"/>
        <v>0</v>
      </c>
      <c r="Q136" s="156">
        <v>4.0000000000000003E-5</v>
      </c>
      <c r="R136" s="156">
        <f t="shared" si="2"/>
        <v>1.0400000000000001E-3</v>
      </c>
      <c r="S136" s="156">
        <v>0</v>
      </c>
      <c r="T136" s="157">
        <f t="shared" si="3"/>
        <v>0</v>
      </c>
      <c r="AR136" s="21" t="s">
        <v>163</v>
      </c>
      <c r="AT136" s="21" t="s">
        <v>156</v>
      </c>
      <c r="AU136" s="21" t="s">
        <v>81</v>
      </c>
      <c r="AY136" s="21" t="s">
        <v>155</v>
      </c>
      <c r="BE136" s="158">
        <f t="shared" si="4"/>
        <v>0</v>
      </c>
      <c r="BF136" s="158">
        <f t="shared" si="5"/>
        <v>0</v>
      </c>
      <c r="BG136" s="158">
        <f t="shared" si="6"/>
        <v>0</v>
      </c>
      <c r="BH136" s="158">
        <f t="shared" si="7"/>
        <v>0</v>
      </c>
      <c r="BI136" s="158">
        <f t="shared" si="8"/>
        <v>0</v>
      </c>
      <c r="BJ136" s="21" t="s">
        <v>81</v>
      </c>
      <c r="BK136" s="158">
        <f t="shared" si="9"/>
        <v>0</v>
      </c>
      <c r="BL136" s="21" t="s">
        <v>163</v>
      </c>
      <c r="BM136" s="21" t="s">
        <v>180</v>
      </c>
    </row>
    <row r="137" spans="2:65" s="1" customFormat="1" ht="16.5" customHeight="1">
      <c r="B137" s="37"/>
      <c r="C137" s="147" t="s">
        <v>166</v>
      </c>
      <c r="D137" s="147" t="s">
        <v>156</v>
      </c>
      <c r="E137" s="148" t="s">
        <v>2198</v>
      </c>
      <c r="F137" s="149" t="s">
        <v>2199</v>
      </c>
      <c r="G137" s="150" t="s">
        <v>2200</v>
      </c>
      <c r="H137" s="151">
        <v>20.8</v>
      </c>
      <c r="I137" s="152"/>
      <c r="J137" s="153">
        <f t="shared" si="0"/>
        <v>0</v>
      </c>
      <c r="K137" s="149" t="s">
        <v>21</v>
      </c>
      <c r="L137" s="37"/>
      <c r="M137" s="154" t="s">
        <v>21</v>
      </c>
      <c r="N137" s="155" t="s">
        <v>44</v>
      </c>
      <c r="P137" s="156">
        <f t="shared" si="1"/>
        <v>0</v>
      </c>
      <c r="Q137" s="156">
        <v>0</v>
      </c>
      <c r="R137" s="156">
        <f t="shared" si="2"/>
        <v>0</v>
      </c>
      <c r="S137" s="156">
        <v>0</v>
      </c>
      <c r="T137" s="157">
        <f t="shared" si="3"/>
        <v>0</v>
      </c>
      <c r="AR137" s="21" t="s">
        <v>163</v>
      </c>
      <c r="AT137" s="21" t="s">
        <v>156</v>
      </c>
      <c r="AU137" s="21" t="s">
        <v>81</v>
      </c>
      <c r="AY137" s="21" t="s">
        <v>155</v>
      </c>
      <c r="BE137" s="158">
        <f t="shared" si="4"/>
        <v>0</v>
      </c>
      <c r="BF137" s="158">
        <f t="shared" si="5"/>
        <v>0</v>
      </c>
      <c r="BG137" s="158">
        <f t="shared" si="6"/>
        <v>0</v>
      </c>
      <c r="BH137" s="158">
        <f t="shared" si="7"/>
        <v>0</v>
      </c>
      <c r="BI137" s="158">
        <f t="shared" si="8"/>
        <v>0</v>
      </c>
      <c r="BJ137" s="21" t="s">
        <v>81</v>
      </c>
      <c r="BK137" s="158">
        <f t="shared" si="9"/>
        <v>0</v>
      </c>
      <c r="BL137" s="21" t="s">
        <v>163</v>
      </c>
      <c r="BM137" s="21" t="s">
        <v>183</v>
      </c>
    </row>
    <row r="138" spans="2:65" s="1" customFormat="1" ht="25.5" customHeight="1">
      <c r="B138" s="37"/>
      <c r="C138" s="147" t="s">
        <v>177</v>
      </c>
      <c r="D138" s="147" t="s">
        <v>156</v>
      </c>
      <c r="E138" s="148" t="s">
        <v>2201</v>
      </c>
      <c r="F138" s="149" t="s">
        <v>2202</v>
      </c>
      <c r="G138" s="150" t="s">
        <v>300</v>
      </c>
      <c r="H138" s="151">
        <v>20.8</v>
      </c>
      <c r="I138" s="152"/>
      <c r="J138" s="153">
        <f t="shared" si="0"/>
        <v>0</v>
      </c>
      <c r="K138" s="149" t="s">
        <v>21</v>
      </c>
      <c r="L138" s="37"/>
      <c r="M138" s="154" t="s">
        <v>21</v>
      </c>
      <c r="N138" s="155" t="s">
        <v>44</v>
      </c>
      <c r="P138" s="156">
        <f t="shared" si="1"/>
        <v>0</v>
      </c>
      <c r="Q138" s="156">
        <v>2.64E-3</v>
      </c>
      <c r="R138" s="156">
        <f t="shared" si="2"/>
        <v>5.4912000000000002E-2</v>
      </c>
      <c r="S138" s="156">
        <v>0</v>
      </c>
      <c r="T138" s="157">
        <f t="shared" si="3"/>
        <v>0</v>
      </c>
      <c r="AR138" s="21" t="s">
        <v>163</v>
      </c>
      <c r="AT138" s="21" t="s">
        <v>156</v>
      </c>
      <c r="AU138" s="21" t="s">
        <v>81</v>
      </c>
      <c r="AY138" s="21" t="s">
        <v>155</v>
      </c>
      <c r="BE138" s="158">
        <f t="shared" si="4"/>
        <v>0</v>
      </c>
      <c r="BF138" s="158">
        <f t="shared" si="5"/>
        <v>0</v>
      </c>
      <c r="BG138" s="158">
        <f t="shared" si="6"/>
        <v>0</v>
      </c>
      <c r="BH138" s="158">
        <f t="shared" si="7"/>
        <v>0</v>
      </c>
      <c r="BI138" s="158">
        <f t="shared" si="8"/>
        <v>0</v>
      </c>
      <c r="BJ138" s="21" t="s">
        <v>81</v>
      </c>
      <c r="BK138" s="158">
        <f t="shared" si="9"/>
        <v>0</v>
      </c>
      <c r="BL138" s="21" t="s">
        <v>163</v>
      </c>
      <c r="BM138" s="21" t="s">
        <v>190</v>
      </c>
    </row>
    <row r="139" spans="2:65" s="1" customFormat="1" ht="16.5" customHeight="1">
      <c r="B139" s="37"/>
      <c r="C139" s="147" t="s">
        <v>169</v>
      </c>
      <c r="D139" s="147" t="s">
        <v>156</v>
      </c>
      <c r="E139" s="148" t="s">
        <v>2203</v>
      </c>
      <c r="F139" s="149" t="s">
        <v>2204</v>
      </c>
      <c r="G139" s="150" t="s">
        <v>300</v>
      </c>
      <c r="H139" s="151">
        <v>15.6</v>
      </c>
      <c r="I139" s="152"/>
      <c r="J139" s="153">
        <f t="shared" si="0"/>
        <v>0</v>
      </c>
      <c r="K139" s="149" t="s">
        <v>21</v>
      </c>
      <c r="L139" s="37"/>
      <c r="M139" s="154" t="s">
        <v>21</v>
      </c>
      <c r="N139" s="155" t="s">
        <v>44</v>
      </c>
      <c r="P139" s="156">
        <f t="shared" si="1"/>
        <v>0</v>
      </c>
      <c r="Q139" s="156">
        <v>7.6099999999999996E-3</v>
      </c>
      <c r="R139" s="156">
        <f t="shared" si="2"/>
        <v>0.11871599999999999</v>
      </c>
      <c r="S139" s="156">
        <v>0</v>
      </c>
      <c r="T139" s="157">
        <f t="shared" si="3"/>
        <v>0</v>
      </c>
      <c r="AR139" s="21" t="s">
        <v>163</v>
      </c>
      <c r="AT139" s="21" t="s">
        <v>156</v>
      </c>
      <c r="AU139" s="21" t="s">
        <v>81</v>
      </c>
      <c r="AY139" s="21" t="s">
        <v>155</v>
      </c>
      <c r="BE139" s="158">
        <f t="shared" si="4"/>
        <v>0</v>
      </c>
      <c r="BF139" s="158">
        <f t="shared" si="5"/>
        <v>0</v>
      </c>
      <c r="BG139" s="158">
        <f t="shared" si="6"/>
        <v>0</v>
      </c>
      <c r="BH139" s="158">
        <f t="shared" si="7"/>
        <v>0</v>
      </c>
      <c r="BI139" s="158">
        <f t="shared" si="8"/>
        <v>0</v>
      </c>
      <c r="BJ139" s="21" t="s">
        <v>81</v>
      </c>
      <c r="BK139" s="158">
        <f t="shared" si="9"/>
        <v>0</v>
      </c>
      <c r="BL139" s="21" t="s">
        <v>163</v>
      </c>
      <c r="BM139" s="21" t="s">
        <v>197</v>
      </c>
    </row>
    <row r="140" spans="2:65" s="1" customFormat="1" ht="16.5" customHeight="1">
      <c r="B140" s="37"/>
      <c r="C140" s="147" t="s">
        <v>184</v>
      </c>
      <c r="D140" s="147" t="s">
        <v>156</v>
      </c>
      <c r="E140" s="148" t="s">
        <v>2205</v>
      </c>
      <c r="F140" s="149" t="s">
        <v>2206</v>
      </c>
      <c r="G140" s="150" t="s">
        <v>300</v>
      </c>
      <c r="H140" s="151">
        <v>18.2</v>
      </c>
      <c r="I140" s="152"/>
      <c r="J140" s="153">
        <f t="shared" si="0"/>
        <v>0</v>
      </c>
      <c r="K140" s="149" t="s">
        <v>21</v>
      </c>
      <c r="L140" s="37"/>
      <c r="M140" s="154" t="s">
        <v>21</v>
      </c>
      <c r="N140" s="155" t="s">
        <v>44</v>
      </c>
      <c r="P140" s="156">
        <f t="shared" si="1"/>
        <v>0</v>
      </c>
      <c r="Q140" s="156">
        <v>3.6069999999999998E-2</v>
      </c>
      <c r="R140" s="156">
        <f t="shared" si="2"/>
        <v>0.65647399999999989</v>
      </c>
      <c r="S140" s="156">
        <v>0</v>
      </c>
      <c r="T140" s="157">
        <f t="shared" si="3"/>
        <v>0</v>
      </c>
      <c r="AR140" s="21" t="s">
        <v>163</v>
      </c>
      <c r="AT140" s="21" t="s">
        <v>156</v>
      </c>
      <c r="AU140" s="21" t="s">
        <v>81</v>
      </c>
      <c r="AY140" s="21" t="s">
        <v>155</v>
      </c>
      <c r="BE140" s="158">
        <f t="shared" si="4"/>
        <v>0</v>
      </c>
      <c r="BF140" s="158">
        <f t="shared" si="5"/>
        <v>0</v>
      </c>
      <c r="BG140" s="158">
        <f t="shared" si="6"/>
        <v>0</v>
      </c>
      <c r="BH140" s="158">
        <f t="shared" si="7"/>
        <v>0</v>
      </c>
      <c r="BI140" s="158">
        <f t="shared" si="8"/>
        <v>0</v>
      </c>
      <c r="BJ140" s="21" t="s">
        <v>81</v>
      </c>
      <c r="BK140" s="158">
        <f t="shared" si="9"/>
        <v>0</v>
      </c>
      <c r="BL140" s="21" t="s">
        <v>163</v>
      </c>
      <c r="BM140" s="21" t="s">
        <v>204</v>
      </c>
    </row>
    <row r="141" spans="2:65" s="1" customFormat="1" ht="16.5" customHeight="1">
      <c r="B141" s="37"/>
      <c r="C141" s="147" t="s">
        <v>173</v>
      </c>
      <c r="D141" s="147" t="s">
        <v>156</v>
      </c>
      <c r="E141" s="148" t="s">
        <v>2207</v>
      </c>
      <c r="F141" s="149" t="s">
        <v>2208</v>
      </c>
      <c r="G141" s="150" t="s">
        <v>265</v>
      </c>
      <c r="H141" s="151">
        <v>20.8</v>
      </c>
      <c r="I141" s="152"/>
      <c r="J141" s="153">
        <f t="shared" si="0"/>
        <v>0</v>
      </c>
      <c r="K141" s="149" t="s">
        <v>21</v>
      </c>
      <c r="L141" s="37"/>
      <c r="M141" s="154" t="s">
        <v>21</v>
      </c>
      <c r="N141" s="155" t="s">
        <v>44</v>
      </c>
      <c r="P141" s="156">
        <f t="shared" si="1"/>
        <v>0</v>
      </c>
      <c r="Q141" s="156">
        <v>0</v>
      </c>
      <c r="R141" s="156">
        <f t="shared" si="2"/>
        <v>0</v>
      </c>
      <c r="S141" s="156">
        <v>0</v>
      </c>
      <c r="T141" s="157">
        <f t="shared" si="3"/>
        <v>0</v>
      </c>
      <c r="AR141" s="21" t="s">
        <v>163</v>
      </c>
      <c r="AT141" s="21" t="s">
        <v>156</v>
      </c>
      <c r="AU141" s="21" t="s">
        <v>81</v>
      </c>
      <c r="AY141" s="21" t="s">
        <v>155</v>
      </c>
      <c r="BE141" s="158">
        <f t="shared" si="4"/>
        <v>0</v>
      </c>
      <c r="BF141" s="158">
        <f t="shared" si="5"/>
        <v>0</v>
      </c>
      <c r="BG141" s="158">
        <f t="shared" si="6"/>
        <v>0</v>
      </c>
      <c r="BH141" s="158">
        <f t="shared" si="7"/>
        <v>0</v>
      </c>
      <c r="BI141" s="158">
        <f t="shared" si="8"/>
        <v>0</v>
      </c>
      <c r="BJ141" s="21" t="s">
        <v>81</v>
      </c>
      <c r="BK141" s="158">
        <f t="shared" si="9"/>
        <v>0</v>
      </c>
      <c r="BL141" s="21" t="s">
        <v>163</v>
      </c>
      <c r="BM141" s="21" t="s">
        <v>210</v>
      </c>
    </row>
    <row r="142" spans="2:65" s="1" customFormat="1" ht="16.5" customHeight="1">
      <c r="B142" s="37"/>
      <c r="C142" s="147" t="s">
        <v>191</v>
      </c>
      <c r="D142" s="147" t="s">
        <v>156</v>
      </c>
      <c r="E142" s="148" t="s">
        <v>2209</v>
      </c>
      <c r="F142" s="149" t="s">
        <v>2210</v>
      </c>
      <c r="G142" s="150" t="s">
        <v>265</v>
      </c>
      <c r="H142" s="151">
        <v>2.08</v>
      </c>
      <c r="I142" s="152"/>
      <c r="J142" s="153">
        <f t="shared" si="0"/>
        <v>0</v>
      </c>
      <c r="K142" s="149" t="s">
        <v>21</v>
      </c>
      <c r="L142" s="37"/>
      <c r="M142" s="154" t="s">
        <v>21</v>
      </c>
      <c r="N142" s="155" t="s">
        <v>44</v>
      </c>
      <c r="P142" s="156">
        <f t="shared" si="1"/>
        <v>0</v>
      </c>
      <c r="Q142" s="156">
        <v>0</v>
      </c>
      <c r="R142" s="156">
        <f t="shared" si="2"/>
        <v>0</v>
      </c>
      <c r="S142" s="156">
        <v>0</v>
      </c>
      <c r="T142" s="157">
        <f t="shared" si="3"/>
        <v>0</v>
      </c>
      <c r="AR142" s="21" t="s">
        <v>163</v>
      </c>
      <c r="AT142" s="21" t="s">
        <v>156</v>
      </c>
      <c r="AU142" s="21" t="s">
        <v>81</v>
      </c>
      <c r="AY142" s="21" t="s">
        <v>155</v>
      </c>
      <c r="BE142" s="158">
        <f t="shared" si="4"/>
        <v>0</v>
      </c>
      <c r="BF142" s="158">
        <f t="shared" si="5"/>
        <v>0</v>
      </c>
      <c r="BG142" s="158">
        <f t="shared" si="6"/>
        <v>0</v>
      </c>
      <c r="BH142" s="158">
        <f t="shared" si="7"/>
        <v>0</v>
      </c>
      <c r="BI142" s="158">
        <f t="shared" si="8"/>
        <v>0</v>
      </c>
      <c r="BJ142" s="21" t="s">
        <v>81</v>
      </c>
      <c r="BK142" s="158">
        <f t="shared" si="9"/>
        <v>0</v>
      </c>
      <c r="BL142" s="21" t="s">
        <v>163</v>
      </c>
      <c r="BM142" s="21" t="s">
        <v>217</v>
      </c>
    </row>
    <row r="143" spans="2:65" s="1" customFormat="1" ht="16.5" customHeight="1">
      <c r="B143" s="37"/>
      <c r="C143" s="147" t="s">
        <v>176</v>
      </c>
      <c r="D143" s="147" t="s">
        <v>156</v>
      </c>
      <c r="E143" s="148" t="s">
        <v>2211</v>
      </c>
      <c r="F143" s="149" t="s">
        <v>2212</v>
      </c>
      <c r="G143" s="150" t="s">
        <v>265</v>
      </c>
      <c r="H143" s="151">
        <v>111</v>
      </c>
      <c r="I143" s="152"/>
      <c r="J143" s="153">
        <f t="shared" si="0"/>
        <v>0</v>
      </c>
      <c r="K143" s="149" t="s">
        <v>21</v>
      </c>
      <c r="L143" s="37"/>
      <c r="M143" s="154" t="s">
        <v>21</v>
      </c>
      <c r="N143" s="155" t="s">
        <v>44</v>
      </c>
      <c r="P143" s="156">
        <f t="shared" si="1"/>
        <v>0</v>
      </c>
      <c r="Q143" s="156">
        <v>0</v>
      </c>
      <c r="R143" s="156">
        <f t="shared" si="2"/>
        <v>0</v>
      </c>
      <c r="S143" s="156">
        <v>0</v>
      </c>
      <c r="T143" s="157">
        <f t="shared" si="3"/>
        <v>0</v>
      </c>
      <c r="AR143" s="21" t="s">
        <v>163</v>
      </c>
      <c r="AT143" s="21" t="s">
        <v>156</v>
      </c>
      <c r="AU143" s="21" t="s">
        <v>81</v>
      </c>
      <c r="AY143" s="21" t="s">
        <v>155</v>
      </c>
      <c r="BE143" s="158">
        <f t="shared" si="4"/>
        <v>0</v>
      </c>
      <c r="BF143" s="158">
        <f t="shared" si="5"/>
        <v>0</v>
      </c>
      <c r="BG143" s="158">
        <f t="shared" si="6"/>
        <v>0</v>
      </c>
      <c r="BH143" s="158">
        <f t="shared" si="7"/>
        <v>0</v>
      </c>
      <c r="BI143" s="158">
        <f t="shared" si="8"/>
        <v>0</v>
      </c>
      <c r="BJ143" s="21" t="s">
        <v>81</v>
      </c>
      <c r="BK143" s="158">
        <f t="shared" si="9"/>
        <v>0</v>
      </c>
      <c r="BL143" s="21" t="s">
        <v>163</v>
      </c>
      <c r="BM143" s="21" t="s">
        <v>224</v>
      </c>
    </row>
    <row r="144" spans="2:65" s="1" customFormat="1" ht="16.5" customHeight="1">
      <c r="B144" s="37"/>
      <c r="C144" s="147" t="s">
        <v>198</v>
      </c>
      <c r="D144" s="147" t="s">
        <v>156</v>
      </c>
      <c r="E144" s="148" t="s">
        <v>2213</v>
      </c>
      <c r="F144" s="149" t="s">
        <v>2214</v>
      </c>
      <c r="G144" s="150" t="s">
        <v>265</v>
      </c>
      <c r="H144" s="151">
        <v>1.56</v>
      </c>
      <c r="I144" s="152"/>
      <c r="J144" s="153">
        <f t="shared" si="0"/>
        <v>0</v>
      </c>
      <c r="K144" s="149" t="s">
        <v>21</v>
      </c>
      <c r="L144" s="37"/>
      <c r="M144" s="154" t="s">
        <v>21</v>
      </c>
      <c r="N144" s="155" t="s">
        <v>44</v>
      </c>
      <c r="P144" s="156">
        <f t="shared" si="1"/>
        <v>0</v>
      </c>
      <c r="Q144" s="156">
        <v>0</v>
      </c>
      <c r="R144" s="156">
        <f t="shared" si="2"/>
        <v>0</v>
      </c>
      <c r="S144" s="156">
        <v>0</v>
      </c>
      <c r="T144" s="157">
        <f t="shared" si="3"/>
        <v>0</v>
      </c>
      <c r="AR144" s="21" t="s">
        <v>163</v>
      </c>
      <c r="AT144" s="21" t="s">
        <v>156</v>
      </c>
      <c r="AU144" s="21" t="s">
        <v>81</v>
      </c>
      <c r="AY144" s="21" t="s">
        <v>155</v>
      </c>
      <c r="BE144" s="158">
        <f t="shared" si="4"/>
        <v>0</v>
      </c>
      <c r="BF144" s="158">
        <f t="shared" si="5"/>
        <v>0</v>
      </c>
      <c r="BG144" s="158">
        <f t="shared" si="6"/>
        <v>0</v>
      </c>
      <c r="BH144" s="158">
        <f t="shared" si="7"/>
        <v>0</v>
      </c>
      <c r="BI144" s="158">
        <f t="shared" si="8"/>
        <v>0</v>
      </c>
      <c r="BJ144" s="21" t="s">
        <v>81</v>
      </c>
      <c r="BK144" s="158">
        <f t="shared" si="9"/>
        <v>0</v>
      </c>
      <c r="BL144" s="21" t="s">
        <v>163</v>
      </c>
      <c r="BM144" s="21" t="s">
        <v>230</v>
      </c>
    </row>
    <row r="145" spans="2:65" s="1" customFormat="1" ht="25.5" customHeight="1">
      <c r="B145" s="37"/>
      <c r="C145" s="147" t="s">
        <v>180</v>
      </c>
      <c r="D145" s="147" t="s">
        <v>156</v>
      </c>
      <c r="E145" s="148" t="s">
        <v>2215</v>
      </c>
      <c r="F145" s="149" t="s">
        <v>2216</v>
      </c>
      <c r="G145" s="150" t="s">
        <v>265</v>
      </c>
      <c r="H145" s="151">
        <v>87</v>
      </c>
      <c r="I145" s="152"/>
      <c r="J145" s="153">
        <f t="shared" si="0"/>
        <v>0</v>
      </c>
      <c r="K145" s="149" t="s">
        <v>21</v>
      </c>
      <c r="L145" s="37"/>
      <c r="M145" s="154" t="s">
        <v>21</v>
      </c>
      <c r="N145" s="155" t="s">
        <v>44</v>
      </c>
      <c r="P145" s="156">
        <f t="shared" si="1"/>
        <v>0</v>
      </c>
      <c r="Q145" s="156">
        <v>0</v>
      </c>
      <c r="R145" s="156">
        <f t="shared" si="2"/>
        <v>0</v>
      </c>
      <c r="S145" s="156">
        <v>0</v>
      </c>
      <c r="T145" s="157">
        <f t="shared" si="3"/>
        <v>0</v>
      </c>
      <c r="AR145" s="21" t="s">
        <v>163</v>
      </c>
      <c r="AT145" s="21" t="s">
        <v>156</v>
      </c>
      <c r="AU145" s="21" t="s">
        <v>81</v>
      </c>
      <c r="AY145" s="21" t="s">
        <v>155</v>
      </c>
      <c r="BE145" s="158">
        <f t="shared" si="4"/>
        <v>0</v>
      </c>
      <c r="BF145" s="158">
        <f t="shared" si="5"/>
        <v>0</v>
      </c>
      <c r="BG145" s="158">
        <f t="shared" si="6"/>
        <v>0</v>
      </c>
      <c r="BH145" s="158">
        <f t="shared" si="7"/>
        <v>0</v>
      </c>
      <c r="BI145" s="158">
        <f t="shared" si="8"/>
        <v>0</v>
      </c>
      <c r="BJ145" s="21" t="s">
        <v>81</v>
      </c>
      <c r="BK145" s="158">
        <f t="shared" si="9"/>
        <v>0</v>
      </c>
      <c r="BL145" s="21" t="s">
        <v>163</v>
      </c>
      <c r="BM145" s="21" t="s">
        <v>237</v>
      </c>
    </row>
    <row r="146" spans="2:65" s="1" customFormat="1" ht="16.5" customHeight="1">
      <c r="B146" s="37"/>
      <c r="C146" s="147" t="s">
        <v>73</v>
      </c>
      <c r="D146" s="147" t="s">
        <v>156</v>
      </c>
      <c r="E146" s="148" t="s">
        <v>2217</v>
      </c>
      <c r="F146" s="149" t="s">
        <v>2218</v>
      </c>
      <c r="G146" s="150" t="s">
        <v>21</v>
      </c>
      <c r="H146" s="151">
        <v>0</v>
      </c>
      <c r="I146" s="152"/>
      <c r="J146" s="153">
        <f t="shared" si="0"/>
        <v>0</v>
      </c>
      <c r="K146" s="149" t="s">
        <v>21</v>
      </c>
      <c r="L146" s="37"/>
      <c r="M146" s="154" t="s">
        <v>21</v>
      </c>
      <c r="N146" s="155" t="s">
        <v>44</v>
      </c>
      <c r="P146" s="156">
        <f t="shared" si="1"/>
        <v>0</v>
      </c>
      <c r="Q146" s="156">
        <v>0</v>
      </c>
      <c r="R146" s="156">
        <f t="shared" si="2"/>
        <v>0</v>
      </c>
      <c r="S146" s="156">
        <v>0</v>
      </c>
      <c r="T146" s="157">
        <f t="shared" si="3"/>
        <v>0</v>
      </c>
      <c r="AR146" s="21" t="s">
        <v>163</v>
      </c>
      <c r="AT146" s="21" t="s">
        <v>156</v>
      </c>
      <c r="AU146" s="21" t="s">
        <v>81</v>
      </c>
      <c r="AY146" s="21" t="s">
        <v>155</v>
      </c>
      <c r="BE146" s="158">
        <f t="shared" si="4"/>
        <v>0</v>
      </c>
      <c r="BF146" s="158">
        <f t="shared" si="5"/>
        <v>0</v>
      </c>
      <c r="BG146" s="158">
        <f t="shared" si="6"/>
        <v>0</v>
      </c>
      <c r="BH146" s="158">
        <f t="shared" si="7"/>
        <v>0</v>
      </c>
      <c r="BI146" s="158">
        <f t="shared" si="8"/>
        <v>0</v>
      </c>
      <c r="BJ146" s="21" t="s">
        <v>81</v>
      </c>
      <c r="BK146" s="158">
        <f t="shared" si="9"/>
        <v>0</v>
      </c>
      <c r="BL146" s="21" t="s">
        <v>163</v>
      </c>
      <c r="BM146" s="21" t="s">
        <v>351</v>
      </c>
    </row>
    <row r="147" spans="2:65" s="1" customFormat="1" ht="16.5" customHeight="1">
      <c r="B147" s="37"/>
      <c r="C147" s="147" t="s">
        <v>183</v>
      </c>
      <c r="D147" s="147" t="s">
        <v>156</v>
      </c>
      <c r="E147" s="148" t="s">
        <v>2219</v>
      </c>
      <c r="F147" s="149" t="s">
        <v>2220</v>
      </c>
      <c r="G147" s="150" t="s">
        <v>265</v>
      </c>
      <c r="H147" s="151">
        <v>51.981999999999999</v>
      </c>
      <c r="I147" s="152"/>
      <c r="J147" s="153">
        <f t="shared" si="0"/>
        <v>0</v>
      </c>
      <c r="K147" s="149" t="s">
        <v>21</v>
      </c>
      <c r="L147" s="37"/>
      <c r="M147" s="154" t="s">
        <v>21</v>
      </c>
      <c r="N147" s="155" t="s">
        <v>44</v>
      </c>
      <c r="P147" s="156">
        <f t="shared" si="1"/>
        <v>0</v>
      </c>
      <c r="Q147" s="156">
        <v>0</v>
      </c>
      <c r="R147" s="156">
        <f t="shared" si="2"/>
        <v>0</v>
      </c>
      <c r="S147" s="156">
        <v>0</v>
      </c>
      <c r="T147" s="157">
        <f t="shared" si="3"/>
        <v>0</v>
      </c>
      <c r="AR147" s="21" t="s">
        <v>163</v>
      </c>
      <c r="AT147" s="21" t="s">
        <v>156</v>
      </c>
      <c r="AU147" s="21" t="s">
        <v>81</v>
      </c>
      <c r="AY147" s="21" t="s">
        <v>155</v>
      </c>
      <c r="BE147" s="158">
        <f t="shared" si="4"/>
        <v>0</v>
      </c>
      <c r="BF147" s="158">
        <f t="shared" si="5"/>
        <v>0</v>
      </c>
      <c r="BG147" s="158">
        <f t="shared" si="6"/>
        <v>0</v>
      </c>
      <c r="BH147" s="158">
        <f t="shared" si="7"/>
        <v>0</v>
      </c>
      <c r="BI147" s="158">
        <f t="shared" si="8"/>
        <v>0</v>
      </c>
      <c r="BJ147" s="21" t="s">
        <v>81</v>
      </c>
      <c r="BK147" s="158">
        <f t="shared" si="9"/>
        <v>0</v>
      </c>
      <c r="BL147" s="21" t="s">
        <v>163</v>
      </c>
      <c r="BM147" s="21" t="s">
        <v>354</v>
      </c>
    </row>
    <row r="148" spans="2:65" s="1" customFormat="1" ht="16.5" customHeight="1">
      <c r="B148" s="37"/>
      <c r="C148" s="147" t="s">
        <v>73</v>
      </c>
      <c r="D148" s="147" t="s">
        <v>156</v>
      </c>
      <c r="E148" s="148" t="s">
        <v>2221</v>
      </c>
      <c r="F148" s="149" t="s">
        <v>2222</v>
      </c>
      <c r="G148" s="150" t="s">
        <v>21</v>
      </c>
      <c r="H148" s="151">
        <v>0</v>
      </c>
      <c r="I148" s="152"/>
      <c r="J148" s="153">
        <f t="shared" si="0"/>
        <v>0</v>
      </c>
      <c r="K148" s="149" t="s">
        <v>21</v>
      </c>
      <c r="L148" s="37"/>
      <c r="M148" s="154" t="s">
        <v>21</v>
      </c>
      <c r="N148" s="155" t="s">
        <v>44</v>
      </c>
      <c r="P148" s="156">
        <f t="shared" si="1"/>
        <v>0</v>
      </c>
      <c r="Q148" s="156">
        <v>0</v>
      </c>
      <c r="R148" s="156">
        <f t="shared" si="2"/>
        <v>0</v>
      </c>
      <c r="S148" s="156">
        <v>0</v>
      </c>
      <c r="T148" s="157">
        <f t="shared" si="3"/>
        <v>0</v>
      </c>
      <c r="AR148" s="21" t="s">
        <v>163</v>
      </c>
      <c r="AT148" s="21" t="s">
        <v>156</v>
      </c>
      <c r="AU148" s="21" t="s">
        <v>81</v>
      </c>
      <c r="AY148" s="21" t="s">
        <v>155</v>
      </c>
      <c r="BE148" s="158">
        <f t="shared" si="4"/>
        <v>0</v>
      </c>
      <c r="BF148" s="158">
        <f t="shared" si="5"/>
        <v>0</v>
      </c>
      <c r="BG148" s="158">
        <f t="shared" si="6"/>
        <v>0</v>
      </c>
      <c r="BH148" s="158">
        <f t="shared" si="7"/>
        <v>0</v>
      </c>
      <c r="BI148" s="158">
        <f t="shared" si="8"/>
        <v>0</v>
      </c>
      <c r="BJ148" s="21" t="s">
        <v>81</v>
      </c>
      <c r="BK148" s="158">
        <f t="shared" si="9"/>
        <v>0</v>
      </c>
      <c r="BL148" s="21" t="s">
        <v>163</v>
      </c>
      <c r="BM148" s="21" t="s">
        <v>359</v>
      </c>
    </row>
    <row r="149" spans="2:65" s="1" customFormat="1" ht="16.5" customHeight="1">
      <c r="B149" s="37"/>
      <c r="C149" s="147" t="s">
        <v>211</v>
      </c>
      <c r="D149" s="147" t="s">
        <v>156</v>
      </c>
      <c r="E149" s="148" t="s">
        <v>2223</v>
      </c>
      <c r="F149" s="149" t="s">
        <v>2224</v>
      </c>
      <c r="G149" s="150" t="s">
        <v>265</v>
      </c>
      <c r="H149" s="151">
        <v>10.4</v>
      </c>
      <c r="I149" s="152"/>
      <c r="J149" s="153">
        <f t="shared" si="0"/>
        <v>0</v>
      </c>
      <c r="K149" s="149" t="s">
        <v>21</v>
      </c>
      <c r="L149" s="37"/>
      <c r="M149" s="154" t="s">
        <v>21</v>
      </c>
      <c r="N149" s="155" t="s">
        <v>44</v>
      </c>
      <c r="P149" s="156">
        <f t="shared" si="1"/>
        <v>0</v>
      </c>
      <c r="Q149" s="156">
        <v>0</v>
      </c>
      <c r="R149" s="156">
        <f t="shared" si="2"/>
        <v>0</v>
      </c>
      <c r="S149" s="156">
        <v>0</v>
      </c>
      <c r="T149" s="157">
        <f t="shared" si="3"/>
        <v>0</v>
      </c>
      <c r="AR149" s="21" t="s">
        <v>163</v>
      </c>
      <c r="AT149" s="21" t="s">
        <v>156</v>
      </c>
      <c r="AU149" s="21" t="s">
        <v>81</v>
      </c>
      <c r="AY149" s="21" t="s">
        <v>155</v>
      </c>
      <c r="BE149" s="158">
        <f t="shared" si="4"/>
        <v>0</v>
      </c>
      <c r="BF149" s="158">
        <f t="shared" si="5"/>
        <v>0</v>
      </c>
      <c r="BG149" s="158">
        <f t="shared" si="6"/>
        <v>0</v>
      </c>
      <c r="BH149" s="158">
        <f t="shared" si="7"/>
        <v>0</v>
      </c>
      <c r="BI149" s="158">
        <f t="shared" si="8"/>
        <v>0</v>
      </c>
      <c r="BJ149" s="21" t="s">
        <v>81</v>
      </c>
      <c r="BK149" s="158">
        <f t="shared" si="9"/>
        <v>0</v>
      </c>
      <c r="BL149" s="21" t="s">
        <v>163</v>
      </c>
      <c r="BM149" s="21" t="s">
        <v>366</v>
      </c>
    </row>
    <row r="150" spans="2:65" s="1" customFormat="1" ht="16.5" customHeight="1">
      <c r="B150" s="37"/>
      <c r="C150" s="147" t="s">
        <v>73</v>
      </c>
      <c r="D150" s="147" t="s">
        <v>156</v>
      </c>
      <c r="E150" s="148" t="s">
        <v>2225</v>
      </c>
      <c r="F150" s="149" t="s">
        <v>317</v>
      </c>
      <c r="G150" s="150" t="s">
        <v>21</v>
      </c>
      <c r="H150" s="151">
        <v>0</v>
      </c>
      <c r="I150" s="152"/>
      <c r="J150" s="153">
        <f t="shared" si="0"/>
        <v>0</v>
      </c>
      <c r="K150" s="149" t="s">
        <v>21</v>
      </c>
      <c r="L150" s="37"/>
      <c r="M150" s="154" t="s">
        <v>21</v>
      </c>
      <c r="N150" s="155" t="s">
        <v>44</v>
      </c>
      <c r="P150" s="156">
        <f t="shared" si="1"/>
        <v>0</v>
      </c>
      <c r="Q150" s="156">
        <v>0</v>
      </c>
      <c r="R150" s="156">
        <f t="shared" si="2"/>
        <v>0</v>
      </c>
      <c r="S150" s="156">
        <v>0</v>
      </c>
      <c r="T150" s="157">
        <f t="shared" si="3"/>
        <v>0</v>
      </c>
      <c r="AR150" s="21" t="s">
        <v>163</v>
      </c>
      <c r="AT150" s="21" t="s">
        <v>156</v>
      </c>
      <c r="AU150" s="21" t="s">
        <v>81</v>
      </c>
      <c r="AY150" s="21" t="s">
        <v>155</v>
      </c>
      <c r="BE150" s="158">
        <f t="shared" si="4"/>
        <v>0</v>
      </c>
      <c r="BF150" s="158">
        <f t="shared" si="5"/>
        <v>0</v>
      </c>
      <c r="BG150" s="158">
        <f t="shared" si="6"/>
        <v>0</v>
      </c>
      <c r="BH150" s="158">
        <f t="shared" si="7"/>
        <v>0</v>
      </c>
      <c r="BI150" s="158">
        <f t="shared" si="8"/>
        <v>0</v>
      </c>
      <c r="BJ150" s="21" t="s">
        <v>81</v>
      </c>
      <c r="BK150" s="158">
        <f t="shared" si="9"/>
        <v>0</v>
      </c>
      <c r="BL150" s="21" t="s">
        <v>163</v>
      </c>
      <c r="BM150" s="21" t="s">
        <v>337</v>
      </c>
    </row>
    <row r="151" spans="2:65" s="1" customFormat="1" ht="16.5" customHeight="1">
      <c r="B151" s="37"/>
      <c r="C151" s="147" t="s">
        <v>187</v>
      </c>
      <c r="D151" s="147" t="s">
        <v>156</v>
      </c>
      <c r="E151" s="148" t="s">
        <v>2226</v>
      </c>
      <c r="F151" s="149" t="s">
        <v>2227</v>
      </c>
      <c r="G151" s="150" t="s">
        <v>265</v>
      </c>
      <c r="H151" s="151">
        <v>213</v>
      </c>
      <c r="I151" s="152"/>
      <c r="J151" s="153">
        <f t="shared" si="0"/>
        <v>0</v>
      </c>
      <c r="K151" s="149" t="s">
        <v>21</v>
      </c>
      <c r="L151" s="37"/>
      <c r="M151" s="154" t="s">
        <v>21</v>
      </c>
      <c r="N151" s="155" t="s">
        <v>44</v>
      </c>
      <c r="P151" s="156">
        <f t="shared" si="1"/>
        <v>0</v>
      </c>
      <c r="Q151" s="156">
        <v>0</v>
      </c>
      <c r="R151" s="156">
        <f t="shared" si="2"/>
        <v>0</v>
      </c>
      <c r="S151" s="156">
        <v>0</v>
      </c>
      <c r="T151" s="157">
        <f t="shared" si="3"/>
        <v>0</v>
      </c>
      <c r="AR151" s="21" t="s">
        <v>163</v>
      </c>
      <c r="AT151" s="21" t="s">
        <v>156</v>
      </c>
      <c r="AU151" s="21" t="s">
        <v>81</v>
      </c>
      <c r="AY151" s="21" t="s">
        <v>155</v>
      </c>
      <c r="BE151" s="158">
        <f t="shared" si="4"/>
        <v>0</v>
      </c>
      <c r="BF151" s="158">
        <f t="shared" si="5"/>
        <v>0</v>
      </c>
      <c r="BG151" s="158">
        <f t="shared" si="6"/>
        <v>0</v>
      </c>
      <c r="BH151" s="158">
        <f t="shared" si="7"/>
        <v>0</v>
      </c>
      <c r="BI151" s="158">
        <f t="shared" si="8"/>
        <v>0</v>
      </c>
      <c r="BJ151" s="21" t="s">
        <v>81</v>
      </c>
      <c r="BK151" s="158">
        <f t="shared" si="9"/>
        <v>0</v>
      </c>
      <c r="BL151" s="21" t="s">
        <v>163</v>
      </c>
      <c r="BM151" s="21" t="s">
        <v>160</v>
      </c>
    </row>
    <row r="152" spans="2:65" s="1" customFormat="1" ht="16.5" customHeight="1">
      <c r="B152" s="37"/>
      <c r="C152" s="147" t="s">
        <v>73</v>
      </c>
      <c r="D152" s="147" t="s">
        <v>156</v>
      </c>
      <c r="E152" s="148" t="s">
        <v>2228</v>
      </c>
      <c r="F152" s="149" t="s">
        <v>2229</v>
      </c>
      <c r="G152" s="150" t="s">
        <v>21</v>
      </c>
      <c r="H152" s="151">
        <v>0</v>
      </c>
      <c r="I152" s="152"/>
      <c r="J152" s="153">
        <f t="shared" si="0"/>
        <v>0</v>
      </c>
      <c r="K152" s="149" t="s">
        <v>21</v>
      </c>
      <c r="L152" s="37"/>
      <c r="M152" s="154" t="s">
        <v>21</v>
      </c>
      <c r="N152" s="155" t="s">
        <v>44</v>
      </c>
      <c r="P152" s="156">
        <f t="shared" si="1"/>
        <v>0</v>
      </c>
      <c r="Q152" s="156">
        <v>0</v>
      </c>
      <c r="R152" s="156">
        <f t="shared" si="2"/>
        <v>0</v>
      </c>
      <c r="S152" s="156">
        <v>0</v>
      </c>
      <c r="T152" s="157">
        <f t="shared" si="3"/>
        <v>0</v>
      </c>
      <c r="AR152" s="21" t="s">
        <v>163</v>
      </c>
      <c r="AT152" s="21" t="s">
        <v>156</v>
      </c>
      <c r="AU152" s="21" t="s">
        <v>81</v>
      </c>
      <c r="AY152" s="21" t="s">
        <v>155</v>
      </c>
      <c r="BE152" s="158">
        <f t="shared" si="4"/>
        <v>0</v>
      </c>
      <c r="BF152" s="158">
        <f t="shared" si="5"/>
        <v>0</v>
      </c>
      <c r="BG152" s="158">
        <f t="shared" si="6"/>
        <v>0</v>
      </c>
      <c r="BH152" s="158">
        <f t="shared" si="7"/>
        <v>0</v>
      </c>
      <c r="BI152" s="158">
        <f t="shared" si="8"/>
        <v>0</v>
      </c>
      <c r="BJ152" s="21" t="s">
        <v>81</v>
      </c>
      <c r="BK152" s="158">
        <f t="shared" si="9"/>
        <v>0</v>
      </c>
      <c r="BL152" s="21" t="s">
        <v>163</v>
      </c>
      <c r="BM152" s="21" t="s">
        <v>376</v>
      </c>
    </row>
    <row r="153" spans="2:65" s="1" customFormat="1" ht="16.5" customHeight="1">
      <c r="B153" s="37"/>
      <c r="C153" s="147" t="s">
        <v>218</v>
      </c>
      <c r="D153" s="147" t="s">
        <v>156</v>
      </c>
      <c r="E153" s="148" t="s">
        <v>2230</v>
      </c>
      <c r="F153" s="149" t="s">
        <v>2231</v>
      </c>
      <c r="G153" s="150" t="s">
        <v>265</v>
      </c>
      <c r="H153" s="151">
        <v>213</v>
      </c>
      <c r="I153" s="152"/>
      <c r="J153" s="153">
        <f t="shared" si="0"/>
        <v>0</v>
      </c>
      <c r="K153" s="149" t="s">
        <v>21</v>
      </c>
      <c r="L153" s="37"/>
      <c r="M153" s="154" t="s">
        <v>21</v>
      </c>
      <c r="N153" s="155" t="s">
        <v>44</v>
      </c>
      <c r="P153" s="156">
        <f t="shared" si="1"/>
        <v>0</v>
      </c>
      <c r="Q153" s="156">
        <v>0</v>
      </c>
      <c r="R153" s="156">
        <f t="shared" si="2"/>
        <v>0</v>
      </c>
      <c r="S153" s="156">
        <v>0</v>
      </c>
      <c r="T153" s="157">
        <f t="shared" si="3"/>
        <v>0</v>
      </c>
      <c r="AR153" s="21" t="s">
        <v>163</v>
      </c>
      <c r="AT153" s="21" t="s">
        <v>156</v>
      </c>
      <c r="AU153" s="21" t="s">
        <v>81</v>
      </c>
      <c r="AY153" s="21" t="s">
        <v>155</v>
      </c>
      <c r="BE153" s="158">
        <f t="shared" si="4"/>
        <v>0</v>
      </c>
      <c r="BF153" s="158">
        <f t="shared" si="5"/>
        <v>0</v>
      </c>
      <c r="BG153" s="158">
        <f t="shared" si="6"/>
        <v>0</v>
      </c>
      <c r="BH153" s="158">
        <f t="shared" si="7"/>
        <v>0</v>
      </c>
      <c r="BI153" s="158">
        <f t="shared" si="8"/>
        <v>0</v>
      </c>
      <c r="BJ153" s="21" t="s">
        <v>81</v>
      </c>
      <c r="BK153" s="158">
        <f t="shared" si="9"/>
        <v>0</v>
      </c>
      <c r="BL153" s="21" t="s">
        <v>163</v>
      </c>
      <c r="BM153" s="21" t="s">
        <v>379</v>
      </c>
    </row>
    <row r="154" spans="2:65" s="1" customFormat="1" ht="16.5" customHeight="1">
      <c r="B154" s="37"/>
      <c r="C154" s="147" t="s">
        <v>9</v>
      </c>
      <c r="D154" s="147" t="s">
        <v>156</v>
      </c>
      <c r="E154" s="148" t="s">
        <v>282</v>
      </c>
      <c r="F154" s="149" t="s">
        <v>2232</v>
      </c>
      <c r="G154" s="150" t="s">
        <v>284</v>
      </c>
      <c r="H154" s="151">
        <v>160</v>
      </c>
      <c r="I154" s="152"/>
      <c r="J154" s="153">
        <f t="shared" si="0"/>
        <v>0</v>
      </c>
      <c r="K154" s="149" t="s">
        <v>21</v>
      </c>
      <c r="L154" s="37"/>
      <c r="M154" s="154" t="s">
        <v>21</v>
      </c>
      <c r="N154" s="155" t="s">
        <v>44</v>
      </c>
      <c r="P154" s="156">
        <f t="shared" si="1"/>
        <v>0</v>
      </c>
      <c r="Q154" s="156">
        <v>7.5000000000000002E-4</v>
      </c>
      <c r="R154" s="156">
        <f t="shared" si="2"/>
        <v>0.12</v>
      </c>
      <c r="S154" s="156">
        <v>0</v>
      </c>
      <c r="T154" s="157">
        <f t="shared" si="3"/>
        <v>0</v>
      </c>
      <c r="AR154" s="21" t="s">
        <v>163</v>
      </c>
      <c r="AT154" s="21" t="s">
        <v>156</v>
      </c>
      <c r="AU154" s="21" t="s">
        <v>81</v>
      </c>
      <c r="AY154" s="21" t="s">
        <v>155</v>
      </c>
      <c r="BE154" s="158">
        <f t="shared" si="4"/>
        <v>0</v>
      </c>
      <c r="BF154" s="158">
        <f t="shared" si="5"/>
        <v>0</v>
      </c>
      <c r="BG154" s="158">
        <f t="shared" si="6"/>
        <v>0</v>
      </c>
      <c r="BH154" s="158">
        <f t="shared" si="7"/>
        <v>0</v>
      </c>
      <c r="BI154" s="158">
        <f t="shared" si="8"/>
        <v>0</v>
      </c>
      <c r="BJ154" s="21" t="s">
        <v>81</v>
      </c>
      <c r="BK154" s="158">
        <f t="shared" si="9"/>
        <v>0</v>
      </c>
      <c r="BL154" s="21" t="s">
        <v>163</v>
      </c>
      <c r="BM154" s="21" t="s">
        <v>393</v>
      </c>
    </row>
    <row r="155" spans="2:65" s="1" customFormat="1" ht="16.5" customHeight="1">
      <c r="B155" s="37"/>
      <c r="C155" s="147" t="s">
        <v>73</v>
      </c>
      <c r="D155" s="147" t="s">
        <v>156</v>
      </c>
      <c r="E155" s="148" t="s">
        <v>2233</v>
      </c>
      <c r="F155" s="149" t="s">
        <v>2234</v>
      </c>
      <c r="G155" s="150" t="s">
        <v>21</v>
      </c>
      <c r="H155" s="151">
        <v>0</v>
      </c>
      <c r="I155" s="152"/>
      <c r="J155" s="153">
        <f t="shared" si="0"/>
        <v>0</v>
      </c>
      <c r="K155" s="149" t="s">
        <v>21</v>
      </c>
      <c r="L155" s="37"/>
      <c r="M155" s="154" t="s">
        <v>21</v>
      </c>
      <c r="N155" s="155" t="s">
        <v>44</v>
      </c>
      <c r="P155" s="156">
        <f t="shared" si="1"/>
        <v>0</v>
      </c>
      <c r="Q155" s="156">
        <v>0</v>
      </c>
      <c r="R155" s="156">
        <f t="shared" si="2"/>
        <v>0</v>
      </c>
      <c r="S155" s="156">
        <v>0</v>
      </c>
      <c r="T155" s="157">
        <f t="shared" si="3"/>
        <v>0</v>
      </c>
      <c r="AR155" s="21" t="s">
        <v>163</v>
      </c>
      <c r="AT155" s="21" t="s">
        <v>156</v>
      </c>
      <c r="AU155" s="21" t="s">
        <v>81</v>
      </c>
      <c r="AY155" s="21" t="s">
        <v>155</v>
      </c>
      <c r="BE155" s="158">
        <f t="shared" si="4"/>
        <v>0</v>
      </c>
      <c r="BF155" s="158">
        <f t="shared" si="5"/>
        <v>0</v>
      </c>
      <c r="BG155" s="158">
        <f t="shared" si="6"/>
        <v>0</v>
      </c>
      <c r="BH155" s="158">
        <f t="shared" si="7"/>
        <v>0</v>
      </c>
      <c r="BI155" s="158">
        <f t="shared" si="8"/>
        <v>0</v>
      </c>
      <c r="BJ155" s="21" t="s">
        <v>81</v>
      </c>
      <c r="BK155" s="158">
        <f t="shared" si="9"/>
        <v>0</v>
      </c>
      <c r="BL155" s="21" t="s">
        <v>163</v>
      </c>
      <c r="BM155" s="21" t="s">
        <v>397</v>
      </c>
    </row>
    <row r="156" spans="2:65" s="1" customFormat="1" ht="16.5" customHeight="1">
      <c r="B156" s="37"/>
      <c r="C156" s="147" t="s">
        <v>194</v>
      </c>
      <c r="D156" s="147" t="s">
        <v>156</v>
      </c>
      <c r="E156" s="148" t="s">
        <v>286</v>
      </c>
      <c r="F156" s="149" t="s">
        <v>287</v>
      </c>
      <c r="G156" s="150" t="s">
        <v>284</v>
      </c>
      <c r="H156" s="151">
        <v>160</v>
      </c>
      <c r="I156" s="152"/>
      <c r="J156" s="153">
        <f t="shared" si="0"/>
        <v>0</v>
      </c>
      <c r="K156" s="149" t="s">
        <v>21</v>
      </c>
      <c r="L156" s="37"/>
      <c r="M156" s="154" t="s">
        <v>21</v>
      </c>
      <c r="N156" s="155" t="s">
        <v>44</v>
      </c>
      <c r="P156" s="156">
        <f t="shared" si="1"/>
        <v>0</v>
      </c>
      <c r="Q156" s="156">
        <v>0</v>
      </c>
      <c r="R156" s="156">
        <f t="shared" si="2"/>
        <v>0</v>
      </c>
      <c r="S156" s="156">
        <v>0</v>
      </c>
      <c r="T156" s="157">
        <f t="shared" si="3"/>
        <v>0</v>
      </c>
      <c r="AR156" s="21" t="s">
        <v>163</v>
      </c>
      <c r="AT156" s="21" t="s">
        <v>156</v>
      </c>
      <c r="AU156" s="21" t="s">
        <v>81</v>
      </c>
      <c r="AY156" s="21" t="s">
        <v>155</v>
      </c>
      <c r="BE156" s="158">
        <f t="shared" si="4"/>
        <v>0</v>
      </c>
      <c r="BF156" s="158">
        <f t="shared" si="5"/>
        <v>0</v>
      </c>
      <c r="BG156" s="158">
        <f t="shared" si="6"/>
        <v>0</v>
      </c>
      <c r="BH156" s="158">
        <f t="shared" si="7"/>
        <v>0</v>
      </c>
      <c r="BI156" s="158">
        <f t="shared" si="8"/>
        <v>0</v>
      </c>
      <c r="BJ156" s="21" t="s">
        <v>81</v>
      </c>
      <c r="BK156" s="158">
        <f t="shared" si="9"/>
        <v>0</v>
      </c>
      <c r="BL156" s="21" t="s">
        <v>163</v>
      </c>
      <c r="BM156" s="21" t="s">
        <v>401</v>
      </c>
    </row>
    <row r="157" spans="2:65" s="1" customFormat="1" ht="16.5" customHeight="1">
      <c r="B157" s="37"/>
      <c r="C157" s="147" t="s">
        <v>231</v>
      </c>
      <c r="D157" s="147" t="s">
        <v>156</v>
      </c>
      <c r="E157" s="148" t="s">
        <v>2235</v>
      </c>
      <c r="F157" s="149" t="s">
        <v>2236</v>
      </c>
      <c r="G157" s="150" t="s">
        <v>265</v>
      </c>
      <c r="H157" s="151">
        <v>411</v>
      </c>
      <c r="I157" s="152"/>
      <c r="J157" s="153">
        <f t="shared" si="0"/>
        <v>0</v>
      </c>
      <c r="K157" s="149" t="s">
        <v>21</v>
      </c>
      <c r="L157" s="37"/>
      <c r="M157" s="154" t="s">
        <v>21</v>
      </c>
      <c r="N157" s="155" t="s">
        <v>44</v>
      </c>
      <c r="P157" s="156">
        <f t="shared" si="1"/>
        <v>0</v>
      </c>
      <c r="Q157" s="156">
        <v>0</v>
      </c>
      <c r="R157" s="156">
        <f t="shared" si="2"/>
        <v>0</v>
      </c>
      <c r="S157" s="156">
        <v>0</v>
      </c>
      <c r="T157" s="157">
        <f t="shared" si="3"/>
        <v>0</v>
      </c>
      <c r="AR157" s="21" t="s">
        <v>163</v>
      </c>
      <c r="AT157" s="21" t="s">
        <v>156</v>
      </c>
      <c r="AU157" s="21" t="s">
        <v>81</v>
      </c>
      <c r="AY157" s="21" t="s">
        <v>155</v>
      </c>
      <c r="BE157" s="158">
        <f t="shared" si="4"/>
        <v>0</v>
      </c>
      <c r="BF157" s="158">
        <f t="shared" si="5"/>
        <v>0</v>
      </c>
      <c r="BG157" s="158">
        <f t="shared" si="6"/>
        <v>0</v>
      </c>
      <c r="BH157" s="158">
        <f t="shared" si="7"/>
        <v>0</v>
      </c>
      <c r="BI157" s="158">
        <f t="shared" si="8"/>
        <v>0</v>
      </c>
      <c r="BJ157" s="21" t="s">
        <v>81</v>
      </c>
      <c r="BK157" s="158">
        <f t="shared" si="9"/>
        <v>0</v>
      </c>
      <c r="BL157" s="21" t="s">
        <v>163</v>
      </c>
      <c r="BM157" s="21" t="s">
        <v>410</v>
      </c>
    </row>
    <row r="158" spans="2:65" s="1" customFormat="1" ht="16.5" customHeight="1">
      <c r="B158" s="37"/>
      <c r="C158" s="147" t="s">
        <v>73</v>
      </c>
      <c r="D158" s="147" t="s">
        <v>156</v>
      </c>
      <c r="E158" s="148" t="s">
        <v>2237</v>
      </c>
      <c r="F158" s="149" t="s">
        <v>2238</v>
      </c>
      <c r="G158" s="150" t="s">
        <v>21</v>
      </c>
      <c r="H158" s="151">
        <v>0</v>
      </c>
      <c r="I158" s="152"/>
      <c r="J158" s="153">
        <f t="shared" si="0"/>
        <v>0</v>
      </c>
      <c r="K158" s="149" t="s">
        <v>21</v>
      </c>
      <c r="L158" s="37"/>
      <c r="M158" s="154" t="s">
        <v>21</v>
      </c>
      <c r="N158" s="155" t="s">
        <v>44</v>
      </c>
      <c r="P158" s="156">
        <f t="shared" si="1"/>
        <v>0</v>
      </c>
      <c r="Q158" s="156">
        <v>0</v>
      </c>
      <c r="R158" s="156">
        <f t="shared" si="2"/>
        <v>0</v>
      </c>
      <c r="S158" s="156">
        <v>0</v>
      </c>
      <c r="T158" s="157">
        <f t="shared" si="3"/>
        <v>0</v>
      </c>
      <c r="AR158" s="21" t="s">
        <v>163</v>
      </c>
      <c r="AT158" s="21" t="s">
        <v>156</v>
      </c>
      <c r="AU158" s="21" t="s">
        <v>81</v>
      </c>
      <c r="AY158" s="21" t="s">
        <v>155</v>
      </c>
      <c r="BE158" s="158">
        <f t="shared" si="4"/>
        <v>0</v>
      </c>
      <c r="BF158" s="158">
        <f t="shared" si="5"/>
        <v>0</v>
      </c>
      <c r="BG158" s="158">
        <f t="shared" si="6"/>
        <v>0</v>
      </c>
      <c r="BH158" s="158">
        <f t="shared" si="7"/>
        <v>0</v>
      </c>
      <c r="BI158" s="158">
        <f t="shared" si="8"/>
        <v>0</v>
      </c>
      <c r="BJ158" s="21" t="s">
        <v>81</v>
      </c>
      <c r="BK158" s="158">
        <f t="shared" si="9"/>
        <v>0</v>
      </c>
      <c r="BL158" s="21" t="s">
        <v>163</v>
      </c>
      <c r="BM158" s="21" t="s">
        <v>413</v>
      </c>
    </row>
    <row r="159" spans="2:65" s="1" customFormat="1" ht="16.5" customHeight="1">
      <c r="B159" s="37"/>
      <c r="C159" s="147" t="s">
        <v>197</v>
      </c>
      <c r="D159" s="147" t="s">
        <v>156</v>
      </c>
      <c r="E159" s="148" t="s">
        <v>2239</v>
      </c>
      <c r="F159" s="149" t="s">
        <v>2240</v>
      </c>
      <c r="G159" s="150" t="s">
        <v>265</v>
      </c>
      <c r="H159" s="151">
        <v>35</v>
      </c>
      <c r="I159" s="152"/>
      <c r="J159" s="153">
        <f t="shared" si="0"/>
        <v>0</v>
      </c>
      <c r="K159" s="149" t="s">
        <v>21</v>
      </c>
      <c r="L159" s="37"/>
      <c r="M159" s="154" t="s">
        <v>21</v>
      </c>
      <c r="N159" s="155" t="s">
        <v>44</v>
      </c>
      <c r="P159" s="156">
        <f t="shared" si="1"/>
        <v>0</v>
      </c>
      <c r="Q159" s="156">
        <v>0</v>
      </c>
      <c r="R159" s="156">
        <f t="shared" si="2"/>
        <v>0</v>
      </c>
      <c r="S159" s="156">
        <v>0</v>
      </c>
      <c r="T159" s="157">
        <f t="shared" si="3"/>
        <v>0</v>
      </c>
      <c r="AR159" s="21" t="s">
        <v>163</v>
      </c>
      <c r="AT159" s="21" t="s">
        <v>156</v>
      </c>
      <c r="AU159" s="21" t="s">
        <v>81</v>
      </c>
      <c r="AY159" s="21" t="s">
        <v>155</v>
      </c>
      <c r="BE159" s="158">
        <f t="shared" si="4"/>
        <v>0</v>
      </c>
      <c r="BF159" s="158">
        <f t="shared" si="5"/>
        <v>0</v>
      </c>
      <c r="BG159" s="158">
        <f t="shared" si="6"/>
        <v>0</v>
      </c>
      <c r="BH159" s="158">
        <f t="shared" si="7"/>
        <v>0</v>
      </c>
      <c r="BI159" s="158">
        <f t="shared" si="8"/>
        <v>0</v>
      </c>
      <c r="BJ159" s="21" t="s">
        <v>81</v>
      </c>
      <c r="BK159" s="158">
        <f t="shared" si="9"/>
        <v>0</v>
      </c>
      <c r="BL159" s="21" t="s">
        <v>163</v>
      </c>
      <c r="BM159" s="21" t="s">
        <v>417</v>
      </c>
    </row>
    <row r="160" spans="2:65" s="1" customFormat="1" ht="16.5" customHeight="1">
      <c r="B160" s="37"/>
      <c r="C160" s="147" t="s">
        <v>73</v>
      </c>
      <c r="D160" s="147" t="s">
        <v>156</v>
      </c>
      <c r="E160" s="148" t="s">
        <v>2241</v>
      </c>
      <c r="F160" s="149" t="s">
        <v>485</v>
      </c>
      <c r="G160" s="150" t="s">
        <v>21</v>
      </c>
      <c r="H160" s="151">
        <v>0</v>
      </c>
      <c r="I160" s="152"/>
      <c r="J160" s="153">
        <f t="shared" si="0"/>
        <v>0</v>
      </c>
      <c r="K160" s="149" t="s">
        <v>21</v>
      </c>
      <c r="L160" s="37"/>
      <c r="M160" s="154" t="s">
        <v>21</v>
      </c>
      <c r="N160" s="155" t="s">
        <v>44</v>
      </c>
      <c r="P160" s="156">
        <f t="shared" si="1"/>
        <v>0</v>
      </c>
      <c r="Q160" s="156">
        <v>0</v>
      </c>
      <c r="R160" s="156">
        <f t="shared" si="2"/>
        <v>0</v>
      </c>
      <c r="S160" s="156">
        <v>0</v>
      </c>
      <c r="T160" s="157">
        <f t="shared" si="3"/>
        <v>0</v>
      </c>
      <c r="AR160" s="21" t="s">
        <v>163</v>
      </c>
      <c r="AT160" s="21" t="s">
        <v>156</v>
      </c>
      <c r="AU160" s="21" t="s">
        <v>81</v>
      </c>
      <c r="AY160" s="21" t="s">
        <v>155</v>
      </c>
      <c r="BE160" s="158">
        <f t="shared" si="4"/>
        <v>0</v>
      </c>
      <c r="BF160" s="158">
        <f t="shared" si="5"/>
        <v>0</v>
      </c>
      <c r="BG160" s="158">
        <f t="shared" si="6"/>
        <v>0</v>
      </c>
      <c r="BH160" s="158">
        <f t="shared" si="7"/>
        <v>0</v>
      </c>
      <c r="BI160" s="158">
        <f t="shared" si="8"/>
        <v>0</v>
      </c>
      <c r="BJ160" s="21" t="s">
        <v>81</v>
      </c>
      <c r="BK160" s="158">
        <f t="shared" si="9"/>
        <v>0</v>
      </c>
      <c r="BL160" s="21" t="s">
        <v>163</v>
      </c>
      <c r="BM160" s="21" t="s">
        <v>420</v>
      </c>
    </row>
    <row r="161" spans="2:65" s="1" customFormat="1" ht="16.5" customHeight="1">
      <c r="B161" s="37"/>
      <c r="C161" s="147" t="s">
        <v>238</v>
      </c>
      <c r="D161" s="147" t="s">
        <v>156</v>
      </c>
      <c r="E161" s="148" t="s">
        <v>2242</v>
      </c>
      <c r="F161" s="149" t="s">
        <v>2243</v>
      </c>
      <c r="G161" s="150" t="s">
        <v>265</v>
      </c>
      <c r="H161" s="151">
        <v>150</v>
      </c>
      <c r="I161" s="152"/>
      <c r="J161" s="153">
        <f t="shared" si="0"/>
        <v>0</v>
      </c>
      <c r="K161" s="149" t="s">
        <v>21</v>
      </c>
      <c r="L161" s="37"/>
      <c r="M161" s="154" t="s">
        <v>21</v>
      </c>
      <c r="N161" s="155" t="s">
        <v>44</v>
      </c>
      <c r="P161" s="156">
        <f t="shared" si="1"/>
        <v>0</v>
      </c>
      <c r="Q161" s="156">
        <v>0</v>
      </c>
      <c r="R161" s="156">
        <f t="shared" si="2"/>
        <v>0</v>
      </c>
      <c r="S161" s="156">
        <v>0</v>
      </c>
      <c r="T161" s="157">
        <f t="shared" si="3"/>
        <v>0</v>
      </c>
      <c r="AR161" s="21" t="s">
        <v>163</v>
      </c>
      <c r="AT161" s="21" t="s">
        <v>156</v>
      </c>
      <c r="AU161" s="21" t="s">
        <v>81</v>
      </c>
      <c r="AY161" s="21" t="s">
        <v>155</v>
      </c>
      <c r="BE161" s="158">
        <f t="shared" si="4"/>
        <v>0</v>
      </c>
      <c r="BF161" s="158">
        <f t="shared" si="5"/>
        <v>0</v>
      </c>
      <c r="BG161" s="158">
        <f t="shared" si="6"/>
        <v>0</v>
      </c>
      <c r="BH161" s="158">
        <f t="shared" si="7"/>
        <v>0</v>
      </c>
      <c r="BI161" s="158">
        <f t="shared" si="8"/>
        <v>0</v>
      </c>
      <c r="BJ161" s="21" t="s">
        <v>81</v>
      </c>
      <c r="BK161" s="158">
        <f t="shared" si="9"/>
        <v>0</v>
      </c>
      <c r="BL161" s="21" t="s">
        <v>163</v>
      </c>
      <c r="BM161" s="21" t="s">
        <v>428</v>
      </c>
    </row>
    <row r="162" spans="2:65" s="1" customFormat="1" ht="16.5" customHeight="1">
      <c r="B162" s="37"/>
      <c r="C162" s="147" t="s">
        <v>201</v>
      </c>
      <c r="D162" s="147" t="s">
        <v>156</v>
      </c>
      <c r="E162" s="148" t="s">
        <v>288</v>
      </c>
      <c r="F162" s="149" t="s">
        <v>2244</v>
      </c>
      <c r="G162" s="150" t="s">
        <v>265</v>
      </c>
      <c r="H162" s="151">
        <v>411</v>
      </c>
      <c r="I162" s="152"/>
      <c r="J162" s="153">
        <f t="shared" si="0"/>
        <v>0</v>
      </c>
      <c r="K162" s="149" t="s">
        <v>21</v>
      </c>
      <c r="L162" s="37"/>
      <c r="M162" s="154" t="s">
        <v>21</v>
      </c>
      <c r="N162" s="155" t="s">
        <v>44</v>
      </c>
      <c r="P162" s="156">
        <f t="shared" si="1"/>
        <v>0</v>
      </c>
      <c r="Q162" s="156">
        <v>0</v>
      </c>
      <c r="R162" s="156">
        <f t="shared" si="2"/>
        <v>0</v>
      </c>
      <c r="S162" s="156">
        <v>0</v>
      </c>
      <c r="T162" s="157">
        <f t="shared" si="3"/>
        <v>0</v>
      </c>
      <c r="AR162" s="21" t="s">
        <v>163</v>
      </c>
      <c r="AT162" s="21" t="s">
        <v>156</v>
      </c>
      <c r="AU162" s="21" t="s">
        <v>81</v>
      </c>
      <c r="AY162" s="21" t="s">
        <v>155</v>
      </c>
      <c r="BE162" s="158">
        <f t="shared" si="4"/>
        <v>0</v>
      </c>
      <c r="BF162" s="158">
        <f t="shared" si="5"/>
        <v>0</v>
      </c>
      <c r="BG162" s="158">
        <f t="shared" si="6"/>
        <v>0</v>
      </c>
      <c r="BH162" s="158">
        <f t="shared" si="7"/>
        <v>0</v>
      </c>
      <c r="BI162" s="158">
        <f t="shared" si="8"/>
        <v>0</v>
      </c>
      <c r="BJ162" s="21" t="s">
        <v>81</v>
      </c>
      <c r="BK162" s="158">
        <f t="shared" si="9"/>
        <v>0</v>
      </c>
      <c r="BL162" s="21" t="s">
        <v>163</v>
      </c>
      <c r="BM162" s="21" t="s">
        <v>431</v>
      </c>
    </row>
    <row r="163" spans="2:65" s="1" customFormat="1" ht="16.5" customHeight="1">
      <c r="B163" s="37"/>
      <c r="C163" s="147" t="s">
        <v>356</v>
      </c>
      <c r="D163" s="147" t="s">
        <v>156</v>
      </c>
      <c r="E163" s="148" t="s">
        <v>291</v>
      </c>
      <c r="F163" s="149" t="s">
        <v>310</v>
      </c>
      <c r="G163" s="150" t="s">
        <v>265</v>
      </c>
      <c r="H163" s="151">
        <v>2055</v>
      </c>
      <c r="I163" s="152"/>
      <c r="J163" s="153">
        <f t="shared" si="0"/>
        <v>0</v>
      </c>
      <c r="K163" s="149" t="s">
        <v>21</v>
      </c>
      <c r="L163" s="37"/>
      <c r="M163" s="154" t="s">
        <v>21</v>
      </c>
      <c r="N163" s="155" t="s">
        <v>44</v>
      </c>
      <c r="P163" s="156">
        <f t="shared" si="1"/>
        <v>0</v>
      </c>
      <c r="Q163" s="156">
        <v>0</v>
      </c>
      <c r="R163" s="156">
        <f t="shared" si="2"/>
        <v>0</v>
      </c>
      <c r="S163" s="156">
        <v>0</v>
      </c>
      <c r="T163" s="157">
        <f t="shared" si="3"/>
        <v>0</v>
      </c>
      <c r="AR163" s="21" t="s">
        <v>163</v>
      </c>
      <c r="AT163" s="21" t="s">
        <v>156</v>
      </c>
      <c r="AU163" s="21" t="s">
        <v>81</v>
      </c>
      <c r="AY163" s="21" t="s">
        <v>155</v>
      </c>
      <c r="BE163" s="158">
        <f t="shared" si="4"/>
        <v>0</v>
      </c>
      <c r="BF163" s="158">
        <f t="shared" si="5"/>
        <v>0</v>
      </c>
      <c r="BG163" s="158">
        <f t="shared" si="6"/>
        <v>0</v>
      </c>
      <c r="BH163" s="158">
        <f t="shared" si="7"/>
        <v>0</v>
      </c>
      <c r="BI163" s="158">
        <f t="shared" si="8"/>
        <v>0</v>
      </c>
      <c r="BJ163" s="21" t="s">
        <v>81</v>
      </c>
      <c r="BK163" s="158">
        <f t="shared" si="9"/>
        <v>0</v>
      </c>
      <c r="BL163" s="21" t="s">
        <v>163</v>
      </c>
      <c r="BM163" s="21" t="s">
        <v>640</v>
      </c>
    </row>
    <row r="164" spans="2:65" s="1" customFormat="1" ht="16.5" customHeight="1">
      <c r="B164" s="37"/>
      <c r="C164" s="147" t="s">
        <v>204</v>
      </c>
      <c r="D164" s="147" t="s">
        <v>156</v>
      </c>
      <c r="E164" s="148" t="s">
        <v>2245</v>
      </c>
      <c r="F164" s="149" t="s">
        <v>2246</v>
      </c>
      <c r="G164" s="150" t="s">
        <v>265</v>
      </c>
      <c r="H164" s="151">
        <v>78</v>
      </c>
      <c r="I164" s="152"/>
      <c r="J164" s="153">
        <f t="shared" ref="J164:J195" si="10">ROUND(I164*H164,2)</f>
        <v>0</v>
      </c>
      <c r="K164" s="149" t="s">
        <v>21</v>
      </c>
      <c r="L164" s="37"/>
      <c r="M164" s="154" t="s">
        <v>21</v>
      </c>
      <c r="N164" s="155" t="s">
        <v>44</v>
      </c>
      <c r="P164" s="156">
        <f t="shared" ref="P164:P195" si="11">O164*H164</f>
        <v>0</v>
      </c>
      <c r="Q164" s="156">
        <v>0</v>
      </c>
      <c r="R164" s="156">
        <f t="shared" ref="R164:R195" si="12">Q164*H164</f>
        <v>0</v>
      </c>
      <c r="S164" s="156">
        <v>0</v>
      </c>
      <c r="T164" s="157">
        <f t="shared" ref="T164:T195" si="13">S164*H164</f>
        <v>0</v>
      </c>
      <c r="AR164" s="21" t="s">
        <v>163</v>
      </c>
      <c r="AT164" s="21" t="s">
        <v>156</v>
      </c>
      <c r="AU164" s="21" t="s">
        <v>81</v>
      </c>
      <c r="AY164" s="21" t="s">
        <v>155</v>
      </c>
      <c r="BE164" s="158">
        <f t="shared" ref="BE164:BE180" si="14">IF(N164="základní",J164,0)</f>
        <v>0</v>
      </c>
      <c r="BF164" s="158">
        <f t="shared" ref="BF164:BF180" si="15">IF(N164="snížená",J164,0)</f>
        <v>0</v>
      </c>
      <c r="BG164" s="158">
        <f t="shared" ref="BG164:BG180" si="16">IF(N164="zákl. přenesená",J164,0)</f>
        <v>0</v>
      </c>
      <c r="BH164" s="158">
        <f t="shared" ref="BH164:BH180" si="17">IF(N164="sníž. přenesená",J164,0)</f>
        <v>0</v>
      </c>
      <c r="BI164" s="158">
        <f t="shared" ref="BI164:BI180" si="18">IF(N164="nulová",J164,0)</f>
        <v>0</v>
      </c>
      <c r="BJ164" s="21" t="s">
        <v>81</v>
      </c>
      <c r="BK164" s="158">
        <f t="shared" ref="BK164:BK180" si="19">ROUND(I164*H164,2)</f>
        <v>0</v>
      </c>
      <c r="BL164" s="21" t="s">
        <v>163</v>
      </c>
      <c r="BM164" s="21" t="s">
        <v>442</v>
      </c>
    </row>
    <row r="165" spans="2:65" s="1" customFormat="1" ht="16.5" customHeight="1">
      <c r="B165" s="37"/>
      <c r="C165" s="147" t="s">
        <v>368</v>
      </c>
      <c r="D165" s="147" t="s">
        <v>156</v>
      </c>
      <c r="E165" s="148" t="s">
        <v>2247</v>
      </c>
      <c r="F165" s="149" t="s">
        <v>2248</v>
      </c>
      <c r="G165" s="150" t="s">
        <v>265</v>
      </c>
      <c r="H165" s="151">
        <v>196.56</v>
      </c>
      <c r="I165" s="152"/>
      <c r="J165" s="153">
        <f t="shared" si="10"/>
        <v>0</v>
      </c>
      <c r="K165" s="149" t="s">
        <v>21</v>
      </c>
      <c r="L165" s="37"/>
      <c r="M165" s="154" t="s">
        <v>21</v>
      </c>
      <c r="N165" s="155" t="s">
        <v>44</v>
      </c>
      <c r="P165" s="156">
        <f t="shared" si="11"/>
        <v>0</v>
      </c>
      <c r="Q165" s="156">
        <v>0</v>
      </c>
      <c r="R165" s="156">
        <f t="shared" si="12"/>
        <v>0</v>
      </c>
      <c r="S165" s="156">
        <v>0</v>
      </c>
      <c r="T165" s="157">
        <f t="shared" si="13"/>
        <v>0</v>
      </c>
      <c r="AR165" s="21" t="s">
        <v>163</v>
      </c>
      <c r="AT165" s="21" t="s">
        <v>156</v>
      </c>
      <c r="AU165" s="21" t="s">
        <v>81</v>
      </c>
      <c r="AY165" s="21" t="s">
        <v>155</v>
      </c>
      <c r="BE165" s="158">
        <f t="shared" si="14"/>
        <v>0</v>
      </c>
      <c r="BF165" s="158">
        <f t="shared" si="15"/>
        <v>0</v>
      </c>
      <c r="BG165" s="158">
        <f t="shared" si="16"/>
        <v>0</v>
      </c>
      <c r="BH165" s="158">
        <f t="shared" si="17"/>
        <v>0</v>
      </c>
      <c r="BI165" s="158">
        <f t="shared" si="18"/>
        <v>0</v>
      </c>
      <c r="BJ165" s="21" t="s">
        <v>81</v>
      </c>
      <c r="BK165" s="158">
        <f t="shared" si="19"/>
        <v>0</v>
      </c>
      <c r="BL165" s="21" t="s">
        <v>163</v>
      </c>
      <c r="BM165" s="21" t="s">
        <v>446</v>
      </c>
    </row>
    <row r="166" spans="2:65" s="1" customFormat="1" ht="16.5" customHeight="1">
      <c r="B166" s="37"/>
      <c r="C166" s="147" t="s">
        <v>73</v>
      </c>
      <c r="D166" s="147" t="s">
        <v>156</v>
      </c>
      <c r="E166" s="148" t="s">
        <v>2249</v>
      </c>
      <c r="F166" s="149" t="s">
        <v>2250</v>
      </c>
      <c r="G166" s="150" t="s">
        <v>21</v>
      </c>
      <c r="H166" s="151">
        <v>0</v>
      </c>
      <c r="I166" s="152"/>
      <c r="J166" s="153">
        <f t="shared" si="10"/>
        <v>0</v>
      </c>
      <c r="K166" s="149" t="s">
        <v>21</v>
      </c>
      <c r="L166" s="37"/>
      <c r="M166" s="154" t="s">
        <v>21</v>
      </c>
      <c r="N166" s="155" t="s">
        <v>44</v>
      </c>
      <c r="P166" s="156">
        <f t="shared" si="11"/>
        <v>0</v>
      </c>
      <c r="Q166" s="156">
        <v>0</v>
      </c>
      <c r="R166" s="156">
        <f t="shared" si="12"/>
        <v>0</v>
      </c>
      <c r="S166" s="156">
        <v>0</v>
      </c>
      <c r="T166" s="157">
        <f t="shared" si="13"/>
        <v>0</v>
      </c>
      <c r="AR166" s="21" t="s">
        <v>163</v>
      </c>
      <c r="AT166" s="21" t="s">
        <v>156</v>
      </c>
      <c r="AU166" s="21" t="s">
        <v>81</v>
      </c>
      <c r="AY166" s="21" t="s">
        <v>155</v>
      </c>
      <c r="BE166" s="158">
        <f t="shared" si="14"/>
        <v>0</v>
      </c>
      <c r="BF166" s="158">
        <f t="shared" si="15"/>
        <v>0</v>
      </c>
      <c r="BG166" s="158">
        <f t="shared" si="16"/>
        <v>0</v>
      </c>
      <c r="BH166" s="158">
        <f t="shared" si="17"/>
        <v>0</v>
      </c>
      <c r="BI166" s="158">
        <f t="shared" si="18"/>
        <v>0</v>
      </c>
      <c r="BJ166" s="21" t="s">
        <v>81</v>
      </c>
      <c r="BK166" s="158">
        <f t="shared" si="19"/>
        <v>0</v>
      </c>
      <c r="BL166" s="21" t="s">
        <v>163</v>
      </c>
      <c r="BM166" s="21" t="s">
        <v>449</v>
      </c>
    </row>
    <row r="167" spans="2:65" s="1" customFormat="1" ht="16.5" customHeight="1">
      <c r="B167" s="37"/>
      <c r="C167" s="147" t="s">
        <v>207</v>
      </c>
      <c r="D167" s="147" t="s">
        <v>156</v>
      </c>
      <c r="E167" s="148" t="s">
        <v>297</v>
      </c>
      <c r="F167" s="149" t="s">
        <v>298</v>
      </c>
      <c r="G167" s="150" t="s">
        <v>265</v>
      </c>
      <c r="H167" s="151">
        <v>39</v>
      </c>
      <c r="I167" s="152"/>
      <c r="J167" s="153">
        <f t="shared" si="10"/>
        <v>0</v>
      </c>
      <c r="K167" s="149" t="s">
        <v>21</v>
      </c>
      <c r="L167" s="37"/>
      <c r="M167" s="154" t="s">
        <v>21</v>
      </c>
      <c r="N167" s="155" t="s">
        <v>44</v>
      </c>
      <c r="P167" s="156">
        <f t="shared" si="11"/>
        <v>0</v>
      </c>
      <c r="Q167" s="156">
        <v>0</v>
      </c>
      <c r="R167" s="156">
        <f t="shared" si="12"/>
        <v>0</v>
      </c>
      <c r="S167" s="156">
        <v>0</v>
      </c>
      <c r="T167" s="157">
        <f t="shared" si="13"/>
        <v>0</v>
      </c>
      <c r="AR167" s="21" t="s">
        <v>163</v>
      </c>
      <c r="AT167" s="21" t="s">
        <v>156</v>
      </c>
      <c r="AU167" s="21" t="s">
        <v>81</v>
      </c>
      <c r="AY167" s="21" t="s">
        <v>155</v>
      </c>
      <c r="BE167" s="158">
        <f t="shared" si="14"/>
        <v>0</v>
      </c>
      <c r="BF167" s="158">
        <f t="shared" si="15"/>
        <v>0</v>
      </c>
      <c r="BG167" s="158">
        <f t="shared" si="16"/>
        <v>0</v>
      </c>
      <c r="BH167" s="158">
        <f t="shared" si="17"/>
        <v>0</v>
      </c>
      <c r="BI167" s="158">
        <f t="shared" si="18"/>
        <v>0</v>
      </c>
      <c r="BJ167" s="21" t="s">
        <v>81</v>
      </c>
      <c r="BK167" s="158">
        <f t="shared" si="19"/>
        <v>0</v>
      </c>
      <c r="BL167" s="21" t="s">
        <v>163</v>
      </c>
      <c r="BM167" s="21" t="s">
        <v>454</v>
      </c>
    </row>
    <row r="168" spans="2:65" s="1" customFormat="1" ht="16.5" customHeight="1">
      <c r="B168" s="37"/>
      <c r="C168" s="147" t="s">
        <v>373</v>
      </c>
      <c r="D168" s="147" t="s">
        <v>156</v>
      </c>
      <c r="E168" s="148" t="s">
        <v>2251</v>
      </c>
      <c r="F168" s="149" t="s">
        <v>2252</v>
      </c>
      <c r="G168" s="150" t="s">
        <v>265</v>
      </c>
      <c r="H168" s="151">
        <v>13</v>
      </c>
      <c r="I168" s="152"/>
      <c r="J168" s="153">
        <f t="shared" si="10"/>
        <v>0</v>
      </c>
      <c r="K168" s="149" t="s">
        <v>21</v>
      </c>
      <c r="L168" s="37"/>
      <c r="M168" s="154" t="s">
        <v>21</v>
      </c>
      <c r="N168" s="155" t="s">
        <v>44</v>
      </c>
      <c r="P168" s="156">
        <f t="shared" si="11"/>
        <v>0</v>
      </c>
      <c r="Q168" s="156">
        <v>0</v>
      </c>
      <c r="R168" s="156">
        <f t="shared" si="12"/>
        <v>0</v>
      </c>
      <c r="S168" s="156">
        <v>0</v>
      </c>
      <c r="T168" s="157">
        <f t="shared" si="13"/>
        <v>0</v>
      </c>
      <c r="AR168" s="21" t="s">
        <v>163</v>
      </c>
      <c r="AT168" s="21" t="s">
        <v>156</v>
      </c>
      <c r="AU168" s="21" t="s">
        <v>81</v>
      </c>
      <c r="AY168" s="21" t="s">
        <v>155</v>
      </c>
      <c r="BE168" s="158">
        <f t="shared" si="14"/>
        <v>0</v>
      </c>
      <c r="BF168" s="158">
        <f t="shared" si="15"/>
        <v>0</v>
      </c>
      <c r="BG168" s="158">
        <f t="shared" si="16"/>
        <v>0</v>
      </c>
      <c r="BH168" s="158">
        <f t="shared" si="17"/>
        <v>0</v>
      </c>
      <c r="BI168" s="158">
        <f t="shared" si="18"/>
        <v>0</v>
      </c>
      <c r="BJ168" s="21" t="s">
        <v>81</v>
      </c>
      <c r="BK168" s="158">
        <f t="shared" si="19"/>
        <v>0</v>
      </c>
      <c r="BL168" s="21" t="s">
        <v>163</v>
      </c>
      <c r="BM168" s="21" t="s">
        <v>458</v>
      </c>
    </row>
    <row r="169" spans="2:65" s="1" customFormat="1" ht="16.5" customHeight="1">
      <c r="B169" s="37"/>
      <c r="C169" s="186" t="s">
        <v>210</v>
      </c>
      <c r="D169" s="186" t="s">
        <v>300</v>
      </c>
      <c r="E169" s="187" t="s">
        <v>2253</v>
      </c>
      <c r="F169" s="188" t="s">
        <v>2254</v>
      </c>
      <c r="G169" s="189" t="s">
        <v>303</v>
      </c>
      <c r="H169" s="190">
        <v>98.8</v>
      </c>
      <c r="I169" s="191"/>
      <c r="J169" s="192">
        <f t="shared" si="10"/>
        <v>0</v>
      </c>
      <c r="K169" s="188" t="s">
        <v>21</v>
      </c>
      <c r="L169" s="193"/>
      <c r="M169" s="194" t="s">
        <v>21</v>
      </c>
      <c r="N169" s="195" t="s">
        <v>44</v>
      </c>
      <c r="P169" s="156">
        <f t="shared" si="11"/>
        <v>0</v>
      </c>
      <c r="Q169" s="156">
        <v>1</v>
      </c>
      <c r="R169" s="156">
        <f t="shared" si="12"/>
        <v>98.8</v>
      </c>
      <c r="S169" s="156">
        <v>0</v>
      </c>
      <c r="T169" s="157">
        <f t="shared" si="13"/>
        <v>0</v>
      </c>
      <c r="AR169" s="21" t="s">
        <v>169</v>
      </c>
      <c r="AT169" s="21" t="s">
        <v>300</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163</v>
      </c>
      <c r="BM169" s="21" t="s">
        <v>462</v>
      </c>
    </row>
    <row r="170" spans="2:65" s="1" customFormat="1" ht="16.5" customHeight="1">
      <c r="B170" s="37"/>
      <c r="C170" s="147" t="s">
        <v>73</v>
      </c>
      <c r="D170" s="147" t="s">
        <v>156</v>
      </c>
      <c r="E170" s="148" t="s">
        <v>2255</v>
      </c>
      <c r="F170" s="149" t="s">
        <v>2256</v>
      </c>
      <c r="G170" s="150" t="s">
        <v>21</v>
      </c>
      <c r="H170" s="151">
        <v>0</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163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163</v>
      </c>
      <c r="BM170" s="21" t="s">
        <v>468</v>
      </c>
    </row>
    <row r="171" spans="2:65" s="1" customFormat="1" ht="16.5" customHeight="1">
      <c r="B171" s="37"/>
      <c r="C171" s="147" t="s">
        <v>380</v>
      </c>
      <c r="D171" s="147" t="s">
        <v>156</v>
      </c>
      <c r="E171" s="148" t="s">
        <v>2257</v>
      </c>
      <c r="F171" s="149" t="s">
        <v>2258</v>
      </c>
      <c r="G171" s="150" t="s">
        <v>265</v>
      </c>
      <c r="H171" s="151">
        <v>52</v>
      </c>
      <c r="I171" s="152"/>
      <c r="J171" s="153">
        <f t="shared" si="10"/>
        <v>0</v>
      </c>
      <c r="K171" s="149" t="s">
        <v>21</v>
      </c>
      <c r="L171" s="37"/>
      <c r="M171" s="154" t="s">
        <v>21</v>
      </c>
      <c r="N171" s="155" t="s">
        <v>44</v>
      </c>
      <c r="P171" s="156">
        <f t="shared" si="11"/>
        <v>0</v>
      </c>
      <c r="Q171" s="156">
        <v>0</v>
      </c>
      <c r="R171" s="156">
        <f t="shared" si="12"/>
        <v>0</v>
      </c>
      <c r="S171" s="156">
        <v>0</v>
      </c>
      <c r="T171" s="157">
        <f t="shared" si="13"/>
        <v>0</v>
      </c>
      <c r="AR171" s="21" t="s">
        <v>163</v>
      </c>
      <c r="AT171" s="21" t="s">
        <v>156</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163</v>
      </c>
      <c r="BM171" s="21" t="s">
        <v>471</v>
      </c>
    </row>
    <row r="172" spans="2:65" s="1" customFormat="1" ht="16.5" customHeight="1">
      <c r="B172" s="37"/>
      <c r="C172" s="147" t="s">
        <v>214</v>
      </c>
      <c r="D172" s="147" t="s">
        <v>156</v>
      </c>
      <c r="E172" s="148" t="s">
        <v>305</v>
      </c>
      <c r="F172" s="149" t="s">
        <v>2259</v>
      </c>
      <c r="G172" s="150" t="s">
        <v>265</v>
      </c>
      <c r="H172" s="151">
        <v>52</v>
      </c>
      <c r="I172" s="152"/>
      <c r="J172" s="153">
        <f t="shared" si="10"/>
        <v>0</v>
      </c>
      <c r="K172" s="149" t="s">
        <v>21</v>
      </c>
      <c r="L172" s="37"/>
      <c r="M172" s="154" t="s">
        <v>21</v>
      </c>
      <c r="N172" s="155" t="s">
        <v>44</v>
      </c>
      <c r="P172" s="156">
        <f t="shared" si="11"/>
        <v>0</v>
      </c>
      <c r="Q172" s="156">
        <v>0</v>
      </c>
      <c r="R172" s="156">
        <f t="shared" si="12"/>
        <v>0</v>
      </c>
      <c r="S172" s="156">
        <v>0</v>
      </c>
      <c r="T172" s="157">
        <f t="shared" si="13"/>
        <v>0</v>
      </c>
      <c r="AR172" s="21" t="s">
        <v>163</v>
      </c>
      <c r="AT172" s="21" t="s">
        <v>156</v>
      </c>
      <c r="AU172" s="21" t="s">
        <v>81</v>
      </c>
      <c r="AY172" s="21" t="s">
        <v>155</v>
      </c>
      <c r="BE172" s="158">
        <f t="shared" si="14"/>
        <v>0</v>
      </c>
      <c r="BF172" s="158">
        <f t="shared" si="15"/>
        <v>0</v>
      </c>
      <c r="BG172" s="158">
        <f t="shared" si="16"/>
        <v>0</v>
      </c>
      <c r="BH172" s="158">
        <f t="shared" si="17"/>
        <v>0</v>
      </c>
      <c r="BI172" s="158">
        <f t="shared" si="18"/>
        <v>0</v>
      </c>
      <c r="BJ172" s="21" t="s">
        <v>81</v>
      </c>
      <c r="BK172" s="158">
        <f t="shared" si="19"/>
        <v>0</v>
      </c>
      <c r="BL172" s="21" t="s">
        <v>163</v>
      </c>
      <c r="BM172" s="21" t="s">
        <v>475</v>
      </c>
    </row>
    <row r="173" spans="2:65" s="1" customFormat="1" ht="16.5" customHeight="1">
      <c r="B173" s="37"/>
      <c r="C173" s="147" t="s">
        <v>387</v>
      </c>
      <c r="D173" s="147" t="s">
        <v>156</v>
      </c>
      <c r="E173" s="148" t="s">
        <v>2260</v>
      </c>
      <c r="F173" s="149" t="s">
        <v>2261</v>
      </c>
      <c r="G173" s="150" t="s">
        <v>265</v>
      </c>
      <c r="H173" s="151">
        <v>260</v>
      </c>
      <c r="I173" s="152"/>
      <c r="J173" s="153">
        <f t="shared" si="10"/>
        <v>0</v>
      </c>
      <c r="K173" s="149" t="s">
        <v>21</v>
      </c>
      <c r="L173" s="37"/>
      <c r="M173" s="154" t="s">
        <v>21</v>
      </c>
      <c r="N173" s="155" t="s">
        <v>44</v>
      </c>
      <c r="P173" s="156">
        <f t="shared" si="11"/>
        <v>0</v>
      </c>
      <c r="Q173" s="156">
        <v>0</v>
      </c>
      <c r="R173" s="156">
        <f t="shared" si="12"/>
        <v>0</v>
      </c>
      <c r="S173" s="156">
        <v>0</v>
      </c>
      <c r="T173" s="157">
        <f t="shared" si="13"/>
        <v>0</v>
      </c>
      <c r="AR173" s="21" t="s">
        <v>163</v>
      </c>
      <c r="AT173" s="21" t="s">
        <v>156</v>
      </c>
      <c r="AU173" s="21" t="s">
        <v>81</v>
      </c>
      <c r="AY173" s="21" t="s">
        <v>155</v>
      </c>
      <c r="BE173" s="158">
        <f t="shared" si="14"/>
        <v>0</v>
      </c>
      <c r="BF173" s="158">
        <f t="shared" si="15"/>
        <v>0</v>
      </c>
      <c r="BG173" s="158">
        <f t="shared" si="16"/>
        <v>0</v>
      </c>
      <c r="BH173" s="158">
        <f t="shared" si="17"/>
        <v>0</v>
      </c>
      <c r="BI173" s="158">
        <f t="shared" si="18"/>
        <v>0</v>
      </c>
      <c r="BJ173" s="21" t="s">
        <v>81</v>
      </c>
      <c r="BK173" s="158">
        <f t="shared" si="19"/>
        <v>0</v>
      </c>
      <c r="BL173" s="21" t="s">
        <v>163</v>
      </c>
      <c r="BM173" s="21" t="s">
        <v>484</v>
      </c>
    </row>
    <row r="174" spans="2:65" s="1" customFormat="1" ht="16.5" customHeight="1">
      <c r="B174" s="37"/>
      <c r="C174" s="147" t="s">
        <v>73</v>
      </c>
      <c r="D174" s="147" t="s">
        <v>156</v>
      </c>
      <c r="E174" s="148" t="s">
        <v>2262</v>
      </c>
      <c r="F174" s="149" t="s">
        <v>843</v>
      </c>
      <c r="G174" s="150" t="s">
        <v>21</v>
      </c>
      <c r="H174" s="151">
        <v>0</v>
      </c>
      <c r="I174" s="152"/>
      <c r="J174" s="153">
        <f t="shared" si="10"/>
        <v>0</v>
      </c>
      <c r="K174" s="149" t="s">
        <v>21</v>
      </c>
      <c r="L174" s="37"/>
      <c r="M174" s="154" t="s">
        <v>21</v>
      </c>
      <c r="N174" s="155" t="s">
        <v>44</v>
      </c>
      <c r="P174" s="156">
        <f t="shared" si="11"/>
        <v>0</v>
      </c>
      <c r="Q174" s="156">
        <v>0</v>
      </c>
      <c r="R174" s="156">
        <f t="shared" si="12"/>
        <v>0</v>
      </c>
      <c r="S174" s="156">
        <v>0</v>
      </c>
      <c r="T174" s="157">
        <f t="shared" si="13"/>
        <v>0</v>
      </c>
      <c r="AR174" s="21" t="s">
        <v>163</v>
      </c>
      <c r="AT174" s="21" t="s">
        <v>156</v>
      </c>
      <c r="AU174" s="21" t="s">
        <v>81</v>
      </c>
      <c r="AY174" s="21" t="s">
        <v>155</v>
      </c>
      <c r="BE174" s="158">
        <f t="shared" si="14"/>
        <v>0</v>
      </c>
      <c r="BF174" s="158">
        <f t="shared" si="15"/>
        <v>0</v>
      </c>
      <c r="BG174" s="158">
        <f t="shared" si="16"/>
        <v>0</v>
      </c>
      <c r="BH174" s="158">
        <f t="shared" si="17"/>
        <v>0</v>
      </c>
      <c r="BI174" s="158">
        <f t="shared" si="18"/>
        <v>0</v>
      </c>
      <c r="BJ174" s="21" t="s">
        <v>81</v>
      </c>
      <c r="BK174" s="158">
        <f t="shared" si="19"/>
        <v>0</v>
      </c>
      <c r="BL174" s="21" t="s">
        <v>163</v>
      </c>
      <c r="BM174" s="21" t="s">
        <v>489</v>
      </c>
    </row>
    <row r="175" spans="2:65" s="1" customFormat="1" ht="16.5" customHeight="1">
      <c r="B175" s="37"/>
      <c r="C175" s="147" t="s">
        <v>217</v>
      </c>
      <c r="D175" s="147" t="s">
        <v>156</v>
      </c>
      <c r="E175" s="148" t="s">
        <v>321</v>
      </c>
      <c r="F175" s="149" t="s">
        <v>2263</v>
      </c>
      <c r="G175" s="150" t="s">
        <v>284</v>
      </c>
      <c r="H175" s="151">
        <v>130</v>
      </c>
      <c r="I175" s="152"/>
      <c r="J175" s="153">
        <f t="shared" si="10"/>
        <v>0</v>
      </c>
      <c r="K175" s="149" t="s">
        <v>21</v>
      </c>
      <c r="L175" s="37"/>
      <c r="M175" s="154" t="s">
        <v>21</v>
      </c>
      <c r="N175" s="155" t="s">
        <v>44</v>
      </c>
      <c r="P175" s="156">
        <f t="shared" si="11"/>
        <v>0</v>
      </c>
      <c r="Q175" s="156">
        <v>0</v>
      </c>
      <c r="R175" s="156">
        <f t="shared" si="12"/>
        <v>0</v>
      </c>
      <c r="S175" s="156">
        <v>0</v>
      </c>
      <c r="T175" s="157">
        <f t="shared" si="13"/>
        <v>0</v>
      </c>
      <c r="AR175" s="21" t="s">
        <v>163</v>
      </c>
      <c r="AT175" s="21" t="s">
        <v>156</v>
      </c>
      <c r="AU175" s="21" t="s">
        <v>81</v>
      </c>
      <c r="AY175" s="21" t="s">
        <v>155</v>
      </c>
      <c r="BE175" s="158">
        <f t="shared" si="14"/>
        <v>0</v>
      </c>
      <c r="BF175" s="158">
        <f t="shared" si="15"/>
        <v>0</v>
      </c>
      <c r="BG175" s="158">
        <f t="shared" si="16"/>
        <v>0</v>
      </c>
      <c r="BH175" s="158">
        <f t="shared" si="17"/>
        <v>0</v>
      </c>
      <c r="BI175" s="158">
        <f t="shared" si="18"/>
        <v>0</v>
      </c>
      <c r="BJ175" s="21" t="s">
        <v>81</v>
      </c>
      <c r="BK175" s="158">
        <f t="shared" si="19"/>
        <v>0</v>
      </c>
      <c r="BL175" s="21" t="s">
        <v>163</v>
      </c>
      <c r="BM175" s="21" t="s">
        <v>492</v>
      </c>
    </row>
    <row r="176" spans="2:65" s="1" customFormat="1" ht="16.5" customHeight="1">
      <c r="B176" s="37"/>
      <c r="C176" s="147" t="s">
        <v>394</v>
      </c>
      <c r="D176" s="147" t="s">
        <v>156</v>
      </c>
      <c r="E176" s="148" t="s">
        <v>2264</v>
      </c>
      <c r="F176" s="149" t="s">
        <v>2265</v>
      </c>
      <c r="G176" s="150" t="s">
        <v>284</v>
      </c>
      <c r="H176" s="151">
        <v>78</v>
      </c>
      <c r="I176" s="152"/>
      <c r="J176" s="153">
        <f t="shared" si="10"/>
        <v>0</v>
      </c>
      <c r="K176" s="149" t="s">
        <v>21</v>
      </c>
      <c r="L176" s="37"/>
      <c r="M176" s="154" t="s">
        <v>21</v>
      </c>
      <c r="N176" s="155" t="s">
        <v>44</v>
      </c>
      <c r="P176" s="156">
        <f t="shared" si="11"/>
        <v>0</v>
      </c>
      <c r="Q176" s="156">
        <v>0</v>
      </c>
      <c r="R176" s="156">
        <f t="shared" si="12"/>
        <v>0</v>
      </c>
      <c r="S176" s="156">
        <v>0</v>
      </c>
      <c r="T176" s="157">
        <f t="shared" si="13"/>
        <v>0</v>
      </c>
      <c r="AR176" s="21" t="s">
        <v>163</v>
      </c>
      <c r="AT176" s="21" t="s">
        <v>156</v>
      </c>
      <c r="AU176" s="21" t="s">
        <v>81</v>
      </c>
      <c r="AY176" s="21" t="s">
        <v>155</v>
      </c>
      <c r="BE176" s="158">
        <f t="shared" si="14"/>
        <v>0</v>
      </c>
      <c r="BF176" s="158">
        <f t="shared" si="15"/>
        <v>0</v>
      </c>
      <c r="BG176" s="158">
        <f t="shared" si="16"/>
        <v>0</v>
      </c>
      <c r="BH176" s="158">
        <f t="shared" si="17"/>
        <v>0</v>
      </c>
      <c r="BI176" s="158">
        <f t="shared" si="18"/>
        <v>0</v>
      </c>
      <c r="BJ176" s="21" t="s">
        <v>81</v>
      </c>
      <c r="BK176" s="158">
        <f t="shared" si="19"/>
        <v>0</v>
      </c>
      <c r="BL176" s="21" t="s">
        <v>163</v>
      </c>
      <c r="BM176" s="21" t="s">
        <v>497</v>
      </c>
    </row>
    <row r="177" spans="2:65" s="1" customFormat="1" ht="16.5" customHeight="1">
      <c r="B177" s="37"/>
      <c r="C177" s="147" t="s">
        <v>221</v>
      </c>
      <c r="D177" s="147" t="s">
        <v>156</v>
      </c>
      <c r="E177" s="148" t="s">
        <v>2266</v>
      </c>
      <c r="F177" s="149" t="s">
        <v>2267</v>
      </c>
      <c r="G177" s="150" t="s">
        <v>284</v>
      </c>
      <c r="H177" s="151">
        <v>130</v>
      </c>
      <c r="I177" s="152"/>
      <c r="J177" s="153">
        <f t="shared" si="10"/>
        <v>0</v>
      </c>
      <c r="K177" s="149" t="s">
        <v>21</v>
      </c>
      <c r="L177" s="37"/>
      <c r="M177" s="154" t="s">
        <v>21</v>
      </c>
      <c r="N177" s="155" t="s">
        <v>44</v>
      </c>
      <c r="P177" s="156">
        <f t="shared" si="11"/>
        <v>0</v>
      </c>
      <c r="Q177" s="156">
        <v>0</v>
      </c>
      <c r="R177" s="156">
        <f t="shared" si="12"/>
        <v>0</v>
      </c>
      <c r="S177" s="156">
        <v>0</v>
      </c>
      <c r="T177" s="157">
        <f t="shared" si="13"/>
        <v>0</v>
      </c>
      <c r="AR177" s="21" t="s">
        <v>163</v>
      </c>
      <c r="AT177" s="21" t="s">
        <v>156</v>
      </c>
      <c r="AU177" s="21" t="s">
        <v>81</v>
      </c>
      <c r="AY177" s="21" t="s">
        <v>155</v>
      </c>
      <c r="BE177" s="158">
        <f t="shared" si="14"/>
        <v>0</v>
      </c>
      <c r="BF177" s="158">
        <f t="shared" si="15"/>
        <v>0</v>
      </c>
      <c r="BG177" s="158">
        <f t="shared" si="16"/>
        <v>0</v>
      </c>
      <c r="BH177" s="158">
        <f t="shared" si="17"/>
        <v>0</v>
      </c>
      <c r="BI177" s="158">
        <f t="shared" si="18"/>
        <v>0</v>
      </c>
      <c r="BJ177" s="21" t="s">
        <v>81</v>
      </c>
      <c r="BK177" s="158">
        <f t="shared" si="19"/>
        <v>0</v>
      </c>
      <c r="BL177" s="21" t="s">
        <v>163</v>
      </c>
      <c r="BM177" s="21" t="s">
        <v>501</v>
      </c>
    </row>
    <row r="178" spans="2:65" s="1" customFormat="1" ht="16.5" customHeight="1">
      <c r="B178" s="37"/>
      <c r="C178" s="147" t="s">
        <v>403</v>
      </c>
      <c r="D178" s="147" t="s">
        <v>156</v>
      </c>
      <c r="E178" s="148" t="s">
        <v>2268</v>
      </c>
      <c r="F178" s="149" t="s">
        <v>2269</v>
      </c>
      <c r="G178" s="150" t="s">
        <v>284</v>
      </c>
      <c r="H178" s="151">
        <v>78</v>
      </c>
      <c r="I178" s="152"/>
      <c r="J178" s="153">
        <f t="shared" si="10"/>
        <v>0</v>
      </c>
      <c r="K178" s="149" t="s">
        <v>21</v>
      </c>
      <c r="L178" s="37"/>
      <c r="M178" s="154" t="s">
        <v>21</v>
      </c>
      <c r="N178" s="155" t="s">
        <v>44</v>
      </c>
      <c r="P178" s="156">
        <f t="shared" si="11"/>
        <v>0</v>
      </c>
      <c r="Q178" s="156">
        <v>0</v>
      </c>
      <c r="R178" s="156">
        <f t="shared" si="12"/>
        <v>0</v>
      </c>
      <c r="S178" s="156">
        <v>0</v>
      </c>
      <c r="T178" s="157">
        <f t="shared" si="13"/>
        <v>0</v>
      </c>
      <c r="AR178" s="21" t="s">
        <v>163</v>
      </c>
      <c r="AT178" s="21" t="s">
        <v>156</v>
      </c>
      <c r="AU178" s="21" t="s">
        <v>81</v>
      </c>
      <c r="AY178" s="21" t="s">
        <v>155</v>
      </c>
      <c r="BE178" s="158">
        <f t="shared" si="14"/>
        <v>0</v>
      </c>
      <c r="BF178" s="158">
        <f t="shared" si="15"/>
        <v>0</v>
      </c>
      <c r="BG178" s="158">
        <f t="shared" si="16"/>
        <v>0</v>
      </c>
      <c r="BH178" s="158">
        <f t="shared" si="17"/>
        <v>0</v>
      </c>
      <c r="BI178" s="158">
        <f t="shared" si="18"/>
        <v>0</v>
      </c>
      <c r="BJ178" s="21" t="s">
        <v>81</v>
      </c>
      <c r="BK178" s="158">
        <f t="shared" si="19"/>
        <v>0</v>
      </c>
      <c r="BL178" s="21" t="s">
        <v>163</v>
      </c>
      <c r="BM178" s="21" t="s">
        <v>673</v>
      </c>
    </row>
    <row r="179" spans="2:65" s="1" customFormat="1" ht="16.5" customHeight="1">
      <c r="B179" s="37"/>
      <c r="C179" s="186" t="s">
        <v>224</v>
      </c>
      <c r="D179" s="186" t="s">
        <v>300</v>
      </c>
      <c r="E179" s="187" t="s">
        <v>2270</v>
      </c>
      <c r="F179" s="188" t="s">
        <v>2271</v>
      </c>
      <c r="G179" s="189" t="s">
        <v>328</v>
      </c>
      <c r="H179" s="190">
        <v>44.2</v>
      </c>
      <c r="I179" s="191"/>
      <c r="J179" s="192">
        <f t="shared" si="10"/>
        <v>0</v>
      </c>
      <c r="K179" s="188" t="s">
        <v>21</v>
      </c>
      <c r="L179" s="193"/>
      <c r="M179" s="194" t="s">
        <v>21</v>
      </c>
      <c r="N179" s="195" t="s">
        <v>44</v>
      </c>
      <c r="P179" s="156">
        <f t="shared" si="11"/>
        <v>0</v>
      </c>
      <c r="Q179" s="156">
        <v>1E-3</v>
      </c>
      <c r="R179" s="156">
        <f t="shared" si="12"/>
        <v>4.4200000000000003E-2</v>
      </c>
      <c r="S179" s="156">
        <v>0</v>
      </c>
      <c r="T179" s="157">
        <f t="shared" si="13"/>
        <v>0</v>
      </c>
      <c r="AR179" s="21" t="s">
        <v>169</v>
      </c>
      <c r="AT179" s="21" t="s">
        <v>300</v>
      </c>
      <c r="AU179" s="21" t="s">
        <v>81</v>
      </c>
      <c r="AY179" s="21" t="s">
        <v>155</v>
      </c>
      <c r="BE179" s="158">
        <f t="shared" si="14"/>
        <v>0</v>
      </c>
      <c r="BF179" s="158">
        <f t="shared" si="15"/>
        <v>0</v>
      </c>
      <c r="BG179" s="158">
        <f t="shared" si="16"/>
        <v>0</v>
      </c>
      <c r="BH179" s="158">
        <f t="shared" si="17"/>
        <v>0</v>
      </c>
      <c r="BI179" s="158">
        <f t="shared" si="18"/>
        <v>0</v>
      </c>
      <c r="BJ179" s="21" t="s">
        <v>81</v>
      </c>
      <c r="BK179" s="158">
        <f t="shared" si="19"/>
        <v>0</v>
      </c>
      <c r="BL179" s="21" t="s">
        <v>163</v>
      </c>
      <c r="BM179" s="21" t="s">
        <v>675</v>
      </c>
    </row>
    <row r="180" spans="2:65" s="1" customFormat="1" ht="16.5" customHeight="1">
      <c r="B180" s="37"/>
      <c r="C180" s="147" t="s">
        <v>73</v>
      </c>
      <c r="D180" s="147" t="s">
        <v>156</v>
      </c>
      <c r="E180" s="148" t="s">
        <v>2272</v>
      </c>
      <c r="F180" s="149" t="s">
        <v>320</v>
      </c>
      <c r="G180" s="150" t="s">
        <v>21</v>
      </c>
      <c r="H180" s="151">
        <v>0</v>
      </c>
      <c r="I180" s="152"/>
      <c r="J180" s="153">
        <f t="shared" si="10"/>
        <v>0</v>
      </c>
      <c r="K180" s="149" t="s">
        <v>21</v>
      </c>
      <c r="L180" s="37"/>
      <c r="M180" s="154" t="s">
        <v>21</v>
      </c>
      <c r="N180" s="155" t="s">
        <v>44</v>
      </c>
      <c r="P180" s="156">
        <f t="shared" si="11"/>
        <v>0</v>
      </c>
      <c r="Q180" s="156">
        <v>0</v>
      </c>
      <c r="R180" s="156">
        <f t="shared" si="12"/>
        <v>0</v>
      </c>
      <c r="S180" s="156">
        <v>0</v>
      </c>
      <c r="T180" s="157">
        <f t="shared" si="13"/>
        <v>0</v>
      </c>
      <c r="AR180" s="21" t="s">
        <v>163</v>
      </c>
      <c r="AT180" s="21" t="s">
        <v>156</v>
      </c>
      <c r="AU180" s="21" t="s">
        <v>81</v>
      </c>
      <c r="AY180" s="21" t="s">
        <v>155</v>
      </c>
      <c r="BE180" s="158">
        <f t="shared" si="14"/>
        <v>0</v>
      </c>
      <c r="BF180" s="158">
        <f t="shared" si="15"/>
        <v>0</v>
      </c>
      <c r="BG180" s="158">
        <f t="shared" si="16"/>
        <v>0</v>
      </c>
      <c r="BH180" s="158">
        <f t="shared" si="17"/>
        <v>0</v>
      </c>
      <c r="BI180" s="158">
        <f t="shared" si="18"/>
        <v>0</v>
      </c>
      <c r="BJ180" s="21" t="s">
        <v>81</v>
      </c>
      <c r="BK180" s="158">
        <f t="shared" si="19"/>
        <v>0</v>
      </c>
      <c r="BL180" s="21" t="s">
        <v>163</v>
      </c>
      <c r="BM180" s="21" t="s">
        <v>679</v>
      </c>
    </row>
    <row r="181" spans="2:65" s="9" customFormat="1" ht="29.85" customHeight="1">
      <c r="B181" s="137"/>
      <c r="D181" s="138" t="s">
        <v>72</v>
      </c>
      <c r="E181" s="169" t="s">
        <v>81</v>
      </c>
      <c r="F181" s="169" t="s">
        <v>329</v>
      </c>
      <c r="I181" s="140"/>
      <c r="J181" s="170">
        <f>BK181</f>
        <v>0</v>
      </c>
      <c r="L181" s="137"/>
      <c r="M181" s="142"/>
      <c r="P181" s="143">
        <v>0</v>
      </c>
      <c r="R181" s="143">
        <v>0</v>
      </c>
      <c r="T181" s="144">
        <v>0</v>
      </c>
      <c r="AR181" s="138" t="s">
        <v>81</v>
      </c>
      <c r="AT181" s="145" t="s">
        <v>72</v>
      </c>
      <c r="AU181" s="145" t="s">
        <v>81</v>
      </c>
      <c r="AY181" s="138" t="s">
        <v>155</v>
      </c>
      <c r="BK181" s="146">
        <v>0</v>
      </c>
    </row>
    <row r="182" spans="2:65" s="9" customFormat="1" ht="24.95" customHeight="1">
      <c r="B182" s="137"/>
      <c r="D182" s="138" t="s">
        <v>72</v>
      </c>
      <c r="E182" s="139" t="s">
        <v>330</v>
      </c>
      <c r="F182" s="139" t="s">
        <v>331</v>
      </c>
      <c r="I182" s="140"/>
      <c r="J182" s="141">
        <f>BK182</f>
        <v>0</v>
      </c>
      <c r="L182" s="137"/>
      <c r="M182" s="142"/>
      <c r="P182" s="143">
        <f>SUM(P183:P201)</f>
        <v>0</v>
      </c>
      <c r="R182" s="143">
        <f>SUM(R183:R201)</f>
        <v>446.61338222000001</v>
      </c>
      <c r="T182" s="144">
        <f>SUM(T183:T201)</f>
        <v>0</v>
      </c>
      <c r="AR182" s="138" t="s">
        <v>81</v>
      </c>
      <c r="AT182" s="145" t="s">
        <v>72</v>
      </c>
      <c r="AU182" s="145" t="s">
        <v>73</v>
      </c>
      <c r="AY182" s="138" t="s">
        <v>155</v>
      </c>
      <c r="BK182" s="146">
        <f>SUM(BK183:BK201)</f>
        <v>0</v>
      </c>
    </row>
    <row r="183" spans="2:65" s="1" customFormat="1" ht="16.5" customHeight="1">
      <c r="B183" s="37"/>
      <c r="C183" s="147" t="s">
        <v>414</v>
      </c>
      <c r="D183" s="147" t="s">
        <v>156</v>
      </c>
      <c r="E183" s="148" t="s">
        <v>2273</v>
      </c>
      <c r="F183" s="149" t="s">
        <v>2274</v>
      </c>
      <c r="G183" s="150" t="s">
        <v>284</v>
      </c>
      <c r="H183" s="151">
        <v>130</v>
      </c>
      <c r="I183" s="152"/>
      <c r="J183" s="153">
        <f t="shared" ref="J183:J200" si="20">ROUND(I183*H183,2)</f>
        <v>0</v>
      </c>
      <c r="K183" s="149" t="s">
        <v>21</v>
      </c>
      <c r="L183" s="37"/>
      <c r="M183" s="154" t="s">
        <v>21</v>
      </c>
      <c r="N183" s="155" t="s">
        <v>44</v>
      </c>
      <c r="P183" s="156">
        <f t="shared" ref="P183:P200" si="21">O183*H183</f>
        <v>0</v>
      </c>
      <c r="Q183" s="156">
        <v>0</v>
      </c>
      <c r="R183" s="156">
        <f t="shared" ref="R183:R200" si="22">Q183*H183</f>
        <v>0</v>
      </c>
      <c r="S183" s="156">
        <v>0</v>
      </c>
      <c r="T183" s="157">
        <f t="shared" ref="T183:T200" si="23">S183*H183</f>
        <v>0</v>
      </c>
      <c r="AR183" s="21" t="s">
        <v>163</v>
      </c>
      <c r="AT183" s="21" t="s">
        <v>156</v>
      </c>
      <c r="AU183" s="21" t="s">
        <v>81</v>
      </c>
      <c r="AY183" s="21" t="s">
        <v>155</v>
      </c>
      <c r="BE183" s="158">
        <f t="shared" ref="BE183:BE200" si="24">IF(N183="základní",J183,0)</f>
        <v>0</v>
      </c>
      <c r="BF183" s="158">
        <f t="shared" ref="BF183:BF200" si="25">IF(N183="snížená",J183,0)</f>
        <v>0</v>
      </c>
      <c r="BG183" s="158">
        <f t="shared" ref="BG183:BG200" si="26">IF(N183="zákl. přenesená",J183,0)</f>
        <v>0</v>
      </c>
      <c r="BH183" s="158">
        <f t="shared" ref="BH183:BH200" si="27">IF(N183="sníž. přenesená",J183,0)</f>
        <v>0</v>
      </c>
      <c r="BI183" s="158">
        <f t="shared" ref="BI183:BI200" si="28">IF(N183="nulová",J183,0)</f>
        <v>0</v>
      </c>
      <c r="BJ183" s="21" t="s">
        <v>81</v>
      </c>
      <c r="BK183" s="158">
        <f t="shared" ref="BK183:BK200" si="29">ROUND(I183*H183,2)</f>
        <v>0</v>
      </c>
      <c r="BL183" s="21" t="s">
        <v>163</v>
      </c>
      <c r="BM183" s="21" t="s">
        <v>681</v>
      </c>
    </row>
    <row r="184" spans="2:65" s="1" customFormat="1" ht="25.5" customHeight="1">
      <c r="B184" s="37"/>
      <c r="C184" s="147" t="s">
        <v>227</v>
      </c>
      <c r="D184" s="147" t="s">
        <v>156</v>
      </c>
      <c r="E184" s="148" t="s">
        <v>2275</v>
      </c>
      <c r="F184" s="149" t="s">
        <v>2276</v>
      </c>
      <c r="G184" s="150" t="s">
        <v>265</v>
      </c>
      <c r="H184" s="151">
        <v>27.99</v>
      </c>
      <c r="I184" s="152"/>
      <c r="J184" s="153">
        <f t="shared" si="20"/>
        <v>0</v>
      </c>
      <c r="K184" s="149" t="s">
        <v>21</v>
      </c>
      <c r="L184" s="37"/>
      <c r="M184" s="154" t="s">
        <v>21</v>
      </c>
      <c r="N184" s="155" t="s">
        <v>44</v>
      </c>
      <c r="P184" s="156">
        <f t="shared" si="21"/>
        <v>0</v>
      </c>
      <c r="Q184" s="156">
        <v>2.4842300000000002</v>
      </c>
      <c r="R184" s="156">
        <f t="shared" si="22"/>
        <v>69.533597700000001</v>
      </c>
      <c r="S184" s="156">
        <v>0</v>
      </c>
      <c r="T184" s="157">
        <f t="shared" si="23"/>
        <v>0</v>
      </c>
      <c r="AR184" s="21" t="s">
        <v>163</v>
      </c>
      <c r="AT184" s="21" t="s">
        <v>156</v>
      </c>
      <c r="AU184" s="21" t="s">
        <v>81</v>
      </c>
      <c r="AY184" s="21" t="s">
        <v>155</v>
      </c>
      <c r="BE184" s="158">
        <f t="shared" si="24"/>
        <v>0</v>
      </c>
      <c r="BF184" s="158">
        <f t="shared" si="25"/>
        <v>0</v>
      </c>
      <c r="BG184" s="158">
        <f t="shared" si="26"/>
        <v>0</v>
      </c>
      <c r="BH184" s="158">
        <f t="shared" si="27"/>
        <v>0</v>
      </c>
      <c r="BI184" s="158">
        <f t="shared" si="28"/>
        <v>0</v>
      </c>
      <c r="BJ184" s="21" t="s">
        <v>81</v>
      </c>
      <c r="BK184" s="158">
        <f t="shared" si="29"/>
        <v>0</v>
      </c>
      <c r="BL184" s="21" t="s">
        <v>163</v>
      </c>
      <c r="BM184" s="21" t="s">
        <v>685</v>
      </c>
    </row>
    <row r="185" spans="2:65" s="1" customFormat="1" ht="16.5" customHeight="1">
      <c r="B185" s="37"/>
      <c r="C185" s="147" t="s">
        <v>73</v>
      </c>
      <c r="D185" s="147" t="s">
        <v>156</v>
      </c>
      <c r="E185" s="148" t="s">
        <v>2277</v>
      </c>
      <c r="F185" s="149" t="s">
        <v>2278</v>
      </c>
      <c r="G185" s="150" t="s">
        <v>21</v>
      </c>
      <c r="H185" s="151">
        <v>0</v>
      </c>
      <c r="I185" s="152"/>
      <c r="J185" s="153">
        <f t="shared" si="20"/>
        <v>0</v>
      </c>
      <c r="K185" s="149" t="s">
        <v>21</v>
      </c>
      <c r="L185" s="37"/>
      <c r="M185" s="154" t="s">
        <v>21</v>
      </c>
      <c r="N185" s="155" t="s">
        <v>44</v>
      </c>
      <c r="P185" s="156">
        <f t="shared" si="21"/>
        <v>0</v>
      </c>
      <c r="Q185" s="156">
        <v>0</v>
      </c>
      <c r="R185" s="156">
        <f t="shared" si="22"/>
        <v>0</v>
      </c>
      <c r="S185" s="156">
        <v>0</v>
      </c>
      <c r="T185" s="157">
        <f t="shared" si="23"/>
        <v>0</v>
      </c>
      <c r="AR185" s="21" t="s">
        <v>163</v>
      </c>
      <c r="AT185" s="21" t="s">
        <v>156</v>
      </c>
      <c r="AU185" s="21" t="s">
        <v>81</v>
      </c>
      <c r="AY185" s="21" t="s">
        <v>155</v>
      </c>
      <c r="BE185" s="158">
        <f t="shared" si="24"/>
        <v>0</v>
      </c>
      <c r="BF185" s="158">
        <f t="shared" si="25"/>
        <v>0</v>
      </c>
      <c r="BG185" s="158">
        <f t="shared" si="26"/>
        <v>0</v>
      </c>
      <c r="BH185" s="158">
        <f t="shared" si="27"/>
        <v>0</v>
      </c>
      <c r="BI185" s="158">
        <f t="shared" si="28"/>
        <v>0</v>
      </c>
      <c r="BJ185" s="21" t="s">
        <v>81</v>
      </c>
      <c r="BK185" s="158">
        <f t="shared" si="29"/>
        <v>0</v>
      </c>
      <c r="BL185" s="21" t="s">
        <v>163</v>
      </c>
      <c r="BM185" s="21" t="s">
        <v>687</v>
      </c>
    </row>
    <row r="186" spans="2:65" s="1" customFormat="1" ht="25.5" customHeight="1">
      <c r="B186" s="37"/>
      <c r="C186" s="147" t="s">
        <v>424</v>
      </c>
      <c r="D186" s="147" t="s">
        <v>156</v>
      </c>
      <c r="E186" s="148" t="s">
        <v>2279</v>
      </c>
      <c r="F186" s="149" t="s">
        <v>2280</v>
      </c>
      <c r="G186" s="150" t="s">
        <v>300</v>
      </c>
      <c r="H186" s="151">
        <v>44.984000000000002</v>
      </c>
      <c r="I186" s="152"/>
      <c r="J186" s="153">
        <f t="shared" si="20"/>
        <v>0</v>
      </c>
      <c r="K186" s="149" t="s">
        <v>21</v>
      </c>
      <c r="L186" s="37"/>
      <c r="M186" s="154" t="s">
        <v>21</v>
      </c>
      <c r="N186" s="155" t="s">
        <v>44</v>
      </c>
      <c r="P186" s="156">
        <f t="shared" si="21"/>
        <v>0</v>
      </c>
      <c r="Q186" s="156">
        <v>2.3000000000000001E-4</v>
      </c>
      <c r="R186" s="156">
        <f t="shared" si="22"/>
        <v>1.0346320000000001E-2</v>
      </c>
      <c r="S186" s="156">
        <v>0</v>
      </c>
      <c r="T186" s="157">
        <f t="shared" si="23"/>
        <v>0</v>
      </c>
      <c r="AR186" s="21" t="s">
        <v>163</v>
      </c>
      <c r="AT186" s="21" t="s">
        <v>156</v>
      </c>
      <c r="AU186" s="21" t="s">
        <v>81</v>
      </c>
      <c r="AY186" s="21" t="s">
        <v>155</v>
      </c>
      <c r="BE186" s="158">
        <f t="shared" si="24"/>
        <v>0</v>
      </c>
      <c r="BF186" s="158">
        <f t="shared" si="25"/>
        <v>0</v>
      </c>
      <c r="BG186" s="158">
        <f t="shared" si="26"/>
        <v>0</v>
      </c>
      <c r="BH186" s="158">
        <f t="shared" si="27"/>
        <v>0</v>
      </c>
      <c r="BI186" s="158">
        <f t="shared" si="28"/>
        <v>0</v>
      </c>
      <c r="BJ186" s="21" t="s">
        <v>81</v>
      </c>
      <c r="BK186" s="158">
        <f t="shared" si="29"/>
        <v>0</v>
      </c>
      <c r="BL186" s="21" t="s">
        <v>163</v>
      </c>
      <c r="BM186" s="21" t="s">
        <v>691</v>
      </c>
    </row>
    <row r="187" spans="2:65" s="1" customFormat="1" ht="16.5" customHeight="1">
      <c r="B187" s="37"/>
      <c r="C187" s="147" t="s">
        <v>73</v>
      </c>
      <c r="D187" s="147" t="s">
        <v>156</v>
      </c>
      <c r="E187" s="148" t="s">
        <v>2281</v>
      </c>
      <c r="F187" s="149" t="s">
        <v>2282</v>
      </c>
      <c r="G187" s="150" t="s">
        <v>21</v>
      </c>
      <c r="H187" s="151">
        <v>0</v>
      </c>
      <c r="I187" s="152"/>
      <c r="J187" s="153">
        <f t="shared" si="20"/>
        <v>0</v>
      </c>
      <c r="K187" s="149" t="s">
        <v>21</v>
      </c>
      <c r="L187" s="37"/>
      <c r="M187" s="154" t="s">
        <v>21</v>
      </c>
      <c r="N187" s="155" t="s">
        <v>44</v>
      </c>
      <c r="P187" s="156">
        <f t="shared" si="21"/>
        <v>0</v>
      </c>
      <c r="Q187" s="156">
        <v>0</v>
      </c>
      <c r="R187" s="156">
        <f t="shared" si="22"/>
        <v>0</v>
      </c>
      <c r="S187" s="156">
        <v>0</v>
      </c>
      <c r="T187" s="157">
        <f t="shared" si="23"/>
        <v>0</v>
      </c>
      <c r="AR187" s="21" t="s">
        <v>163</v>
      </c>
      <c r="AT187" s="21" t="s">
        <v>156</v>
      </c>
      <c r="AU187" s="21" t="s">
        <v>81</v>
      </c>
      <c r="AY187" s="21" t="s">
        <v>155</v>
      </c>
      <c r="BE187" s="158">
        <f t="shared" si="24"/>
        <v>0</v>
      </c>
      <c r="BF187" s="158">
        <f t="shared" si="25"/>
        <v>0</v>
      </c>
      <c r="BG187" s="158">
        <f t="shared" si="26"/>
        <v>0</v>
      </c>
      <c r="BH187" s="158">
        <f t="shared" si="27"/>
        <v>0</v>
      </c>
      <c r="BI187" s="158">
        <f t="shared" si="28"/>
        <v>0</v>
      </c>
      <c r="BJ187" s="21" t="s">
        <v>81</v>
      </c>
      <c r="BK187" s="158">
        <f t="shared" si="29"/>
        <v>0</v>
      </c>
      <c r="BL187" s="21" t="s">
        <v>163</v>
      </c>
      <c r="BM187" s="21" t="s">
        <v>693</v>
      </c>
    </row>
    <row r="188" spans="2:65" s="1" customFormat="1" ht="38.25" customHeight="1">
      <c r="B188" s="37"/>
      <c r="C188" s="147" t="s">
        <v>230</v>
      </c>
      <c r="D188" s="147" t="s">
        <v>156</v>
      </c>
      <c r="E188" s="148" t="s">
        <v>2283</v>
      </c>
      <c r="F188" s="149" t="s">
        <v>2284</v>
      </c>
      <c r="G188" s="150" t="s">
        <v>2285</v>
      </c>
      <c r="H188" s="151">
        <v>105</v>
      </c>
      <c r="I188" s="152"/>
      <c r="J188" s="153">
        <f t="shared" si="20"/>
        <v>0</v>
      </c>
      <c r="K188" s="149" t="s">
        <v>21</v>
      </c>
      <c r="L188" s="37"/>
      <c r="M188" s="154" t="s">
        <v>21</v>
      </c>
      <c r="N188" s="155" t="s">
        <v>44</v>
      </c>
      <c r="P188" s="156">
        <f t="shared" si="21"/>
        <v>0</v>
      </c>
      <c r="Q188" s="156">
        <v>2.2399999999999998E-3</v>
      </c>
      <c r="R188" s="156">
        <f t="shared" si="22"/>
        <v>0.23519999999999999</v>
      </c>
      <c r="S188" s="156">
        <v>0</v>
      </c>
      <c r="T188" s="157">
        <f t="shared" si="23"/>
        <v>0</v>
      </c>
      <c r="AR188" s="21" t="s">
        <v>163</v>
      </c>
      <c r="AT188" s="21" t="s">
        <v>156</v>
      </c>
      <c r="AU188" s="21" t="s">
        <v>81</v>
      </c>
      <c r="AY188" s="21" t="s">
        <v>155</v>
      </c>
      <c r="BE188" s="158">
        <f t="shared" si="24"/>
        <v>0</v>
      </c>
      <c r="BF188" s="158">
        <f t="shared" si="25"/>
        <v>0</v>
      </c>
      <c r="BG188" s="158">
        <f t="shared" si="26"/>
        <v>0</v>
      </c>
      <c r="BH188" s="158">
        <f t="shared" si="27"/>
        <v>0</v>
      </c>
      <c r="BI188" s="158">
        <f t="shared" si="28"/>
        <v>0</v>
      </c>
      <c r="BJ188" s="21" t="s">
        <v>81</v>
      </c>
      <c r="BK188" s="158">
        <f t="shared" si="29"/>
        <v>0</v>
      </c>
      <c r="BL188" s="21" t="s">
        <v>163</v>
      </c>
      <c r="BM188" s="21" t="s">
        <v>697</v>
      </c>
    </row>
    <row r="189" spans="2:65" s="1" customFormat="1" ht="16.5" customHeight="1">
      <c r="B189" s="37"/>
      <c r="C189" s="147" t="s">
        <v>432</v>
      </c>
      <c r="D189" s="147" t="s">
        <v>156</v>
      </c>
      <c r="E189" s="148" t="s">
        <v>2286</v>
      </c>
      <c r="F189" s="149" t="s">
        <v>2287</v>
      </c>
      <c r="G189" s="150" t="s">
        <v>265</v>
      </c>
      <c r="H189" s="151">
        <v>17.760000000000002</v>
      </c>
      <c r="I189" s="152"/>
      <c r="J189" s="153">
        <f t="shared" si="20"/>
        <v>0</v>
      </c>
      <c r="K189" s="149" t="s">
        <v>21</v>
      </c>
      <c r="L189" s="37"/>
      <c r="M189" s="154" t="s">
        <v>21</v>
      </c>
      <c r="N189" s="155" t="s">
        <v>44</v>
      </c>
      <c r="P189" s="156">
        <f t="shared" si="21"/>
        <v>0</v>
      </c>
      <c r="Q189" s="156">
        <v>2.5327000000000002</v>
      </c>
      <c r="R189" s="156">
        <f t="shared" si="22"/>
        <v>44.98075200000001</v>
      </c>
      <c r="S189" s="156">
        <v>0</v>
      </c>
      <c r="T189" s="157">
        <f t="shared" si="23"/>
        <v>0</v>
      </c>
      <c r="AR189" s="21" t="s">
        <v>163</v>
      </c>
      <c r="AT189" s="21" t="s">
        <v>156</v>
      </c>
      <c r="AU189" s="21" t="s">
        <v>81</v>
      </c>
      <c r="AY189" s="21" t="s">
        <v>155</v>
      </c>
      <c r="BE189" s="158">
        <f t="shared" si="24"/>
        <v>0</v>
      </c>
      <c r="BF189" s="158">
        <f t="shared" si="25"/>
        <v>0</v>
      </c>
      <c r="BG189" s="158">
        <f t="shared" si="26"/>
        <v>0</v>
      </c>
      <c r="BH189" s="158">
        <f t="shared" si="27"/>
        <v>0</v>
      </c>
      <c r="BI189" s="158">
        <f t="shared" si="28"/>
        <v>0</v>
      </c>
      <c r="BJ189" s="21" t="s">
        <v>81</v>
      </c>
      <c r="BK189" s="158">
        <f t="shared" si="29"/>
        <v>0</v>
      </c>
      <c r="BL189" s="21" t="s">
        <v>163</v>
      </c>
      <c r="BM189" s="21" t="s">
        <v>703</v>
      </c>
    </row>
    <row r="190" spans="2:65" s="1" customFormat="1" ht="16.5" customHeight="1">
      <c r="B190" s="37"/>
      <c r="C190" s="147" t="s">
        <v>73</v>
      </c>
      <c r="D190" s="147" t="s">
        <v>156</v>
      </c>
      <c r="E190" s="148" t="s">
        <v>2288</v>
      </c>
      <c r="F190" s="149" t="s">
        <v>2289</v>
      </c>
      <c r="G190" s="150" t="s">
        <v>21</v>
      </c>
      <c r="H190" s="151">
        <v>0</v>
      </c>
      <c r="I190" s="152"/>
      <c r="J190" s="153">
        <f t="shared" si="20"/>
        <v>0</v>
      </c>
      <c r="K190" s="149" t="s">
        <v>21</v>
      </c>
      <c r="L190" s="37"/>
      <c r="M190" s="154" t="s">
        <v>21</v>
      </c>
      <c r="N190" s="155" t="s">
        <v>44</v>
      </c>
      <c r="P190" s="156">
        <f t="shared" si="21"/>
        <v>0</v>
      </c>
      <c r="Q190" s="156">
        <v>0</v>
      </c>
      <c r="R190" s="156">
        <f t="shared" si="22"/>
        <v>0</v>
      </c>
      <c r="S190" s="156">
        <v>0</v>
      </c>
      <c r="T190" s="157">
        <f t="shared" si="23"/>
        <v>0</v>
      </c>
      <c r="AR190" s="21" t="s">
        <v>163</v>
      </c>
      <c r="AT190" s="21" t="s">
        <v>156</v>
      </c>
      <c r="AU190" s="21" t="s">
        <v>81</v>
      </c>
      <c r="AY190" s="21" t="s">
        <v>155</v>
      </c>
      <c r="BE190" s="158">
        <f t="shared" si="24"/>
        <v>0</v>
      </c>
      <c r="BF190" s="158">
        <f t="shared" si="25"/>
        <v>0</v>
      </c>
      <c r="BG190" s="158">
        <f t="shared" si="26"/>
        <v>0</v>
      </c>
      <c r="BH190" s="158">
        <f t="shared" si="27"/>
        <v>0</v>
      </c>
      <c r="BI190" s="158">
        <f t="shared" si="28"/>
        <v>0</v>
      </c>
      <c r="BJ190" s="21" t="s">
        <v>81</v>
      </c>
      <c r="BK190" s="158">
        <f t="shared" si="29"/>
        <v>0</v>
      </c>
      <c r="BL190" s="21" t="s">
        <v>163</v>
      </c>
      <c r="BM190" s="21" t="s">
        <v>705</v>
      </c>
    </row>
    <row r="191" spans="2:65" s="1" customFormat="1" ht="25.5" customHeight="1">
      <c r="B191" s="37"/>
      <c r="C191" s="147" t="s">
        <v>234</v>
      </c>
      <c r="D191" s="147" t="s">
        <v>156</v>
      </c>
      <c r="E191" s="148" t="s">
        <v>2290</v>
      </c>
      <c r="F191" s="149" t="s">
        <v>2291</v>
      </c>
      <c r="G191" s="150" t="s">
        <v>265</v>
      </c>
      <c r="H191" s="151">
        <v>93.5</v>
      </c>
      <c r="I191" s="152"/>
      <c r="J191" s="153">
        <f t="shared" si="20"/>
        <v>0</v>
      </c>
      <c r="K191" s="149" t="s">
        <v>21</v>
      </c>
      <c r="L191" s="37"/>
      <c r="M191" s="154" t="s">
        <v>21</v>
      </c>
      <c r="N191" s="155" t="s">
        <v>44</v>
      </c>
      <c r="P191" s="156">
        <f t="shared" si="21"/>
        <v>0</v>
      </c>
      <c r="Q191" s="156">
        <v>2.3732799999999998</v>
      </c>
      <c r="R191" s="156">
        <f t="shared" si="22"/>
        <v>221.90167999999997</v>
      </c>
      <c r="S191" s="156">
        <v>0</v>
      </c>
      <c r="T191" s="157">
        <f t="shared" si="23"/>
        <v>0</v>
      </c>
      <c r="AR191" s="21" t="s">
        <v>163</v>
      </c>
      <c r="AT191" s="21" t="s">
        <v>156</v>
      </c>
      <c r="AU191" s="21" t="s">
        <v>81</v>
      </c>
      <c r="AY191" s="21" t="s">
        <v>155</v>
      </c>
      <c r="BE191" s="158">
        <f t="shared" si="24"/>
        <v>0</v>
      </c>
      <c r="BF191" s="158">
        <f t="shared" si="25"/>
        <v>0</v>
      </c>
      <c r="BG191" s="158">
        <f t="shared" si="26"/>
        <v>0</v>
      </c>
      <c r="BH191" s="158">
        <f t="shared" si="27"/>
        <v>0</v>
      </c>
      <c r="BI191" s="158">
        <f t="shared" si="28"/>
        <v>0</v>
      </c>
      <c r="BJ191" s="21" t="s">
        <v>81</v>
      </c>
      <c r="BK191" s="158">
        <f t="shared" si="29"/>
        <v>0</v>
      </c>
      <c r="BL191" s="21" t="s">
        <v>163</v>
      </c>
      <c r="BM191" s="21" t="s">
        <v>709</v>
      </c>
    </row>
    <row r="192" spans="2:65" s="1" customFormat="1" ht="16.5" customHeight="1">
      <c r="B192" s="37"/>
      <c r="C192" s="147" t="s">
        <v>73</v>
      </c>
      <c r="D192" s="147" t="s">
        <v>156</v>
      </c>
      <c r="E192" s="148" t="s">
        <v>2292</v>
      </c>
      <c r="F192" s="149" t="s">
        <v>2293</v>
      </c>
      <c r="G192" s="150" t="s">
        <v>21</v>
      </c>
      <c r="H192" s="151">
        <v>0</v>
      </c>
      <c r="I192" s="152"/>
      <c r="J192" s="153">
        <f t="shared" si="20"/>
        <v>0</v>
      </c>
      <c r="K192" s="149" t="s">
        <v>21</v>
      </c>
      <c r="L192" s="37"/>
      <c r="M192" s="154" t="s">
        <v>21</v>
      </c>
      <c r="N192" s="155" t="s">
        <v>44</v>
      </c>
      <c r="P192" s="156">
        <f t="shared" si="21"/>
        <v>0</v>
      </c>
      <c r="Q192" s="156">
        <v>0</v>
      </c>
      <c r="R192" s="156">
        <f t="shared" si="22"/>
        <v>0</v>
      </c>
      <c r="S192" s="156">
        <v>0</v>
      </c>
      <c r="T192" s="157">
        <f t="shared" si="23"/>
        <v>0</v>
      </c>
      <c r="AR192" s="21" t="s">
        <v>163</v>
      </c>
      <c r="AT192" s="21" t="s">
        <v>156</v>
      </c>
      <c r="AU192" s="21" t="s">
        <v>81</v>
      </c>
      <c r="AY192" s="21" t="s">
        <v>155</v>
      </c>
      <c r="BE192" s="158">
        <f t="shared" si="24"/>
        <v>0</v>
      </c>
      <c r="BF192" s="158">
        <f t="shared" si="25"/>
        <v>0</v>
      </c>
      <c r="BG192" s="158">
        <f t="shared" si="26"/>
        <v>0</v>
      </c>
      <c r="BH192" s="158">
        <f t="shared" si="27"/>
        <v>0</v>
      </c>
      <c r="BI192" s="158">
        <f t="shared" si="28"/>
        <v>0</v>
      </c>
      <c r="BJ192" s="21" t="s">
        <v>81</v>
      </c>
      <c r="BK192" s="158">
        <f t="shared" si="29"/>
        <v>0</v>
      </c>
      <c r="BL192" s="21" t="s">
        <v>163</v>
      </c>
      <c r="BM192" s="21" t="s">
        <v>711</v>
      </c>
    </row>
    <row r="193" spans="2:65" s="1" customFormat="1" ht="16.5" customHeight="1">
      <c r="B193" s="37"/>
      <c r="C193" s="147" t="s">
        <v>436</v>
      </c>
      <c r="D193" s="147" t="s">
        <v>156</v>
      </c>
      <c r="E193" s="148" t="s">
        <v>2294</v>
      </c>
      <c r="F193" s="149" t="s">
        <v>2295</v>
      </c>
      <c r="G193" s="150" t="s">
        <v>284</v>
      </c>
      <c r="H193" s="151">
        <v>149.989</v>
      </c>
      <c r="I193" s="152"/>
      <c r="J193" s="153">
        <f t="shared" si="20"/>
        <v>0</v>
      </c>
      <c r="K193" s="149" t="s">
        <v>21</v>
      </c>
      <c r="L193" s="37"/>
      <c r="M193" s="154" t="s">
        <v>21</v>
      </c>
      <c r="N193" s="155" t="s">
        <v>44</v>
      </c>
      <c r="P193" s="156">
        <f t="shared" si="21"/>
        <v>0</v>
      </c>
      <c r="Q193" s="156">
        <v>1.7600000000000001E-3</v>
      </c>
      <c r="R193" s="156">
        <f t="shared" si="22"/>
        <v>0.26398064000000004</v>
      </c>
      <c r="S193" s="156">
        <v>0</v>
      </c>
      <c r="T193" s="157">
        <f t="shared" si="23"/>
        <v>0</v>
      </c>
      <c r="AR193" s="21" t="s">
        <v>163</v>
      </c>
      <c r="AT193" s="21" t="s">
        <v>156</v>
      </c>
      <c r="AU193" s="21" t="s">
        <v>81</v>
      </c>
      <c r="AY193" s="21" t="s">
        <v>155</v>
      </c>
      <c r="BE193" s="158">
        <f t="shared" si="24"/>
        <v>0</v>
      </c>
      <c r="BF193" s="158">
        <f t="shared" si="25"/>
        <v>0</v>
      </c>
      <c r="BG193" s="158">
        <f t="shared" si="26"/>
        <v>0</v>
      </c>
      <c r="BH193" s="158">
        <f t="shared" si="27"/>
        <v>0</v>
      </c>
      <c r="BI193" s="158">
        <f t="shared" si="28"/>
        <v>0</v>
      </c>
      <c r="BJ193" s="21" t="s">
        <v>81</v>
      </c>
      <c r="BK193" s="158">
        <f t="shared" si="29"/>
        <v>0</v>
      </c>
      <c r="BL193" s="21" t="s">
        <v>163</v>
      </c>
      <c r="BM193" s="21" t="s">
        <v>715</v>
      </c>
    </row>
    <row r="194" spans="2:65" s="1" customFormat="1" ht="16.5" customHeight="1">
      <c r="B194" s="37"/>
      <c r="C194" s="147" t="s">
        <v>73</v>
      </c>
      <c r="D194" s="147" t="s">
        <v>156</v>
      </c>
      <c r="E194" s="148" t="s">
        <v>2296</v>
      </c>
      <c r="F194" s="149" t="s">
        <v>2297</v>
      </c>
      <c r="G194" s="150" t="s">
        <v>21</v>
      </c>
      <c r="H194" s="151">
        <v>0</v>
      </c>
      <c r="I194" s="152"/>
      <c r="J194" s="153">
        <f t="shared" si="20"/>
        <v>0</v>
      </c>
      <c r="K194" s="149" t="s">
        <v>21</v>
      </c>
      <c r="L194" s="37"/>
      <c r="M194" s="154" t="s">
        <v>21</v>
      </c>
      <c r="N194" s="155" t="s">
        <v>44</v>
      </c>
      <c r="P194" s="156">
        <f t="shared" si="21"/>
        <v>0</v>
      </c>
      <c r="Q194" s="156">
        <v>0</v>
      </c>
      <c r="R194" s="156">
        <f t="shared" si="22"/>
        <v>0</v>
      </c>
      <c r="S194" s="156">
        <v>0</v>
      </c>
      <c r="T194" s="157">
        <f t="shared" si="23"/>
        <v>0</v>
      </c>
      <c r="AR194" s="21" t="s">
        <v>163</v>
      </c>
      <c r="AT194" s="21" t="s">
        <v>156</v>
      </c>
      <c r="AU194" s="21" t="s">
        <v>81</v>
      </c>
      <c r="AY194" s="21" t="s">
        <v>155</v>
      </c>
      <c r="BE194" s="158">
        <f t="shared" si="24"/>
        <v>0</v>
      </c>
      <c r="BF194" s="158">
        <f t="shared" si="25"/>
        <v>0</v>
      </c>
      <c r="BG194" s="158">
        <f t="shared" si="26"/>
        <v>0</v>
      </c>
      <c r="BH194" s="158">
        <f t="shared" si="27"/>
        <v>0</v>
      </c>
      <c r="BI194" s="158">
        <f t="shared" si="28"/>
        <v>0</v>
      </c>
      <c r="BJ194" s="21" t="s">
        <v>81</v>
      </c>
      <c r="BK194" s="158">
        <f t="shared" si="29"/>
        <v>0</v>
      </c>
      <c r="BL194" s="21" t="s">
        <v>163</v>
      </c>
      <c r="BM194" s="21" t="s">
        <v>722</v>
      </c>
    </row>
    <row r="195" spans="2:65" s="1" customFormat="1" ht="16.5" customHeight="1">
      <c r="B195" s="37"/>
      <c r="C195" s="147" t="s">
        <v>237</v>
      </c>
      <c r="D195" s="147" t="s">
        <v>156</v>
      </c>
      <c r="E195" s="148" t="s">
        <v>2298</v>
      </c>
      <c r="F195" s="149" t="s">
        <v>2299</v>
      </c>
      <c r="G195" s="150" t="s">
        <v>284</v>
      </c>
      <c r="H195" s="151">
        <v>149.989</v>
      </c>
      <c r="I195" s="152"/>
      <c r="J195" s="153">
        <f t="shared" si="20"/>
        <v>0</v>
      </c>
      <c r="K195" s="149" t="s">
        <v>21</v>
      </c>
      <c r="L195" s="37"/>
      <c r="M195" s="154" t="s">
        <v>21</v>
      </c>
      <c r="N195" s="155" t="s">
        <v>44</v>
      </c>
      <c r="P195" s="156">
        <f t="shared" si="21"/>
        <v>0</v>
      </c>
      <c r="Q195" s="156">
        <v>2.2000000000000001E-4</v>
      </c>
      <c r="R195" s="156">
        <f t="shared" si="22"/>
        <v>3.2997580000000006E-2</v>
      </c>
      <c r="S195" s="156">
        <v>0</v>
      </c>
      <c r="T195" s="157">
        <f t="shared" si="23"/>
        <v>0</v>
      </c>
      <c r="AR195" s="21" t="s">
        <v>163</v>
      </c>
      <c r="AT195" s="21" t="s">
        <v>156</v>
      </c>
      <c r="AU195" s="21" t="s">
        <v>81</v>
      </c>
      <c r="AY195" s="21" t="s">
        <v>155</v>
      </c>
      <c r="BE195" s="158">
        <f t="shared" si="24"/>
        <v>0</v>
      </c>
      <c r="BF195" s="158">
        <f t="shared" si="25"/>
        <v>0</v>
      </c>
      <c r="BG195" s="158">
        <f t="shared" si="26"/>
        <v>0</v>
      </c>
      <c r="BH195" s="158">
        <f t="shared" si="27"/>
        <v>0</v>
      </c>
      <c r="BI195" s="158">
        <f t="shared" si="28"/>
        <v>0</v>
      </c>
      <c r="BJ195" s="21" t="s">
        <v>81</v>
      </c>
      <c r="BK195" s="158">
        <f t="shared" si="29"/>
        <v>0</v>
      </c>
      <c r="BL195" s="21" t="s">
        <v>163</v>
      </c>
      <c r="BM195" s="21" t="s">
        <v>724</v>
      </c>
    </row>
    <row r="196" spans="2:65" s="1" customFormat="1" ht="16.5" customHeight="1">
      <c r="B196" s="37"/>
      <c r="C196" s="147" t="s">
        <v>73</v>
      </c>
      <c r="D196" s="147" t="s">
        <v>156</v>
      </c>
      <c r="E196" s="148" t="s">
        <v>2296</v>
      </c>
      <c r="F196" s="149" t="s">
        <v>2297</v>
      </c>
      <c r="G196" s="150" t="s">
        <v>21</v>
      </c>
      <c r="H196" s="151">
        <v>0</v>
      </c>
      <c r="I196" s="152"/>
      <c r="J196" s="153">
        <f t="shared" si="20"/>
        <v>0</v>
      </c>
      <c r="K196" s="149" t="s">
        <v>21</v>
      </c>
      <c r="L196" s="37"/>
      <c r="M196" s="154" t="s">
        <v>21</v>
      </c>
      <c r="N196" s="155" t="s">
        <v>44</v>
      </c>
      <c r="P196" s="156">
        <f t="shared" si="21"/>
        <v>0</v>
      </c>
      <c r="Q196" s="156">
        <v>0</v>
      </c>
      <c r="R196" s="156">
        <f t="shared" si="22"/>
        <v>0</v>
      </c>
      <c r="S196" s="156">
        <v>0</v>
      </c>
      <c r="T196" s="157">
        <f t="shared" si="23"/>
        <v>0</v>
      </c>
      <c r="AR196" s="21" t="s">
        <v>163</v>
      </c>
      <c r="AT196" s="21" t="s">
        <v>156</v>
      </c>
      <c r="AU196" s="21" t="s">
        <v>81</v>
      </c>
      <c r="AY196" s="21" t="s">
        <v>155</v>
      </c>
      <c r="BE196" s="158">
        <f t="shared" si="24"/>
        <v>0</v>
      </c>
      <c r="BF196" s="158">
        <f t="shared" si="25"/>
        <v>0</v>
      </c>
      <c r="BG196" s="158">
        <f t="shared" si="26"/>
        <v>0</v>
      </c>
      <c r="BH196" s="158">
        <f t="shared" si="27"/>
        <v>0</v>
      </c>
      <c r="BI196" s="158">
        <f t="shared" si="28"/>
        <v>0</v>
      </c>
      <c r="BJ196" s="21" t="s">
        <v>81</v>
      </c>
      <c r="BK196" s="158">
        <f t="shared" si="29"/>
        <v>0</v>
      </c>
      <c r="BL196" s="21" t="s">
        <v>163</v>
      </c>
      <c r="BM196" s="21" t="s">
        <v>727</v>
      </c>
    </row>
    <row r="197" spans="2:65" s="1" customFormat="1" ht="25.5" customHeight="1">
      <c r="B197" s="37"/>
      <c r="C197" s="147" t="s">
        <v>443</v>
      </c>
      <c r="D197" s="147" t="s">
        <v>156</v>
      </c>
      <c r="E197" s="148" t="s">
        <v>2300</v>
      </c>
      <c r="F197" s="149" t="s">
        <v>2301</v>
      </c>
      <c r="G197" s="150" t="s">
        <v>303</v>
      </c>
      <c r="H197" s="151">
        <v>1.778</v>
      </c>
      <c r="I197" s="152"/>
      <c r="J197" s="153">
        <f t="shared" si="20"/>
        <v>0</v>
      </c>
      <c r="K197" s="149" t="s">
        <v>21</v>
      </c>
      <c r="L197" s="37"/>
      <c r="M197" s="154" t="s">
        <v>21</v>
      </c>
      <c r="N197" s="155" t="s">
        <v>44</v>
      </c>
      <c r="P197" s="156">
        <f t="shared" si="21"/>
        <v>0</v>
      </c>
      <c r="Q197" s="156">
        <v>1.0241499999999999</v>
      </c>
      <c r="R197" s="156">
        <f t="shared" si="22"/>
        <v>1.8209386999999999</v>
      </c>
      <c r="S197" s="156">
        <v>0</v>
      </c>
      <c r="T197" s="157">
        <f t="shared" si="23"/>
        <v>0</v>
      </c>
      <c r="AR197" s="21" t="s">
        <v>163</v>
      </c>
      <c r="AT197" s="21" t="s">
        <v>156</v>
      </c>
      <c r="AU197" s="21" t="s">
        <v>81</v>
      </c>
      <c r="AY197" s="21" t="s">
        <v>155</v>
      </c>
      <c r="BE197" s="158">
        <f t="shared" si="24"/>
        <v>0</v>
      </c>
      <c r="BF197" s="158">
        <f t="shared" si="25"/>
        <v>0</v>
      </c>
      <c r="BG197" s="158">
        <f t="shared" si="26"/>
        <v>0</v>
      </c>
      <c r="BH197" s="158">
        <f t="shared" si="27"/>
        <v>0</v>
      </c>
      <c r="BI197" s="158">
        <f t="shared" si="28"/>
        <v>0</v>
      </c>
      <c r="BJ197" s="21" t="s">
        <v>81</v>
      </c>
      <c r="BK197" s="158">
        <f t="shared" si="29"/>
        <v>0</v>
      </c>
      <c r="BL197" s="21" t="s">
        <v>163</v>
      </c>
      <c r="BM197" s="21" t="s">
        <v>729</v>
      </c>
    </row>
    <row r="198" spans="2:65" s="1" customFormat="1" ht="16.5" customHeight="1">
      <c r="B198" s="37"/>
      <c r="C198" s="147" t="s">
        <v>73</v>
      </c>
      <c r="D198" s="147" t="s">
        <v>156</v>
      </c>
      <c r="E198" s="148" t="s">
        <v>2302</v>
      </c>
      <c r="F198" s="149" t="s">
        <v>2303</v>
      </c>
      <c r="G198" s="150" t="s">
        <v>21</v>
      </c>
      <c r="H198" s="151">
        <v>0</v>
      </c>
      <c r="I198" s="152"/>
      <c r="J198" s="153">
        <f t="shared" si="20"/>
        <v>0</v>
      </c>
      <c r="K198" s="149" t="s">
        <v>21</v>
      </c>
      <c r="L198" s="37"/>
      <c r="M198" s="154" t="s">
        <v>21</v>
      </c>
      <c r="N198" s="155" t="s">
        <v>44</v>
      </c>
      <c r="P198" s="156">
        <f t="shared" si="21"/>
        <v>0</v>
      </c>
      <c r="Q198" s="156">
        <v>0</v>
      </c>
      <c r="R198" s="156">
        <f t="shared" si="22"/>
        <v>0</v>
      </c>
      <c r="S198" s="156">
        <v>0</v>
      </c>
      <c r="T198" s="157">
        <f t="shared" si="23"/>
        <v>0</v>
      </c>
      <c r="AR198" s="21" t="s">
        <v>163</v>
      </c>
      <c r="AT198" s="21" t="s">
        <v>156</v>
      </c>
      <c r="AU198" s="21" t="s">
        <v>81</v>
      </c>
      <c r="AY198" s="21" t="s">
        <v>155</v>
      </c>
      <c r="BE198" s="158">
        <f t="shared" si="24"/>
        <v>0</v>
      </c>
      <c r="BF198" s="158">
        <f t="shared" si="25"/>
        <v>0</v>
      </c>
      <c r="BG198" s="158">
        <f t="shared" si="26"/>
        <v>0</v>
      </c>
      <c r="BH198" s="158">
        <f t="shared" si="27"/>
        <v>0</v>
      </c>
      <c r="BI198" s="158">
        <f t="shared" si="28"/>
        <v>0</v>
      </c>
      <c r="BJ198" s="21" t="s">
        <v>81</v>
      </c>
      <c r="BK198" s="158">
        <f t="shared" si="29"/>
        <v>0</v>
      </c>
      <c r="BL198" s="21" t="s">
        <v>163</v>
      </c>
      <c r="BM198" s="21" t="s">
        <v>732</v>
      </c>
    </row>
    <row r="199" spans="2:65" s="1" customFormat="1" ht="25.5" customHeight="1">
      <c r="B199" s="37"/>
      <c r="C199" s="147" t="s">
        <v>241</v>
      </c>
      <c r="D199" s="147" t="s">
        <v>156</v>
      </c>
      <c r="E199" s="148" t="s">
        <v>2304</v>
      </c>
      <c r="F199" s="149" t="s">
        <v>2305</v>
      </c>
      <c r="G199" s="150" t="s">
        <v>284</v>
      </c>
      <c r="H199" s="151">
        <v>92.352000000000004</v>
      </c>
      <c r="I199" s="152"/>
      <c r="J199" s="153">
        <f t="shared" si="20"/>
        <v>0</v>
      </c>
      <c r="K199" s="149" t="s">
        <v>21</v>
      </c>
      <c r="L199" s="37"/>
      <c r="M199" s="154" t="s">
        <v>21</v>
      </c>
      <c r="N199" s="155" t="s">
        <v>44</v>
      </c>
      <c r="P199" s="156">
        <f t="shared" si="21"/>
        <v>0</v>
      </c>
      <c r="Q199" s="156">
        <v>1.16764</v>
      </c>
      <c r="R199" s="156">
        <f t="shared" si="22"/>
        <v>107.83388928000001</v>
      </c>
      <c r="S199" s="156">
        <v>0</v>
      </c>
      <c r="T199" s="157">
        <f t="shared" si="23"/>
        <v>0</v>
      </c>
      <c r="AR199" s="21" t="s">
        <v>163</v>
      </c>
      <c r="AT199" s="21" t="s">
        <v>156</v>
      </c>
      <c r="AU199" s="21" t="s">
        <v>81</v>
      </c>
      <c r="AY199" s="21" t="s">
        <v>155</v>
      </c>
      <c r="BE199" s="158">
        <f t="shared" si="24"/>
        <v>0</v>
      </c>
      <c r="BF199" s="158">
        <f t="shared" si="25"/>
        <v>0</v>
      </c>
      <c r="BG199" s="158">
        <f t="shared" si="26"/>
        <v>0</v>
      </c>
      <c r="BH199" s="158">
        <f t="shared" si="27"/>
        <v>0</v>
      </c>
      <c r="BI199" s="158">
        <f t="shared" si="28"/>
        <v>0</v>
      </c>
      <c r="BJ199" s="21" t="s">
        <v>81</v>
      </c>
      <c r="BK199" s="158">
        <f t="shared" si="29"/>
        <v>0</v>
      </c>
      <c r="BL199" s="21" t="s">
        <v>163</v>
      </c>
      <c r="BM199" s="21" t="s">
        <v>734</v>
      </c>
    </row>
    <row r="200" spans="2:65" s="1" customFormat="1" ht="16.5" customHeight="1">
      <c r="B200" s="37"/>
      <c r="C200" s="147" t="s">
        <v>73</v>
      </c>
      <c r="D200" s="147" t="s">
        <v>156</v>
      </c>
      <c r="E200" s="148" t="s">
        <v>2306</v>
      </c>
      <c r="F200" s="149" t="s">
        <v>2307</v>
      </c>
      <c r="G200" s="150" t="s">
        <v>21</v>
      </c>
      <c r="H200" s="151">
        <v>0</v>
      </c>
      <c r="I200" s="152"/>
      <c r="J200" s="153">
        <f t="shared" si="20"/>
        <v>0</v>
      </c>
      <c r="K200" s="149" t="s">
        <v>21</v>
      </c>
      <c r="L200" s="37"/>
      <c r="M200" s="154" t="s">
        <v>21</v>
      </c>
      <c r="N200" s="155" t="s">
        <v>44</v>
      </c>
      <c r="P200" s="156">
        <f t="shared" si="21"/>
        <v>0</v>
      </c>
      <c r="Q200" s="156">
        <v>0</v>
      </c>
      <c r="R200" s="156">
        <f t="shared" si="22"/>
        <v>0</v>
      </c>
      <c r="S200" s="156">
        <v>0</v>
      </c>
      <c r="T200" s="157">
        <f t="shared" si="23"/>
        <v>0</v>
      </c>
      <c r="AR200" s="21" t="s">
        <v>163</v>
      </c>
      <c r="AT200" s="21" t="s">
        <v>156</v>
      </c>
      <c r="AU200" s="21" t="s">
        <v>81</v>
      </c>
      <c r="AY200" s="21" t="s">
        <v>155</v>
      </c>
      <c r="BE200" s="158">
        <f t="shared" si="24"/>
        <v>0</v>
      </c>
      <c r="BF200" s="158">
        <f t="shared" si="25"/>
        <v>0</v>
      </c>
      <c r="BG200" s="158">
        <f t="shared" si="26"/>
        <v>0</v>
      </c>
      <c r="BH200" s="158">
        <f t="shared" si="27"/>
        <v>0</v>
      </c>
      <c r="BI200" s="158">
        <f t="shared" si="28"/>
        <v>0</v>
      </c>
      <c r="BJ200" s="21" t="s">
        <v>81</v>
      </c>
      <c r="BK200" s="158">
        <f t="shared" si="29"/>
        <v>0</v>
      </c>
      <c r="BL200" s="21" t="s">
        <v>163</v>
      </c>
      <c r="BM200" s="21" t="s">
        <v>737</v>
      </c>
    </row>
    <row r="201" spans="2:65" s="9" customFormat="1" ht="29.85" customHeight="1">
      <c r="B201" s="137"/>
      <c r="D201" s="138" t="s">
        <v>72</v>
      </c>
      <c r="E201" s="169" t="s">
        <v>83</v>
      </c>
      <c r="F201" s="169" t="s">
        <v>361</v>
      </c>
      <c r="I201" s="140"/>
      <c r="J201" s="170">
        <f>BK201</f>
        <v>0</v>
      </c>
      <c r="L201" s="137"/>
      <c r="M201" s="142"/>
      <c r="P201" s="143">
        <v>0</v>
      </c>
      <c r="R201" s="143">
        <v>0</v>
      </c>
      <c r="T201" s="144">
        <v>0</v>
      </c>
      <c r="AR201" s="138" t="s">
        <v>81</v>
      </c>
      <c r="AT201" s="145" t="s">
        <v>72</v>
      </c>
      <c r="AU201" s="145" t="s">
        <v>81</v>
      </c>
      <c r="AY201" s="138" t="s">
        <v>155</v>
      </c>
      <c r="BK201" s="146">
        <v>0</v>
      </c>
    </row>
    <row r="202" spans="2:65" s="9" customFormat="1" ht="24.95" customHeight="1">
      <c r="B202" s="137"/>
      <c r="D202" s="138" t="s">
        <v>72</v>
      </c>
      <c r="E202" s="139" t="s">
        <v>1481</v>
      </c>
      <c r="F202" s="139" t="s">
        <v>2308</v>
      </c>
      <c r="I202" s="140"/>
      <c r="J202" s="141">
        <f>BK202</f>
        <v>0</v>
      </c>
      <c r="L202" s="137"/>
      <c r="M202" s="142"/>
      <c r="P202" s="143">
        <f>SUM(P203:P272)</f>
        <v>0</v>
      </c>
      <c r="R202" s="143">
        <f>SUM(R203:R272)</f>
        <v>360.40286275</v>
      </c>
      <c r="T202" s="144">
        <f>SUM(T203:T272)</f>
        <v>0</v>
      </c>
      <c r="AR202" s="138" t="s">
        <v>81</v>
      </c>
      <c r="AT202" s="145" t="s">
        <v>72</v>
      </c>
      <c r="AU202" s="145" t="s">
        <v>73</v>
      </c>
      <c r="AY202" s="138" t="s">
        <v>155</v>
      </c>
      <c r="BK202" s="146">
        <f>SUM(BK203:BK272)</f>
        <v>0</v>
      </c>
    </row>
    <row r="203" spans="2:65" s="1" customFormat="1" ht="16.5" customHeight="1">
      <c r="B203" s="37"/>
      <c r="C203" s="147" t="s">
        <v>451</v>
      </c>
      <c r="D203" s="147" t="s">
        <v>156</v>
      </c>
      <c r="E203" s="148" t="s">
        <v>2309</v>
      </c>
      <c r="F203" s="149" t="s">
        <v>2310</v>
      </c>
      <c r="G203" s="150" t="s">
        <v>427</v>
      </c>
      <c r="H203" s="151">
        <v>5</v>
      </c>
      <c r="I203" s="152"/>
      <c r="J203" s="153">
        <f t="shared" ref="J203:J234" si="30">ROUND(I203*H203,2)</f>
        <v>0</v>
      </c>
      <c r="K203" s="149" t="s">
        <v>21</v>
      </c>
      <c r="L203" s="37"/>
      <c r="M203" s="154" t="s">
        <v>21</v>
      </c>
      <c r="N203" s="155" t="s">
        <v>44</v>
      </c>
      <c r="P203" s="156">
        <f t="shared" ref="P203:P234" si="31">O203*H203</f>
        <v>0</v>
      </c>
      <c r="Q203" s="156">
        <v>0.2601</v>
      </c>
      <c r="R203" s="156">
        <f t="shared" ref="R203:R234" si="32">Q203*H203</f>
        <v>1.3005</v>
      </c>
      <c r="S203" s="156">
        <v>0</v>
      </c>
      <c r="T203" s="157">
        <f t="shared" ref="T203:T234" si="33">S203*H203</f>
        <v>0</v>
      </c>
      <c r="AR203" s="21" t="s">
        <v>163</v>
      </c>
      <c r="AT203" s="21" t="s">
        <v>156</v>
      </c>
      <c r="AU203" s="21" t="s">
        <v>81</v>
      </c>
      <c r="AY203" s="21" t="s">
        <v>155</v>
      </c>
      <c r="BE203" s="158">
        <f t="shared" ref="BE203:BE234" si="34">IF(N203="základní",J203,0)</f>
        <v>0</v>
      </c>
      <c r="BF203" s="158">
        <f t="shared" ref="BF203:BF234" si="35">IF(N203="snížená",J203,0)</f>
        <v>0</v>
      </c>
      <c r="BG203" s="158">
        <f t="shared" ref="BG203:BG234" si="36">IF(N203="zákl. přenesená",J203,0)</f>
        <v>0</v>
      </c>
      <c r="BH203" s="158">
        <f t="shared" ref="BH203:BH234" si="37">IF(N203="sníž. přenesená",J203,0)</f>
        <v>0</v>
      </c>
      <c r="BI203" s="158">
        <f t="shared" ref="BI203:BI234" si="38">IF(N203="nulová",J203,0)</f>
        <v>0</v>
      </c>
      <c r="BJ203" s="21" t="s">
        <v>81</v>
      </c>
      <c r="BK203" s="158">
        <f t="shared" ref="BK203:BK234" si="39">ROUND(I203*H203,2)</f>
        <v>0</v>
      </c>
      <c r="BL203" s="21" t="s">
        <v>163</v>
      </c>
      <c r="BM203" s="21" t="s">
        <v>739</v>
      </c>
    </row>
    <row r="204" spans="2:65" s="1" customFormat="1" ht="16.5" customHeight="1">
      <c r="B204" s="37"/>
      <c r="C204" s="147" t="s">
        <v>73</v>
      </c>
      <c r="D204" s="147" t="s">
        <v>156</v>
      </c>
      <c r="E204" s="148" t="s">
        <v>2311</v>
      </c>
      <c r="F204" s="149" t="s">
        <v>2312</v>
      </c>
      <c r="G204" s="150" t="s">
        <v>21</v>
      </c>
      <c r="H204" s="151">
        <v>0</v>
      </c>
      <c r="I204" s="152"/>
      <c r="J204" s="153">
        <f t="shared" si="30"/>
        <v>0</v>
      </c>
      <c r="K204" s="149" t="s">
        <v>21</v>
      </c>
      <c r="L204" s="37"/>
      <c r="M204" s="154" t="s">
        <v>21</v>
      </c>
      <c r="N204" s="155" t="s">
        <v>44</v>
      </c>
      <c r="P204" s="156">
        <f t="shared" si="31"/>
        <v>0</v>
      </c>
      <c r="Q204" s="156">
        <v>0</v>
      </c>
      <c r="R204" s="156">
        <f t="shared" si="32"/>
        <v>0</v>
      </c>
      <c r="S204" s="156">
        <v>0</v>
      </c>
      <c r="T204" s="157">
        <f t="shared" si="33"/>
        <v>0</v>
      </c>
      <c r="AR204" s="21" t="s">
        <v>163</v>
      </c>
      <c r="AT204" s="21" t="s">
        <v>156</v>
      </c>
      <c r="AU204" s="21" t="s">
        <v>81</v>
      </c>
      <c r="AY204" s="21" t="s">
        <v>155</v>
      </c>
      <c r="BE204" s="158">
        <f t="shared" si="34"/>
        <v>0</v>
      </c>
      <c r="BF204" s="158">
        <f t="shared" si="35"/>
        <v>0</v>
      </c>
      <c r="BG204" s="158">
        <f t="shared" si="36"/>
        <v>0</v>
      </c>
      <c r="BH204" s="158">
        <f t="shared" si="37"/>
        <v>0</v>
      </c>
      <c r="BI204" s="158">
        <f t="shared" si="38"/>
        <v>0</v>
      </c>
      <c r="BJ204" s="21" t="s">
        <v>81</v>
      </c>
      <c r="BK204" s="158">
        <f t="shared" si="39"/>
        <v>0</v>
      </c>
      <c r="BL204" s="21" t="s">
        <v>163</v>
      </c>
      <c r="BM204" s="21" t="s">
        <v>742</v>
      </c>
    </row>
    <row r="205" spans="2:65" s="1" customFormat="1" ht="16.5" customHeight="1">
      <c r="B205" s="37"/>
      <c r="C205" s="147" t="s">
        <v>347</v>
      </c>
      <c r="D205" s="147" t="s">
        <v>156</v>
      </c>
      <c r="E205" s="148" t="s">
        <v>2313</v>
      </c>
      <c r="F205" s="149" t="s">
        <v>2314</v>
      </c>
      <c r="G205" s="150" t="s">
        <v>265</v>
      </c>
      <c r="H205" s="151">
        <v>3.931</v>
      </c>
      <c r="I205" s="152"/>
      <c r="J205" s="153">
        <f t="shared" si="30"/>
        <v>0</v>
      </c>
      <c r="K205" s="149" t="s">
        <v>21</v>
      </c>
      <c r="L205" s="37"/>
      <c r="M205" s="154" t="s">
        <v>21</v>
      </c>
      <c r="N205" s="155" t="s">
        <v>44</v>
      </c>
      <c r="P205" s="156">
        <f t="shared" si="31"/>
        <v>0</v>
      </c>
      <c r="Q205" s="156">
        <v>2.0567299999999999</v>
      </c>
      <c r="R205" s="156">
        <f t="shared" si="32"/>
        <v>8.0850056299999995</v>
      </c>
      <c r="S205" s="156">
        <v>0</v>
      </c>
      <c r="T205" s="157">
        <f t="shared" si="33"/>
        <v>0</v>
      </c>
      <c r="AR205" s="21" t="s">
        <v>163</v>
      </c>
      <c r="AT205" s="21" t="s">
        <v>156</v>
      </c>
      <c r="AU205" s="21" t="s">
        <v>81</v>
      </c>
      <c r="AY205" s="21" t="s">
        <v>155</v>
      </c>
      <c r="BE205" s="158">
        <f t="shared" si="34"/>
        <v>0</v>
      </c>
      <c r="BF205" s="158">
        <f t="shared" si="35"/>
        <v>0</v>
      </c>
      <c r="BG205" s="158">
        <f t="shared" si="36"/>
        <v>0</v>
      </c>
      <c r="BH205" s="158">
        <f t="shared" si="37"/>
        <v>0</v>
      </c>
      <c r="BI205" s="158">
        <f t="shared" si="38"/>
        <v>0</v>
      </c>
      <c r="BJ205" s="21" t="s">
        <v>81</v>
      </c>
      <c r="BK205" s="158">
        <f t="shared" si="39"/>
        <v>0</v>
      </c>
      <c r="BL205" s="21" t="s">
        <v>163</v>
      </c>
      <c r="BM205" s="21" t="s">
        <v>744</v>
      </c>
    </row>
    <row r="206" spans="2:65" s="1" customFormat="1" ht="16.5" customHeight="1">
      <c r="B206" s="37"/>
      <c r="C206" s="147" t="s">
        <v>73</v>
      </c>
      <c r="D206" s="147" t="s">
        <v>156</v>
      </c>
      <c r="E206" s="148" t="s">
        <v>2315</v>
      </c>
      <c r="F206" s="149" t="s">
        <v>2316</v>
      </c>
      <c r="G206" s="150" t="s">
        <v>21</v>
      </c>
      <c r="H206" s="151">
        <v>0</v>
      </c>
      <c r="I206" s="152"/>
      <c r="J206" s="153">
        <f t="shared" si="30"/>
        <v>0</v>
      </c>
      <c r="K206" s="149" t="s">
        <v>21</v>
      </c>
      <c r="L206" s="37"/>
      <c r="M206" s="154" t="s">
        <v>21</v>
      </c>
      <c r="N206" s="155" t="s">
        <v>44</v>
      </c>
      <c r="P206" s="156">
        <f t="shared" si="31"/>
        <v>0</v>
      </c>
      <c r="Q206" s="156">
        <v>0</v>
      </c>
      <c r="R206" s="156">
        <f t="shared" si="32"/>
        <v>0</v>
      </c>
      <c r="S206" s="156">
        <v>0</v>
      </c>
      <c r="T206" s="157">
        <f t="shared" si="33"/>
        <v>0</v>
      </c>
      <c r="AR206" s="21" t="s">
        <v>163</v>
      </c>
      <c r="AT206" s="21" t="s">
        <v>156</v>
      </c>
      <c r="AU206" s="21" t="s">
        <v>81</v>
      </c>
      <c r="AY206" s="21" t="s">
        <v>155</v>
      </c>
      <c r="BE206" s="158">
        <f t="shared" si="34"/>
        <v>0</v>
      </c>
      <c r="BF206" s="158">
        <f t="shared" si="35"/>
        <v>0</v>
      </c>
      <c r="BG206" s="158">
        <f t="shared" si="36"/>
        <v>0</v>
      </c>
      <c r="BH206" s="158">
        <f t="shared" si="37"/>
        <v>0</v>
      </c>
      <c r="BI206" s="158">
        <f t="shared" si="38"/>
        <v>0</v>
      </c>
      <c r="BJ206" s="21" t="s">
        <v>81</v>
      </c>
      <c r="BK206" s="158">
        <f t="shared" si="39"/>
        <v>0</v>
      </c>
      <c r="BL206" s="21" t="s">
        <v>163</v>
      </c>
      <c r="BM206" s="21" t="s">
        <v>747</v>
      </c>
    </row>
    <row r="207" spans="2:65" s="1" customFormat="1" ht="16.5" customHeight="1">
      <c r="B207" s="37"/>
      <c r="C207" s="147" t="s">
        <v>459</v>
      </c>
      <c r="D207" s="147" t="s">
        <v>156</v>
      </c>
      <c r="E207" s="148" t="s">
        <v>2317</v>
      </c>
      <c r="F207" s="149" t="s">
        <v>2318</v>
      </c>
      <c r="G207" s="150" t="s">
        <v>265</v>
      </c>
      <c r="H207" s="151">
        <v>0.79600000000000004</v>
      </c>
      <c r="I207" s="152"/>
      <c r="J207" s="153">
        <f t="shared" si="30"/>
        <v>0</v>
      </c>
      <c r="K207" s="149" t="s">
        <v>21</v>
      </c>
      <c r="L207" s="37"/>
      <c r="M207" s="154" t="s">
        <v>21</v>
      </c>
      <c r="N207" s="155" t="s">
        <v>44</v>
      </c>
      <c r="P207" s="156">
        <f t="shared" si="31"/>
        <v>0</v>
      </c>
      <c r="Q207" s="156">
        <v>2.19312</v>
      </c>
      <c r="R207" s="156">
        <f t="shared" si="32"/>
        <v>1.7457235200000001</v>
      </c>
      <c r="S207" s="156">
        <v>0</v>
      </c>
      <c r="T207" s="157">
        <f t="shared" si="33"/>
        <v>0</v>
      </c>
      <c r="AR207" s="21" t="s">
        <v>163</v>
      </c>
      <c r="AT207" s="21" t="s">
        <v>156</v>
      </c>
      <c r="AU207" s="21" t="s">
        <v>81</v>
      </c>
      <c r="AY207" s="21" t="s">
        <v>155</v>
      </c>
      <c r="BE207" s="158">
        <f t="shared" si="34"/>
        <v>0</v>
      </c>
      <c r="BF207" s="158">
        <f t="shared" si="35"/>
        <v>0</v>
      </c>
      <c r="BG207" s="158">
        <f t="shared" si="36"/>
        <v>0</v>
      </c>
      <c r="BH207" s="158">
        <f t="shared" si="37"/>
        <v>0</v>
      </c>
      <c r="BI207" s="158">
        <f t="shared" si="38"/>
        <v>0</v>
      </c>
      <c r="BJ207" s="21" t="s">
        <v>81</v>
      </c>
      <c r="BK207" s="158">
        <f t="shared" si="39"/>
        <v>0</v>
      </c>
      <c r="BL207" s="21" t="s">
        <v>163</v>
      </c>
      <c r="BM207" s="21" t="s">
        <v>749</v>
      </c>
    </row>
    <row r="208" spans="2:65" s="1" customFormat="1" ht="16.5" customHeight="1">
      <c r="B208" s="37"/>
      <c r="C208" s="147" t="s">
        <v>73</v>
      </c>
      <c r="D208" s="147" t="s">
        <v>156</v>
      </c>
      <c r="E208" s="148" t="s">
        <v>2319</v>
      </c>
      <c r="F208" s="149" t="s">
        <v>2320</v>
      </c>
      <c r="G208" s="150" t="s">
        <v>21</v>
      </c>
      <c r="H208" s="151">
        <v>0</v>
      </c>
      <c r="I208" s="152"/>
      <c r="J208" s="153">
        <f t="shared" si="30"/>
        <v>0</v>
      </c>
      <c r="K208" s="149" t="s">
        <v>21</v>
      </c>
      <c r="L208" s="37"/>
      <c r="M208" s="154" t="s">
        <v>21</v>
      </c>
      <c r="N208" s="155" t="s">
        <v>44</v>
      </c>
      <c r="P208" s="156">
        <f t="shared" si="31"/>
        <v>0</v>
      </c>
      <c r="Q208" s="156">
        <v>0</v>
      </c>
      <c r="R208" s="156">
        <f t="shared" si="32"/>
        <v>0</v>
      </c>
      <c r="S208" s="156">
        <v>0</v>
      </c>
      <c r="T208" s="157">
        <f t="shared" si="33"/>
        <v>0</v>
      </c>
      <c r="AR208" s="21" t="s">
        <v>163</v>
      </c>
      <c r="AT208" s="21" t="s">
        <v>156</v>
      </c>
      <c r="AU208" s="21" t="s">
        <v>81</v>
      </c>
      <c r="AY208" s="21" t="s">
        <v>155</v>
      </c>
      <c r="BE208" s="158">
        <f t="shared" si="34"/>
        <v>0</v>
      </c>
      <c r="BF208" s="158">
        <f t="shared" si="35"/>
        <v>0</v>
      </c>
      <c r="BG208" s="158">
        <f t="shared" si="36"/>
        <v>0</v>
      </c>
      <c r="BH208" s="158">
        <f t="shared" si="37"/>
        <v>0</v>
      </c>
      <c r="BI208" s="158">
        <f t="shared" si="38"/>
        <v>0</v>
      </c>
      <c r="BJ208" s="21" t="s">
        <v>81</v>
      </c>
      <c r="BK208" s="158">
        <f t="shared" si="39"/>
        <v>0</v>
      </c>
      <c r="BL208" s="21" t="s">
        <v>163</v>
      </c>
      <c r="BM208" s="21" t="s">
        <v>752</v>
      </c>
    </row>
    <row r="209" spans="2:65" s="1" customFormat="1" ht="16.5" customHeight="1">
      <c r="B209" s="37"/>
      <c r="C209" s="147" t="s">
        <v>351</v>
      </c>
      <c r="D209" s="147" t="s">
        <v>156</v>
      </c>
      <c r="E209" s="148" t="s">
        <v>2321</v>
      </c>
      <c r="F209" s="149" t="s">
        <v>2322</v>
      </c>
      <c r="G209" s="150" t="s">
        <v>303</v>
      </c>
      <c r="H209" s="151">
        <v>3.3</v>
      </c>
      <c r="I209" s="152"/>
      <c r="J209" s="153">
        <f t="shared" si="30"/>
        <v>0</v>
      </c>
      <c r="K209" s="149" t="s">
        <v>21</v>
      </c>
      <c r="L209" s="37"/>
      <c r="M209" s="154" t="s">
        <v>21</v>
      </c>
      <c r="N209" s="155" t="s">
        <v>44</v>
      </c>
      <c r="P209" s="156">
        <f t="shared" si="31"/>
        <v>0</v>
      </c>
      <c r="Q209" s="156">
        <v>1.0900000000000001</v>
      </c>
      <c r="R209" s="156">
        <f t="shared" si="32"/>
        <v>3.597</v>
      </c>
      <c r="S209" s="156">
        <v>0</v>
      </c>
      <c r="T209" s="157">
        <f t="shared" si="33"/>
        <v>0</v>
      </c>
      <c r="AR209" s="21" t="s">
        <v>163</v>
      </c>
      <c r="AT209" s="21" t="s">
        <v>156</v>
      </c>
      <c r="AU209" s="21" t="s">
        <v>81</v>
      </c>
      <c r="AY209" s="21" t="s">
        <v>155</v>
      </c>
      <c r="BE209" s="158">
        <f t="shared" si="34"/>
        <v>0</v>
      </c>
      <c r="BF209" s="158">
        <f t="shared" si="35"/>
        <v>0</v>
      </c>
      <c r="BG209" s="158">
        <f t="shared" si="36"/>
        <v>0</v>
      </c>
      <c r="BH209" s="158">
        <f t="shared" si="37"/>
        <v>0</v>
      </c>
      <c r="BI209" s="158">
        <f t="shared" si="38"/>
        <v>0</v>
      </c>
      <c r="BJ209" s="21" t="s">
        <v>81</v>
      </c>
      <c r="BK209" s="158">
        <f t="shared" si="39"/>
        <v>0</v>
      </c>
      <c r="BL209" s="21" t="s">
        <v>163</v>
      </c>
      <c r="BM209" s="21" t="s">
        <v>754</v>
      </c>
    </row>
    <row r="210" spans="2:65" s="1" customFormat="1" ht="16.5" customHeight="1">
      <c r="B210" s="37"/>
      <c r="C210" s="147" t="s">
        <v>73</v>
      </c>
      <c r="D210" s="147" t="s">
        <v>156</v>
      </c>
      <c r="E210" s="148" t="s">
        <v>2323</v>
      </c>
      <c r="F210" s="149" t="s">
        <v>2324</v>
      </c>
      <c r="G210" s="150" t="s">
        <v>21</v>
      </c>
      <c r="H210" s="151">
        <v>0</v>
      </c>
      <c r="I210" s="152"/>
      <c r="J210" s="153">
        <f t="shared" si="30"/>
        <v>0</v>
      </c>
      <c r="K210" s="149" t="s">
        <v>21</v>
      </c>
      <c r="L210" s="37"/>
      <c r="M210" s="154" t="s">
        <v>21</v>
      </c>
      <c r="N210" s="155" t="s">
        <v>44</v>
      </c>
      <c r="P210" s="156">
        <f t="shared" si="31"/>
        <v>0</v>
      </c>
      <c r="Q210" s="156">
        <v>0</v>
      </c>
      <c r="R210" s="156">
        <f t="shared" si="32"/>
        <v>0</v>
      </c>
      <c r="S210" s="156">
        <v>0</v>
      </c>
      <c r="T210" s="157">
        <f t="shared" si="33"/>
        <v>0</v>
      </c>
      <c r="AR210" s="21" t="s">
        <v>163</v>
      </c>
      <c r="AT210" s="21" t="s">
        <v>156</v>
      </c>
      <c r="AU210" s="21" t="s">
        <v>81</v>
      </c>
      <c r="AY210" s="21" t="s">
        <v>155</v>
      </c>
      <c r="BE210" s="158">
        <f t="shared" si="34"/>
        <v>0</v>
      </c>
      <c r="BF210" s="158">
        <f t="shared" si="35"/>
        <v>0</v>
      </c>
      <c r="BG210" s="158">
        <f t="shared" si="36"/>
        <v>0</v>
      </c>
      <c r="BH210" s="158">
        <f t="shared" si="37"/>
        <v>0</v>
      </c>
      <c r="BI210" s="158">
        <f t="shared" si="38"/>
        <v>0</v>
      </c>
      <c r="BJ210" s="21" t="s">
        <v>81</v>
      </c>
      <c r="BK210" s="158">
        <f t="shared" si="39"/>
        <v>0</v>
      </c>
      <c r="BL210" s="21" t="s">
        <v>163</v>
      </c>
      <c r="BM210" s="21" t="s">
        <v>757</v>
      </c>
    </row>
    <row r="211" spans="2:65" s="1" customFormat="1" ht="16.5" customHeight="1">
      <c r="B211" s="37"/>
      <c r="C211" s="147" t="s">
        <v>472</v>
      </c>
      <c r="D211" s="147" t="s">
        <v>156</v>
      </c>
      <c r="E211" s="148" t="s">
        <v>2325</v>
      </c>
      <c r="F211" s="149" t="s">
        <v>2326</v>
      </c>
      <c r="G211" s="150" t="s">
        <v>427</v>
      </c>
      <c r="H211" s="151">
        <v>13</v>
      </c>
      <c r="I211" s="152"/>
      <c r="J211" s="153">
        <f t="shared" si="30"/>
        <v>0</v>
      </c>
      <c r="K211" s="149" t="s">
        <v>21</v>
      </c>
      <c r="L211" s="37"/>
      <c r="M211" s="154" t="s">
        <v>21</v>
      </c>
      <c r="N211" s="155" t="s">
        <v>44</v>
      </c>
      <c r="P211" s="156">
        <f t="shared" si="31"/>
        <v>0</v>
      </c>
      <c r="Q211" s="156">
        <v>6.4099999999999999E-3</v>
      </c>
      <c r="R211" s="156">
        <f t="shared" si="32"/>
        <v>8.3330000000000001E-2</v>
      </c>
      <c r="S211" s="156">
        <v>0</v>
      </c>
      <c r="T211" s="157">
        <f t="shared" si="33"/>
        <v>0</v>
      </c>
      <c r="AR211" s="21" t="s">
        <v>163</v>
      </c>
      <c r="AT211" s="21" t="s">
        <v>156</v>
      </c>
      <c r="AU211" s="21" t="s">
        <v>81</v>
      </c>
      <c r="AY211" s="21" t="s">
        <v>155</v>
      </c>
      <c r="BE211" s="158">
        <f t="shared" si="34"/>
        <v>0</v>
      </c>
      <c r="BF211" s="158">
        <f t="shared" si="35"/>
        <v>0</v>
      </c>
      <c r="BG211" s="158">
        <f t="shared" si="36"/>
        <v>0</v>
      </c>
      <c r="BH211" s="158">
        <f t="shared" si="37"/>
        <v>0</v>
      </c>
      <c r="BI211" s="158">
        <f t="shared" si="38"/>
        <v>0</v>
      </c>
      <c r="BJ211" s="21" t="s">
        <v>81</v>
      </c>
      <c r="BK211" s="158">
        <f t="shared" si="39"/>
        <v>0</v>
      </c>
      <c r="BL211" s="21" t="s">
        <v>163</v>
      </c>
      <c r="BM211" s="21" t="s">
        <v>759</v>
      </c>
    </row>
    <row r="212" spans="2:65" s="1" customFormat="1" ht="16.5" customHeight="1">
      <c r="B212" s="37"/>
      <c r="C212" s="147" t="s">
        <v>354</v>
      </c>
      <c r="D212" s="147" t="s">
        <v>156</v>
      </c>
      <c r="E212" s="148" t="s">
        <v>2327</v>
      </c>
      <c r="F212" s="149" t="s">
        <v>2328</v>
      </c>
      <c r="G212" s="150" t="s">
        <v>427</v>
      </c>
      <c r="H212" s="151">
        <v>6</v>
      </c>
      <c r="I212" s="152"/>
      <c r="J212" s="153">
        <f t="shared" si="30"/>
        <v>0</v>
      </c>
      <c r="K212" s="149" t="s">
        <v>21</v>
      </c>
      <c r="L212" s="37"/>
      <c r="M212" s="154" t="s">
        <v>21</v>
      </c>
      <c r="N212" s="155" t="s">
        <v>44</v>
      </c>
      <c r="P212" s="156">
        <f t="shared" si="31"/>
        <v>0</v>
      </c>
      <c r="Q212" s="156">
        <v>2.4910000000000002E-2</v>
      </c>
      <c r="R212" s="156">
        <f t="shared" si="32"/>
        <v>0.14946000000000001</v>
      </c>
      <c r="S212" s="156">
        <v>0</v>
      </c>
      <c r="T212" s="157">
        <f t="shared" si="33"/>
        <v>0</v>
      </c>
      <c r="AR212" s="21" t="s">
        <v>163</v>
      </c>
      <c r="AT212" s="21" t="s">
        <v>156</v>
      </c>
      <c r="AU212" s="21" t="s">
        <v>81</v>
      </c>
      <c r="AY212" s="21" t="s">
        <v>155</v>
      </c>
      <c r="BE212" s="158">
        <f t="shared" si="34"/>
        <v>0</v>
      </c>
      <c r="BF212" s="158">
        <f t="shared" si="35"/>
        <v>0</v>
      </c>
      <c r="BG212" s="158">
        <f t="shared" si="36"/>
        <v>0</v>
      </c>
      <c r="BH212" s="158">
        <f t="shared" si="37"/>
        <v>0</v>
      </c>
      <c r="BI212" s="158">
        <f t="shared" si="38"/>
        <v>0</v>
      </c>
      <c r="BJ212" s="21" t="s">
        <v>81</v>
      </c>
      <c r="BK212" s="158">
        <f t="shared" si="39"/>
        <v>0</v>
      </c>
      <c r="BL212" s="21" t="s">
        <v>163</v>
      </c>
      <c r="BM212" s="21" t="s">
        <v>762</v>
      </c>
    </row>
    <row r="213" spans="2:65" s="1" customFormat="1" ht="16.5" customHeight="1">
      <c r="B213" s="37"/>
      <c r="C213" s="147" t="s">
        <v>73</v>
      </c>
      <c r="D213" s="147" t="s">
        <v>156</v>
      </c>
      <c r="E213" s="148" t="s">
        <v>2329</v>
      </c>
      <c r="F213" s="149" t="s">
        <v>2330</v>
      </c>
      <c r="G213" s="150" t="s">
        <v>21</v>
      </c>
      <c r="H213" s="151">
        <v>0</v>
      </c>
      <c r="I213" s="152"/>
      <c r="J213" s="153">
        <f t="shared" si="30"/>
        <v>0</v>
      </c>
      <c r="K213" s="149" t="s">
        <v>21</v>
      </c>
      <c r="L213" s="37"/>
      <c r="M213" s="154" t="s">
        <v>21</v>
      </c>
      <c r="N213" s="155" t="s">
        <v>44</v>
      </c>
      <c r="P213" s="156">
        <f t="shared" si="31"/>
        <v>0</v>
      </c>
      <c r="Q213" s="156">
        <v>0</v>
      </c>
      <c r="R213" s="156">
        <f t="shared" si="32"/>
        <v>0</v>
      </c>
      <c r="S213" s="156">
        <v>0</v>
      </c>
      <c r="T213" s="157">
        <f t="shared" si="33"/>
        <v>0</v>
      </c>
      <c r="AR213" s="21" t="s">
        <v>163</v>
      </c>
      <c r="AT213" s="21" t="s">
        <v>156</v>
      </c>
      <c r="AU213" s="21" t="s">
        <v>81</v>
      </c>
      <c r="AY213" s="21" t="s">
        <v>155</v>
      </c>
      <c r="BE213" s="158">
        <f t="shared" si="34"/>
        <v>0</v>
      </c>
      <c r="BF213" s="158">
        <f t="shared" si="35"/>
        <v>0</v>
      </c>
      <c r="BG213" s="158">
        <f t="shared" si="36"/>
        <v>0</v>
      </c>
      <c r="BH213" s="158">
        <f t="shared" si="37"/>
        <v>0</v>
      </c>
      <c r="BI213" s="158">
        <f t="shared" si="38"/>
        <v>0</v>
      </c>
      <c r="BJ213" s="21" t="s">
        <v>81</v>
      </c>
      <c r="BK213" s="158">
        <f t="shared" si="39"/>
        <v>0</v>
      </c>
      <c r="BL213" s="21" t="s">
        <v>163</v>
      </c>
      <c r="BM213" s="21" t="s">
        <v>764</v>
      </c>
    </row>
    <row r="214" spans="2:65" s="1" customFormat="1" ht="16.5" customHeight="1">
      <c r="B214" s="37"/>
      <c r="C214" s="147" t="s">
        <v>486</v>
      </c>
      <c r="D214" s="147" t="s">
        <v>156</v>
      </c>
      <c r="E214" s="148" t="s">
        <v>2331</v>
      </c>
      <c r="F214" s="149" t="s">
        <v>2332</v>
      </c>
      <c r="G214" s="150" t="s">
        <v>300</v>
      </c>
      <c r="H214" s="151">
        <v>6.24</v>
      </c>
      <c r="I214" s="152"/>
      <c r="J214" s="153">
        <f t="shared" si="30"/>
        <v>0</v>
      </c>
      <c r="K214" s="149" t="s">
        <v>21</v>
      </c>
      <c r="L214" s="37"/>
      <c r="M214" s="154" t="s">
        <v>21</v>
      </c>
      <c r="N214" s="155" t="s">
        <v>44</v>
      </c>
      <c r="P214" s="156">
        <f t="shared" si="31"/>
        <v>0</v>
      </c>
      <c r="Q214" s="156">
        <v>6.8879999999999997E-2</v>
      </c>
      <c r="R214" s="156">
        <f t="shared" si="32"/>
        <v>0.4298112</v>
      </c>
      <c r="S214" s="156">
        <v>0</v>
      </c>
      <c r="T214" s="157">
        <f t="shared" si="33"/>
        <v>0</v>
      </c>
      <c r="AR214" s="21" t="s">
        <v>163</v>
      </c>
      <c r="AT214" s="21" t="s">
        <v>156</v>
      </c>
      <c r="AU214" s="21" t="s">
        <v>81</v>
      </c>
      <c r="AY214" s="21" t="s">
        <v>155</v>
      </c>
      <c r="BE214" s="158">
        <f t="shared" si="34"/>
        <v>0</v>
      </c>
      <c r="BF214" s="158">
        <f t="shared" si="35"/>
        <v>0</v>
      </c>
      <c r="BG214" s="158">
        <f t="shared" si="36"/>
        <v>0</v>
      </c>
      <c r="BH214" s="158">
        <f t="shared" si="37"/>
        <v>0</v>
      </c>
      <c r="BI214" s="158">
        <f t="shared" si="38"/>
        <v>0</v>
      </c>
      <c r="BJ214" s="21" t="s">
        <v>81</v>
      </c>
      <c r="BK214" s="158">
        <f t="shared" si="39"/>
        <v>0</v>
      </c>
      <c r="BL214" s="21" t="s">
        <v>163</v>
      </c>
      <c r="BM214" s="21" t="s">
        <v>767</v>
      </c>
    </row>
    <row r="215" spans="2:65" s="1" customFormat="1" ht="16.5" customHeight="1">
      <c r="B215" s="37"/>
      <c r="C215" s="147" t="s">
        <v>73</v>
      </c>
      <c r="D215" s="147" t="s">
        <v>156</v>
      </c>
      <c r="E215" s="148" t="s">
        <v>2329</v>
      </c>
      <c r="F215" s="149" t="s">
        <v>2330</v>
      </c>
      <c r="G215" s="150" t="s">
        <v>21</v>
      </c>
      <c r="H215" s="151">
        <v>0</v>
      </c>
      <c r="I215" s="152"/>
      <c r="J215" s="153">
        <f t="shared" si="30"/>
        <v>0</v>
      </c>
      <c r="K215" s="149" t="s">
        <v>21</v>
      </c>
      <c r="L215" s="37"/>
      <c r="M215" s="154" t="s">
        <v>21</v>
      </c>
      <c r="N215" s="155" t="s">
        <v>44</v>
      </c>
      <c r="P215" s="156">
        <f t="shared" si="31"/>
        <v>0</v>
      </c>
      <c r="Q215" s="156">
        <v>0</v>
      </c>
      <c r="R215" s="156">
        <f t="shared" si="32"/>
        <v>0</v>
      </c>
      <c r="S215" s="156">
        <v>0</v>
      </c>
      <c r="T215" s="157">
        <f t="shared" si="33"/>
        <v>0</v>
      </c>
      <c r="AR215" s="21" t="s">
        <v>163</v>
      </c>
      <c r="AT215" s="21" t="s">
        <v>156</v>
      </c>
      <c r="AU215" s="21" t="s">
        <v>81</v>
      </c>
      <c r="AY215" s="21" t="s">
        <v>155</v>
      </c>
      <c r="BE215" s="158">
        <f t="shared" si="34"/>
        <v>0</v>
      </c>
      <c r="BF215" s="158">
        <f t="shared" si="35"/>
        <v>0</v>
      </c>
      <c r="BG215" s="158">
        <f t="shared" si="36"/>
        <v>0</v>
      </c>
      <c r="BH215" s="158">
        <f t="shared" si="37"/>
        <v>0</v>
      </c>
      <c r="BI215" s="158">
        <f t="shared" si="38"/>
        <v>0</v>
      </c>
      <c r="BJ215" s="21" t="s">
        <v>81</v>
      </c>
      <c r="BK215" s="158">
        <f t="shared" si="39"/>
        <v>0</v>
      </c>
      <c r="BL215" s="21" t="s">
        <v>163</v>
      </c>
      <c r="BM215" s="21" t="s">
        <v>769</v>
      </c>
    </row>
    <row r="216" spans="2:65" s="1" customFormat="1" ht="25.5" customHeight="1">
      <c r="B216" s="37"/>
      <c r="C216" s="147" t="s">
        <v>359</v>
      </c>
      <c r="D216" s="147" t="s">
        <v>156</v>
      </c>
      <c r="E216" s="148" t="s">
        <v>2333</v>
      </c>
      <c r="F216" s="149" t="s">
        <v>2334</v>
      </c>
      <c r="G216" s="150" t="s">
        <v>284</v>
      </c>
      <c r="H216" s="151">
        <v>65</v>
      </c>
      <c r="I216" s="152"/>
      <c r="J216" s="153">
        <f t="shared" si="30"/>
        <v>0</v>
      </c>
      <c r="K216" s="149" t="s">
        <v>21</v>
      </c>
      <c r="L216" s="37"/>
      <c r="M216" s="154" t="s">
        <v>21</v>
      </c>
      <c r="N216" s="155" t="s">
        <v>44</v>
      </c>
      <c r="P216" s="156">
        <f t="shared" si="31"/>
        <v>0</v>
      </c>
      <c r="Q216" s="156">
        <v>0.24598999999999999</v>
      </c>
      <c r="R216" s="156">
        <f t="shared" si="32"/>
        <v>15.98935</v>
      </c>
      <c r="S216" s="156">
        <v>0</v>
      </c>
      <c r="T216" s="157">
        <f t="shared" si="33"/>
        <v>0</v>
      </c>
      <c r="AR216" s="21" t="s">
        <v>163</v>
      </c>
      <c r="AT216" s="21" t="s">
        <v>156</v>
      </c>
      <c r="AU216" s="21" t="s">
        <v>81</v>
      </c>
      <c r="AY216" s="21" t="s">
        <v>155</v>
      </c>
      <c r="BE216" s="158">
        <f t="shared" si="34"/>
        <v>0</v>
      </c>
      <c r="BF216" s="158">
        <f t="shared" si="35"/>
        <v>0</v>
      </c>
      <c r="BG216" s="158">
        <f t="shared" si="36"/>
        <v>0</v>
      </c>
      <c r="BH216" s="158">
        <f t="shared" si="37"/>
        <v>0</v>
      </c>
      <c r="BI216" s="158">
        <f t="shared" si="38"/>
        <v>0</v>
      </c>
      <c r="BJ216" s="21" t="s">
        <v>81</v>
      </c>
      <c r="BK216" s="158">
        <f t="shared" si="39"/>
        <v>0</v>
      </c>
      <c r="BL216" s="21" t="s">
        <v>163</v>
      </c>
      <c r="BM216" s="21" t="s">
        <v>772</v>
      </c>
    </row>
    <row r="217" spans="2:65" s="1" customFormat="1" ht="16.5" customHeight="1">
      <c r="B217" s="37"/>
      <c r="C217" s="147" t="s">
        <v>73</v>
      </c>
      <c r="D217" s="147" t="s">
        <v>156</v>
      </c>
      <c r="E217" s="148" t="s">
        <v>2335</v>
      </c>
      <c r="F217" s="149" t="s">
        <v>2336</v>
      </c>
      <c r="G217" s="150" t="s">
        <v>21</v>
      </c>
      <c r="H217" s="151">
        <v>0</v>
      </c>
      <c r="I217" s="152"/>
      <c r="J217" s="153">
        <f t="shared" si="30"/>
        <v>0</v>
      </c>
      <c r="K217" s="149" t="s">
        <v>21</v>
      </c>
      <c r="L217" s="37"/>
      <c r="M217" s="154" t="s">
        <v>21</v>
      </c>
      <c r="N217" s="155" t="s">
        <v>44</v>
      </c>
      <c r="P217" s="156">
        <f t="shared" si="31"/>
        <v>0</v>
      </c>
      <c r="Q217" s="156">
        <v>0</v>
      </c>
      <c r="R217" s="156">
        <f t="shared" si="32"/>
        <v>0</v>
      </c>
      <c r="S217" s="156">
        <v>0</v>
      </c>
      <c r="T217" s="157">
        <f t="shared" si="33"/>
        <v>0</v>
      </c>
      <c r="AR217" s="21" t="s">
        <v>163</v>
      </c>
      <c r="AT217" s="21" t="s">
        <v>156</v>
      </c>
      <c r="AU217" s="21" t="s">
        <v>81</v>
      </c>
      <c r="AY217" s="21" t="s">
        <v>155</v>
      </c>
      <c r="BE217" s="158">
        <f t="shared" si="34"/>
        <v>0</v>
      </c>
      <c r="BF217" s="158">
        <f t="shared" si="35"/>
        <v>0</v>
      </c>
      <c r="BG217" s="158">
        <f t="shared" si="36"/>
        <v>0</v>
      </c>
      <c r="BH217" s="158">
        <f t="shared" si="37"/>
        <v>0</v>
      </c>
      <c r="BI217" s="158">
        <f t="shared" si="38"/>
        <v>0</v>
      </c>
      <c r="BJ217" s="21" t="s">
        <v>81</v>
      </c>
      <c r="BK217" s="158">
        <f t="shared" si="39"/>
        <v>0</v>
      </c>
      <c r="BL217" s="21" t="s">
        <v>163</v>
      </c>
      <c r="BM217" s="21" t="s">
        <v>774</v>
      </c>
    </row>
    <row r="218" spans="2:65" s="1" customFormat="1" ht="25.5" customHeight="1">
      <c r="B218" s="37"/>
      <c r="C218" s="147" t="s">
        <v>494</v>
      </c>
      <c r="D218" s="147" t="s">
        <v>156</v>
      </c>
      <c r="E218" s="148" t="s">
        <v>2337</v>
      </c>
      <c r="F218" s="149" t="s">
        <v>2338</v>
      </c>
      <c r="G218" s="150" t="s">
        <v>284</v>
      </c>
      <c r="H218" s="151">
        <v>103.765</v>
      </c>
      <c r="I218" s="152"/>
      <c r="J218" s="153">
        <f t="shared" si="30"/>
        <v>0</v>
      </c>
      <c r="K218" s="149" t="s">
        <v>21</v>
      </c>
      <c r="L218" s="37"/>
      <c r="M218" s="154" t="s">
        <v>21</v>
      </c>
      <c r="N218" s="155" t="s">
        <v>44</v>
      </c>
      <c r="P218" s="156">
        <f t="shared" si="31"/>
        <v>0</v>
      </c>
      <c r="Q218" s="156">
        <v>0.24598999999999999</v>
      </c>
      <c r="R218" s="156">
        <f t="shared" si="32"/>
        <v>25.525152349999999</v>
      </c>
      <c r="S218" s="156">
        <v>0</v>
      </c>
      <c r="T218" s="157">
        <f t="shared" si="33"/>
        <v>0</v>
      </c>
      <c r="AR218" s="21" t="s">
        <v>163</v>
      </c>
      <c r="AT218" s="21" t="s">
        <v>156</v>
      </c>
      <c r="AU218" s="21" t="s">
        <v>81</v>
      </c>
      <c r="AY218" s="21" t="s">
        <v>155</v>
      </c>
      <c r="BE218" s="158">
        <f t="shared" si="34"/>
        <v>0</v>
      </c>
      <c r="BF218" s="158">
        <f t="shared" si="35"/>
        <v>0</v>
      </c>
      <c r="BG218" s="158">
        <f t="shared" si="36"/>
        <v>0</v>
      </c>
      <c r="BH218" s="158">
        <f t="shared" si="37"/>
        <v>0</v>
      </c>
      <c r="BI218" s="158">
        <f t="shared" si="38"/>
        <v>0</v>
      </c>
      <c r="BJ218" s="21" t="s">
        <v>81</v>
      </c>
      <c r="BK218" s="158">
        <f t="shared" si="39"/>
        <v>0</v>
      </c>
      <c r="BL218" s="21" t="s">
        <v>163</v>
      </c>
      <c r="BM218" s="21" t="s">
        <v>777</v>
      </c>
    </row>
    <row r="219" spans="2:65" s="1" customFormat="1" ht="16.5" customHeight="1">
      <c r="B219" s="37"/>
      <c r="C219" s="147" t="s">
        <v>73</v>
      </c>
      <c r="D219" s="147" t="s">
        <v>156</v>
      </c>
      <c r="E219" s="148" t="s">
        <v>2339</v>
      </c>
      <c r="F219" s="149" t="s">
        <v>2340</v>
      </c>
      <c r="G219" s="150" t="s">
        <v>21</v>
      </c>
      <c r="H219" s="151">
        <v>0</v>
      </c>
      <c r="I219" s="152"/>
      <c r="J219" s="153">
        <f t="shared" si="30"/>
        <v>0</v>
      </c>
      <c r="K219" s="149" t="s">
        <v>21</v>
      </c>
      <c r="L219" s="37"/>
      <c r="M219" s="154" t="s">
        <v>21</v>
      </c>
      <c r="N219" s="155" t="s">
        <v>44</v>
      </c>
      <c r="P219" s="156">
        <f t="shared" si="31"/>
        <v>0</v>
      </c>
      <c r="Q219" s="156">
        <v>0</v>
      </c>
      <c r="R219" s="156">
        <f t="shared" si="32"/>
        <v>0</v>
      </c>
      <c r="S219" s="156">
        <v>0</v>
      </c>
      <c r="T219" s="157">
        <f t="shared" si="33"/>
        <v>0</v>
      </c>
      <c r="AR219" s="21" t="s">
        <v>163</v>
      </c>
      <c r="AT219" s="21" t="s">
        <v>156</v>
      </c>
      <c r="AU219" s="21" t="s">
        <v>81</v>
      </c>
      <c r="AY219" s="21" t="s">
        <v>155</v>
      </c>
      <c r="BE219" s="158">
        <f t="shared" si="34"/>
        <v>0</v>
      </c>
      <c r="BF219" s="158">
        <f t="shared" si="35"/>
        <v>0</v>
      </c>
      <c r="BG219" s="158">
        <f t="shared" si="36"/>
        <v>0</v>
      </c>
      <c r="BH219" s="158">
        <f t="shared" si="37"/>
        <v>0</v>
      </c>
      <c r="BI219" s="158">
        <f t="shared" si="38"/>
        <v>0</v>
      </c>
      <c r="BJ219" s="21" t="s">
        <v>81</v>
      </c>
      <c r="BK219" s="158">
        <f t="shared" si="39"/>
        <v>0</v>
      </c>
      <c r="BL219" s="21" t="s">
        <v>163</v>
      </c>
      <c r="BM219" s="21" t="s">
        <v>779</v>
      </c>
    </row>
    <row r="220" spans="2:65" s="1" customFormat="1" ht="25.5" customHeight="1">
      <c r="B220" s="37"/>
      <c r="C220" s="147" t="s">
        <v>366</v>
      </c>
      <c r="D220" s="147" t="s">
        <v>156</v>
      </c>
      <c r="E220" s="148" t="s">
        <v>2341</v>
      </c>
      <c r="F220" s="149" t="s">
        <v>2342</v>
      </c>
      <c r="G220" s="150" t="s">
        <v>284</v>
      </c>
      <c r="H220" s="151">
        <v>38.200000000000003</v>
      </c>
      <c r="I220" s="152"/>
      <c r="J220" s="153">
        <f t="shared" si="30"/>
        <v>0</v>
      </c>
      <c r="K220" s="149" t="s">
        <v>21</v>
      </c>
      <c r="L220" s="37"/>
      <c r="M220" s="154" t="s">
        <v>21</v>
      </c>
      <c r="N220" s="155" t="s">
        <v>44</v>
      </c>
      <c r="P220" s="156">
        <f t="shared" si="31"/>
        <v>0</v>
      </c>
      <c r="Q220" s="156">
        <v>0.31019000000000002</v>
      </c>
      <c r="R220" s="156">
        <f t="shared" si="32"/>
        <v>11.849258000000003</v>
      </c>
      <c r="S220" s="156">
        <v>0</v>
      </c>
      <c r="T220" s="157">
        <f t="shared" si="33"/>
        <v>0</v>
      </c>
      <c r="AR220" s="21" t="s">
        <v>163</v>
      </c>
      <c r="AT220" s="21" t="s">
        <v>156</v>
      </c>
      <c r="AU220" s="21" t="s">
        <v>81</v>
      </c>
      <c r="AY220" s="21" t="s">
        <v>155</v>
      </c>
      <c r="BE220" s="158">
        <f t="shared" si="34"/>
        <v>0</v>
      </c>
      <c r="BF220" s="158">
        <f t="shared" si="35"/>
        <v>0</v>
      </c>
      <c r="BG220" s="158">
        <f t="shared" si="36"/>
        <v>0</v>
      </c>
      <c r="BH220" s="158">
        <f t="shared" si="37"/>
        <v>0</v>
      </c>
      <c r="BI220" s="158">
        <f t="shared" si="38"/>
        <v>0</v>
      </c>
      <c r="BJ220" s="21" t="s">
        <v>81</v>
      </c>
      <c r="BK220" s="158">
        <f t="shared" si="39"/>
        <v>0</v>
      </c>
      <c r="BL220" s="21" t="s">
        <v>163</v>
      </c>
      <c r="BM220" s="21" t="s">
        <v>782</v>
      </c>
    </row>
    <row r="221" spans="2:65" s="1" customFormat="1" ht="16.5" customHeight="1">
      <c r="B221" s="37"/>
      <c r="C221" s="147" t="s">
        <v>73</v>
      </c>
      <c r="D221" s="147" t="s">
        <v>156</v>
      </c>
      <c r="E221" s="148" t="s">
        <v>2343</v>
      </c>
      <c r="F221" s="149" t="s">
        <v>2344</v>
      </c>
      <c r="G221" s="150" t="s">
        <v>21</v>
      </c>
      <c r="H221" s="151">
        <v>0</v>
      </c>
      <c r="I221" s="152"/>
      <c r="J221" s="153">
        <f t="shared" si="30"/>
        <v>0</v>
      </c>
      <c r="K221" s="149" t="s">
        <v>21</v>
      </c>
      <c r="L221" s="37"/>
      <c r="M221" s="154" t="s">
        <v>21</v>
      </c>
      <c r="N221" s="155" t="s">
        <v>44</v>
      </c>
      <c r="P221" s="156">
        <f t="shared" si="31"/>
        <v>0</v>
      </c>
      <c r="Q221" s="156">
        <v>0</v>
      </c>
      <c r="R221" s="156">
        <f t="shared" si="32"/>
        <v>0</v>
      </c>
      <c r="S221" s="156">
        <v>0</v>
      </c>
      <c r="T221" s="157">
        <f t="shared" si="33"/>
        <v>0</v>
      </c>
      <c r="AR221" s="21" t="s">
        <v>163</v>
      </c>
      <c r="AT221" s="21" t="s">
        <v>156</v>
      </c>
      <c r="AU221" s="21" t="s">
        <v>81</v>
      </c>
      <c r="AY221" s="21" t="s">
        <v>155</v>
      </c>
      <c r="BE221" s="158">
        <f t="shared" si="34"/>
        <v>0</v>
      </c>
      <c r="BF221" s="158">
        <f t="shared" si="35"/>
        <v>0</v>
      </c>
      <c r="BG221" s="158">
        <f t="shared" si="36"/>
        <v>0</v>
      </c>
      <c r="BH221" s="158">
        <f t="shared" si="37"/>
        <v>0</v>
      </c>
      <c r="BI221" s="158">
        <f t="shared" si="38"/>
        <v>0</v>
      </c>
      <c r="BJ221" s="21" t="s">
        <v>81</v>
      </c>
      <c r="BK221" s="158">
        <f t="shared" si="39"/>
        <v>0</v>
      </c>
      <c r="BL221" s="21" t="s">
        <v>163</v>
      </c>
      <c r="BM221" s="21" t="s">
        <v>784</v>
      </c>
    </row>
    <row r="222" spans="2:65" s="1" customFormat="1" ht="16.5" customHeight="1">
      <c r="B222" s="37"/>
      <c r="C222" s="147" t="s">
        <v>266</v>
      </c>
      <c r="D222" s="147" t="s">
        <v>156</v>
      </c>
      <c r="E222" s="148" t="s">
        <v>2345</v>
      </c>
      <c r="F222" s="149" t="s">
        <v>2346</v>
      </c>
      <c r="G222" s="150" t="s">
        <v>284</v>
      </c>
      <c r="H222" s="151">
        <v>165.1</v>
      </c>
      <c r="I222" s="152"/>
      <c r="J222" s="153">
        <f t="shared" si="30"/>
        <v>0</v>
      </c>
      <c r="K222" s="149" t="s">
        <v>21</v>
      </c>
      <c r="L222" s="37"/>
      <c r="M222" s="154" t="s">
        <v>21</v>
      </c>
      <c r="N222" s="155" t="s">
        <v>44</v>
      </c>
      <c r="P222" s="156">
        <f t="shared" si="31"/>
        <v>0</v>
      </c>
      <c r="Q222" s="156">
        <v>0.30676999999999999</v>
      </c>
      <c r="R222" s="156">
        <f t="shared" si="32"/>
        <v>50.647726999999996</v>
      </c>
      <c r="S222" s="156">
        <v>0</v>
      </c>
      <c r="T222" s="157">
        <f t="shared" si="33"/>
        <v>0</v>
      </c>
      <c r="AR222" s="21" t="s">
        <v>163</v>
      </c>
      <c r="AT222" s="21" t="s">
        <v>156</v>
      </c>
      <c r="AU222" s="21" t="s">
        <v>81</v>
      </c>
      <c r="AY222" s="21" t="s">
        <v>155</v>
      </c>
      <c r="BE222" s="158">
        <f t="shared" si="34"/>
        <v>0</v>
      </c>
      <c r="BF222" s="158">
        <f t="shared" si="35"/>
        <v>0</v>
      </c>
      <c r="BG222" s="158">
        <f t="shared" si="36"/>
        <v>0</v>
      </c>
      <c r="BH222" s="158">
        <f t="shared" si="37"/>
        <v>0</v>
      </c>
      <c r="BI222" s="158">
        <f t="shared" si="38"/>
        <v>0</v>
      </c>
      <c r="BJ222" s="21" t="s">
        <v>81</v>
      </c>
      <c r="BK222" s="158">
        <f t="shared" si="39"/>
        <v>0</v>
      </c>
      <c r="BL222" s="21" t="s">
        <v>163</v>
      </c>
      <c r="BM222" s="21" t="s">
        <v>787</v>
      </c>
    </row>
    <row r="223" spans="2:65" s="1" customFormat="1" ht="16.5" customHeight="1">
      <c r="B223" s="37"/>
      <c r="C223" s="147" t="s">
        <v>73</v>
      </c>
      <c r="D223" s="147" t="s">
        <v>156</v>
      </c>
      <c r="E223" s="148" t="s">
        <v>2347</v>
      </c>
      <c r="F223" s="149" t="s">
        <v>2348</v>
      </c>
      <c r="G223" s="150" t="s">
        <v>21</v>
      </c>
      <c r="H223" s="151">
        <v>0</v>
      </c>
      <c r="I223" s="152"/>
      <c r="J223" s="153">
        <f t="shared" si="30"/>
        <v>0</v>
      </c>
      <c r="K223" s="149" t="s">
        <v>21</v>
      </c>
      <c r="L223" s="37"/>
      <c r="M223" s="154" t="s">
        <v>21</v>
      </c>
      <c r="N223" s="155" t="s">
        <v>44</v>
      </c>
      <c r="P223" s="156">
        <f t="shared" si="31"/>
        <v>0</v>
      </c>
      <c r="Q223" s="156">
        <v>0</v>
      </c>
      <c r="R223" s="156">
        <f t="shared" si="32"/>
        <v>0</v>
      </c>
      <c r="S223" s="156">
        <v>0</v>
      </c>
      <c r="T223" s="157">
        <f t="shared" si="33"/>
        <v>0</v>
      </c>
      <c r="AR223" s="21" t="s">
        <v>163</v>
      </c>
      <c r="AT223" s="21" t="s">
        <v>156</v>
      </c>
      <c r="AU223" s="21" t="s">
        <v>81</v>
      </c>
      <c r="AY223" s="21" t="s">
        <v>155</v>
      </c>
      <c r="BE223" s="158">
        <f t="shared" si="34"/>
        <v>0</v>
      </c>
      <c r="BF223" s="158">
        <f t="shared" si="35"/>
        <v>0</v>
      </c>
      <c r="BG223" s="158">
        <f t="shared" si="36"/>
        <v>0</v>
      </c>
      <c r="BH223" s="158">
        <f t="shared" si="37"/>
        <v>0</v>
      </c>
      <c r="BI223" s="158">
        <f t="shared" si="38"/>
        <v>0</v>
      </c>
      <c r="BJ223" s="21" t="s">
        <v>81</v>
      </c>
      <c r="BK223" s="158">
        <f t="shared" si="39"/>
        <v>0</v>
      </c>
      <c r="BL223" s="21" t="s">
        <v>163</v>
      </c>
      <c r="BM223" s="21" t="s">
        <v>789</v>
      </c>
    </row>
    <row r="224" spans="2:65" s="1" customFormat="1" ht="16.5" customHeight="1">
      <c r="B224" s="37"/>
      <c r="C224" s="147" t="s">
        <v>337</v>
      </c>
      <c r="D224" s="147" t="s">
        <v>156</v>
      </c>
      <c r="E224" s="148" t="s">
        <v>2349</v>
      </c>
      <c r="F224" s="149" t="s">
        <v>2350</v>
      </c>
      <c r="G224" s="150" t="s">
        <v>284</v>
      </c>
      <c r="H224" s="151">
        <v>188.37</v>
      </c>
      <c r="I224" s="152"/>
      <c r="J224" s="153">
        <f t="shared" si="30"/>
        <v>0</v>
      </c>
      <c r="K224" s="149" t="s">
        <v>21</v>
      </c>
      <c r="L224" s="37"/>
      <c r="M224" s="154" t="s">
        <v>21</v>
      </c>
      <c r="N224" s="155" t="s">
        <v>44</v>
      </c>
      <c r="P224" s="156">
        <f t="shared" si="31"/>
        <v>0</v>
      </c>
      <c r="Q224" s="156">
        <v>0.31019000000000002</v>
      </c>
      <c r="R224" s="156">
        <f t="shared" si="32"/>
        <v>58.430490300000002</v>
      </c>
      <c r="S224" s="156">
        <v>0</v>
      </c>
      <c r="T224" s="157">
        <f t="shared" si="33"/>
        <v>0</v>
      </c>
      <c r="AR224" s="21" t="s">
        <v>163</v>
      </c>
      <c r="AT224" s="21" t="s">
        <v>156</v>
      </c>
      <c r="AU224" s="21" t="s">
        <v>81</v>
      </c>
      <c r="AY224" s="21" t="s">
        <v>155</v>
      </c>
      <c r="BE224" s="158">
        <f t="shared" si="34"/>
        <v>0</v>
      </c>
      <c r="BF224" s="158">
        <f t="shared" si="35"/>
        <v>0</v>
      </c>
      <c r="BG224" s="158">
        <f t="shared" si="36"/>
        <v>0</v>
      </c>
      <c r="BH224" s="158">
        <f t="shared" si="37"/>
        <v>0</v>
      </c>
      <c r="BI224" s="158">
        <f t="shared" si="38"/>
        <v>0</v>
      </c>
      <c r="BJ224" s="21" t="s">
        <v>81</v>
      </c>
      <c r="BK224" s="158">
        <f t="shared" si="39"/>
        <v>0</v>
      </c>
      <c r="BL224" s="21" t="s">
        <v>163</v>
      </c>
      <c r="BM224" s="21" t="s">
        <v>792</v>
      </c>
    </row>
    <row r="225" spans="2:65" s="1" customFormat="1" ht="16.5" customHeight="1">
      <c r="B225" s="37"/>
      <c r="C225" s="147" t="s">
        <v>73</v>
      </c>
      <c r="D225" s="147" t="s">
        <v>156</v>
      </c>
      <c r="E225" s="148" t="s">
        <v>2351</v>
      </c>
      <c r="F225" s="149" t="s">
        <v>2352</v>
      </c>
      <c r="G225" s="150" t="s">
        <v>21</v>
      </c>
      <c r="H225" s="151">
        <v>0</v>
      </c>
      <c r="I225" s="152"/>
      <c r="J225" s="153">
        <f t="shared" si="30"/>
        <v>0</v>
      </c>
      <c r="K225" s="149" t="s">
        <v>21</v>
      </c>
      <c r="L225" s="37"/>
      <c r="M225" s="154" t="s">
        <v>21</v>
      </c>
      <c r="N225" s="155" t="s">
        <v>44</v>
      </c>
      <c r="P225" s="156">
        <f t="shared" si="31"/>
        <v>0</v>
      </c>
      <c r="Q225" s="156">
        <v>0</v>
      </c>
      <c r="R225" s="156">
        <f t="shared" si="32"/>
        <v>0</v>
      </c>
      <c r="S225" s="156">
        <v>0</v>
      </c>
      <c r="T225" s="157">
        <f t="shared" si="33"/>
        <v>0</v>
      </c>
      <c r="AR225" s="21" t="s">
        <v>163</v>
      </c>
      <c r="AT225" s="21" t="s">
        <v>156</v>
      </c>
      <c r="AU225" s="21" t="s">
        <v>81</v>
      </c>
      <c r="AY225" s="21" t="s">
        <v>155</v>
      </c>
      <c r="BE225" s="158">
        <f t="shared" si="34"/>
        <v>0</v>
      </c>
      <c r="BF225" s="158">
        <f t="shared" si="35"/>
        <v>0</v>
      </c>
      <c r="BG225" s="158">
        <f t="shared" si="36"/>
        <v>0</v>
      </c>
      <c r="BH225" s="158">
        <f t="shared" si="37"/>
        <v>0</v>
      </c>
      <c r="BI225" s="158">
        <f t="shared" si="38"/>
        <v>0</v>
      </c>
      <c r="BJ225" s="21" t="s">
        <v>81</v>
      </c>
      <c r="BK225" s="158">
        <f t="shared" si="39"/>
        <v>0</v>
      </c>
      <c r="BL225" s="21" t="s">
        <v>163</v>
      </c>
      <c r="BM225" s="21" t="s">
        <v>794</v>
      </c>
    </row>
    <row r="226" spans="2:65" s="1" customFormat="1" ht="16.5" customHeight="1">
      <c r="B226" s="37"/>
      <c r="C226" s="147" t="s">
        <v>509</v>
      </c>
      <c r="D226" s="147" t="s">
        <v>156</v>
      </c>
      <c r="E226" s="148" t="s">
        <v>2349</v>
      </c>
      <c r="F226" s="149" t="s">
        <v>2350</v>
      </c>
      <c r="G226" s="150" t="s">
        <v>284</v>
      </c>
      <c r="H226" s="151">
        <v>137.76</v>
      </c>
      <c r="I226" s="152"/>
      <c r="J226" s="153">
        <f t="shared" si="30"/>
        <v>0</v>
      </c>
      <c r="K226" s="149" t="s">
        <v>21</v>
      </c>
      <c r="L226" s="37"/>
      <c r="M226" s="154" t="s">
        <v>21</v>
      </c>
      <c r="N226" s="155" t="s">
        <v>44</v>
      </c>
      <c r="P226" s="156">
        <f t="shared" si="31"/>
        <v>0</v>
      </c>
      <c r="Q226" s="156">
        <v>0.31019000000000002</v>
      </c>
      <c r="R226" s="156">
        <f t="shared" si="32"/>
        <v>42.731774399999999</v>
      </c>
      <c r="S226" s="156">
        <v>0</v>
      </c>
      <c r="T226" s="157">
        <f t="shared" si="33"/>
        <v>0</v>
      </c>
      <c r="AR226" s="21" t="s">
        <v>163</v>
      </c>
      <c r="AT226" s="21" t="s">
        <v>156</v>
      </c>
      <c r="AU226" s="21" t="s">
        <v>81</v>
      </c>
      <c r="AY226" s="21" t="s">
        <v>155</v>
      </c>
      <c r="BE226" s="158">
        <f t="shared" si="34"/>
        <v>0</v>
      </c>
      <c r="BF226" s="158">
        <f t="shared" si="35"/>
        <v>0</v>
      </c>
      <c r="BG226" s="158">
        <f t="shared" si="36"/>
        <v>0</v>
      </c>
      <c r="BH226" s="158">
        <f t="shared" si="37"/>
        <v>0</v>
      </c>
      <c r="BI226" s="158">
        <f t="shared" si="38"/>
        <v>0</v>
      </c>
      <c r="BJ226" s="21" t="s">
        <v>81</v>
      </c>
      <c r="BK226" s="158">
        <f t="shared" si="39"/>
        <v>0</v>
      </c>
      <c r="BL226" s="21" t="s">
        <v>163</v>
      </c>
      <c r="BM226" s="21" t="s">
        <v>797</v>
      </c>
    </row>
    <row r="227" spans="2:65" s="1" customFormat="1" ht="16.5" customHeight="1">
      <c r="B227" s="37"/>
      <c r="C227" s="147" t="s">
        <v>73</v>
      </c>
      <c r="D227" s="147" t="s">
        <v>156</v>
      </c>
      <c r="E227" s="148" t="s">
        <v>2353</v>
      </c>
      <c r="F227" s="149" t="s">
        <v>2354</v>
      </c>
      <c r="G227" s="150" t="s">
        <v>21</v>
      </c>
      <c r="H227" s="151">
        <v>0</v>
      </c>
      <c r="I227" s="152"/>
      <c r="J227" s="153">
        <f t="shared" si="30"/>
        <v>0</v>
      </c>
      <c r="K227" s="149" t="s">
        <v>21</v>
      </c>
      <c r="L227" s="37"/>
      <c r="M227" s="154" t="s">
        <v>21</v>
      </c>
      <c r="N227" s="155" t="s">
        <v>44</v>
      </c>
      <c r="P227" s="156">
        <f t="shared" si="31"/>
        <v>0</v>
      </c>
      <c r="Q227" s="156">
        <v>0</v>
      </c>
      <c r="R227" s="156">
        <f t="shared" si="32"/>
        <v>0</v>
      </c>
      <c r="S227" s="156">
        <v>0</v>
      </c>
      <c r="T227" s="157">
        <f t="shared" si="33"/>
        <v>0</v>
      </c>
      <c r="AR227" s="21" t="s">
        <v>163</v>
      </c>
      <c r="AT227" s="21" t="s">
        <v>156</v>
      </c>
      <c r="AU227" s="21" t="s">
        <v>81</v>
      </c>
      <c r="AY227" s="21" t="s">
        <v>155</v>
      </c>
      <c r="BE227" s="158">
        <f t="shared" si="34"/>
        <v>0</v>
      </c>
      <c r="BF227" s="158">
        <f t="shared" si="35"/>
        <v>0</v>
      </c>
      <c r="BG227" s="158">
        <f t="shared" si="36"/>
        <v>0</v>
      </c>
      <c r="BH227" s="158">
        <f t="shared" si="37"/>
        <v>0</v>
      </c>
      <c r="BI227" s="158">
        <f t="shared" si="38"/>
        <v>0</v>
      </c>
      <c r="BJ227" s="21" t="s">
        <v>81</v>
      </c>
      <c r="BK227" s="158">
        <f t="shared" si="39"/>
        <v>0</v>
      </c>
      <c r="BL227" s="21" t="s">
        <v>163</v>
      </c>
      <c r="BM227" s="21" t="s">
        <v>799</v>
      </c>
    </row>
    <row r="228" spans="2:65" s="1" customFormat="1" ht="25.5" customHeight="1">
      <c r="B228" s="37"/>
      <c r="C228" s="147" t="s">
        <v>160</v>
      </c>
      <c r="D228" s="147" t="s">
        <v>156</v>
      </c>
      <c r="E228" s="148" t="s">
        <v>2355</v>
      </c>
      <c r="F228" s="149" t="s">
        <v>2356</v>
      </c>
      <c r="G228" s="150" t="s">
        <v>284</v>
      </c>
      <c r="H228" s="151">
        <v>52.2</v>
      </c>
      <c r="I228" s="152"/>
      <c r="J228" s="153">
        <f t="shared" si="30"/>
        <v>0</v>
      </c>
      <c r="K228" s="149" t="s">
        <v>21</v>
      </c>
      <c r="L228" s="37"/>
      <c r="M228" s="154" t="s">
        <v>21</v>
      </c>
      <c r="N228" s="155" t="s">
        <v>44</v>
      </c>
      <c r="P228" s="156">
        <f t="shared" si="31"/>
        <v>0</v>
      </c>
      <c r="Q228" s="156">
        <v>0.24154999999999999</v>
      </c>
      <c r="R228" s="156">
        <f t="shared" si="32"/>
        <v>12.60891</v>
      </c>
      <c r="S228" s="156">
        <v>0</v>
      </c>
      <c r="T228" s="157">
        <f t="shared" si="33"/>
        <v>0</v>
      </c>
      <c r="AR228" s="21" t="s">
        <v>163</v>
      </c>
      <c r="AT228" s="21" t="s">
        <v>156</v>
      </c>
      <c r="AU228" s="21" t="s">
        <v>81</v>
      </c>
      <c r="AY228" s="21" t="s">
        <v>155</v>
      </c>
      <c r="BE228" s="158">
        <f t="shared" si="34"/>
        <v>0</v>
      </c>
      <c r="BF228" s="158">
        <f t="shared" si="35"/>
        <v>0</v>
      </c>
      <c r="BG228" s="158">
        <f t="shared" si="36"/>
        <v>0</v>
      </c>
      <c r="BH228" s="158">
        <f t="shared" si="37"/>
        <v>0</v>
      </c>
      <c r="BI228" s="158">
        <f t="shared" si="38"/>
        <v>0</v>
      </c>
      <c r="BJ228" s="21" t="s">
        <v>81</v>
      </c>
      <c r="BK228" s="158">
        <f t="shared" si="39"/>
        <v>0</v>
      </c>
      <c r="BL228" s="21" t="s">
        <v>163</v>
      </c>
      <c r="BM228" s="21" t="s">
        <v>802</v>
      </c>
    </row>
    <row r="229" spans="2:65" s="1" customFormat="1" ht="16.5" customHeight="1">
      <c r="B229" s="37"/>
      <c r="C229" s="147" t="s">
        <v>73</v>
      </c>
      <c r="D229" s="147" t="s">
        <v>156</v>
      </c>
      <c r="E229" s="148" t="s">
        <v>2357</v>
      </c>
      <c r="F229" s="149" t="s">
        <v>2358</v>
      </c>
      <c r="G229" s="150" t="s">
        <v>21</v>
      </c>
      <c r="H229" s="151">
        <v>0</v>
      </c>
      <c r="I229" s="152"/>
      <c r="J229" s="153">
        <f t="shared" si="30"/>
        <v>0</v>
      </c>
      <c r="K229" s="149" t="s">
        <v>21</v>
      </c>
      <c r="L229" s="37"/>
      <c r="M229" s="154" t="s">
        <v>21</v>
      </c>
      <c r="N229" s="155" t="s">
        <v>44</v>
      </c>
      <c r="P229" s="156">
        <f t="shared" si="31"/>
        <v>0</v>
      </c>
      <c r="Q229" s="156">
        <v>0</v>
      </c>
      <c r="R229" s="156">
        <f t="shared" si="32"/>
        <v>0</v>
      </c>
      <c r="S229" s="156">
        <v>0</v>
      </c>
      <c r="T229" s="157">
        <f t="shared" si="33"/>
        <v>0</v>
      </c>
      <c r="AR229" s="21" t="s">
        <v>163</v>
      </c>
      <c r="AT229" s="21" t="s">
        <v>156</v>
      </c>
      <c r="AU229" s="21" t="s">
        <v>81</v>
      </c>
      <c r="AY229" s="21" t="s">
        <v>155</v>
      </c>
      <c r="BE229" s="158">
        <f t="shared" si="34"/>
        <v>0</v>
      </c>
      <c r="BF229" s="158">
        <f t="shared" si="35"/>
        <v>0</v>
      </c>
      <c r="BG229" s="158">
        <f t="shared" si="36"/>
        <v>0</v>
      </c>
      <c r="BH229" s="158">
        <f t="shared" si="37"/>
        <v>0</v>
      </c>
      <c r="BI229" s="158">
        <f t="shared" si="38"/>
        <v>0</v>
      </c>
      <c r="BJ229" s="21" t="s">
        <v>81</v>
      </c>
      <c r="BK229" s="158">
        <f t="shared" si="39"/>
        <v>0</v>
      </c>
      <c r="BL229" s="21" t="s">
        <v>163</v>
      </c>
      <c r="BM229" s="21" t="s">
        <v>804</v>
      </c>
    </row>
    <row r="230" spans="2:65" s="1" customFormat="1" ht="16.5" customHeight="1">
      <c r="B230" s="37"/>
      <c r="C230" s="147" t="s">
        <v>517</v>
      </c>
      <c r="D230" s="147" t="s">
        <v>156</v>
      </c>
      <c r="E230" s="148" t="s">
        <v>2359</v>
      </c>
      <c r="F230" s="149" t="s">
        <v>2360</v>
      </c>
      <c r="G230" s="150" t="s">
        <v>284</v>
      </c>
      <c r="H230" s="151">
        <v>68.5</v>
      </c>
      <c r="I230" s="152"/>
      <c r="J230" s="153">
        <f t="shared" si="30"/>
        <v>0</v>
      </c>
      <c r="K230" s="149" t="s">
        <v>21</v>
      </c>
      <c r="L230" s="37"/>
      <c r="M230" s="154" t="s">
        <v>21</v>
      </c>
      <c r="N230" s="155" t="s">
        <v>44</v>
      </c>
      <c r="P230" s="156">
        <f t="shared" si="31"/>
        <v>0</v>
      </c>
      <c r="Q230" s="156">
        <v>0.24154999999999999</v>
      </c>
      <c r="R230" s="156">
        <f t="shared" si="32"/>
        <v>16.546174999999998</v>
      </c>
      <c r="S230" s="156">
        <v>0</v>
      </c>
      <c r="T230" s="157">
        <f t="shared" si="33"/>
        <v>0</v>
      </c>
      <c r="AR230" s="21" t="s">
        <v>163</v>
      </c>
      <c r="AT230" s="21" t="s">
        <v>156</v>
      </c>
      <c r="AU230" s="21" t="s">
        <v>81</v>
      </c>
      <c r="AY230" s="21" t="s">
        <v>155</v>
      </c>
      <c r="BE230" s="158">
        <f t="shared" si="34"/>
        <v>0</v>
      </c>
      <c r="BF230" s="158">
        <f t="shared" si="35"/>
        <v>0</v>
      </c>
      <c r="BG230" s="158">
        <f t="shared" si="36"/>
        <v>0</v>
      </c>
      <c r="BH230" s="158">
        <f t="shared" si="37"/>
        <v>0</v>
      </c>
      <c r="BI230" s="158">
        <f t="shared" si="38"/>
        <v>0</v>
      </c>
      <c r="BJ230" s="21" t="s">
        <v>81</v>
      </c>
      <c r="BK230" s="158">
        <f t="shared" si="39"/>
        <v>0</v>
      </c>
      <c r="BL230" s="21" t="s">
        <v>163</v>
      </c>
      <c r="BM230" s="21" t="s">
        <v>807</v>
      </c>
    </row>
    <row r="231" spans="2:65" s="1" customFormat="1" ht="16.5" customHeight="1">
      <c r="B231" s="37"/>
      <c r="C231" s="147" t="s">
        <v>73</v>
      </c>
      <c r="D231" s="147" t="s">
        <v>156</v>
      </c>
      <c r="E231" s="148" t="s">
        <v>2361</v>
      </c>
      <c r="F231" s="149" t="s">
        <v>2362</v>
      </c>
      <c r="G231" s="150" t="s">
        <v>21</v>
      </c>
      <c r="H231" s="151">
        <v>0</v>
      </c>
      <c r="I231" s="152"/>
      <c r="J231" s="153">
        <f t="shared" si="30"/>
        <v>0</v>
      </c>
      <c r="K231" s="149" t="s">
        <v>21</v>
      </c>
      <c r="L231" s="37"/>
      <c r="M231" s="154" t="s">
        <v>21</v>
      </c>
      <c r="N231" s="155" t="s">
        <v>44</v>
      </c>
      <c r="P231" s="156">
        <f t="shared" si="31"/>
        <v>0</v>
      </c>
      <c r="Q231" s="156">
        <v>0</v>
      </c>
      <c r="R231" s="156">
        <f t="shared" si="32"/>
        <v>0</v>
      </c>
      <c r="S231" s="156">
        <v>0</v>
      </c>
      <c r="T231" s="157">
        <f t="shared" si="33"/>
        <v>0</v>
      </c>
      <c r="AR231" s="21" t="s">
        <v>163</v>
      </c>
      <c r="AT231" s="21" t="s">
        <v>156</v>
      </c>
      <c r="AU231" s="21" t="s">
        <v>81</v>
      </c>
      <c r="AY231" s="21" t="s">
        <v>155</v>
      </c>
      <c r="BE231" s="158">
        <f t="shared" si="34"/>
        <v>0</v>
      </c>
      <c r="BF231" s="158">
        <f t="shared" si="35"/>
        <v>0</v>
      </c>
      <c r="BG231" s="158">
        <f t="shared" si="36"/>
        <v>0</v>
      </c>
      <c r="BH231" s="158">
        <f t="shared" si="37"/>
        <v>0</v>
      </c>
      <c r="BI231" s="158">
        <f t="shared" si="38"/>
        <v>0</v>
      </c>
      <c r="BJ231" s="21" t="s">
        <v>81</v>
      </c>
      <c r="BK231" s="158">
        <f t="shared" si="39"/>
        <v>0</v>
      </c>
      <c r="BL231" s="21" t="s">
        <v>163</v>
      </c>
      <c r="BM231" s="21" t="s">
        <v>809</v>
      </c>
    </row>
    <row r="232" spans="2:65" s="1" customFormat="1" ht="16.5" customHeight="1">
      <c r="B232" s="37"/>
      <c r="C232" s="147" t="s">
        <v>376</v>
      </c>
      <c r="D232" s="147" t="s">
        <v>156</v>
      </c>
      <c r="E232" s="148" t="s">
        <v>2363</v>
      </c>
      <c r="F232" s="149" t="s">
        <v>2364</v>
      </c>
      <c r="G232" s="150" t="s">
        <v>284</v>
      </c>
      <c r="H232" s="151">
        <v>102.6</v>
      </c>
      <c r="I232" s="152"/>
      <c r="J232" s="153">
        <f t="shared" si="30"/>
        <v>0</v>
      </c>
      <c r="K232" s="149" t="s">
        <v>21</v>
      </c>
      <c r="L232" s="37"/>
      <c r="M232" s="154" t="s">
        <v>21</v>
      </c>
      <c r="N232" s="155" t="s">
        <v>44</v>
      </c>
      <c r="P232" s="156">
        <f t="shared" si="31"/>
        <v>0</v>
      </c>
      <c r="Q232" s="156">
        <v>0.24598999999999999</v>
      </c>
      <c r="R232" s="156">
        <f t="shared" si="32"/>
        <v>25.238573999999996</v>
      </c>
      <c r="S232" s="156">
        <v>0</v>
      </c>
      <c r="T232" s="157">
        <f t="shared" si="33"/>
        <v>0</v>
      </c>
      <c r="AR232" s="21" t="s">
        <v>163</v>
      </c>
      <c r="AT232" s="21" t="s">
        <v>156</v>
      </c>
      <c r="AU232" s="21" t="s">
        <v>81</v>
      </c>
      <c r="AY232" s="21" t="s">
        <v>155</v>
      </c>
      <c r="BE232" s="158">
        <f t="shared" si="34"/>
        <v>0</v>
      </c>
      <c r="BF232" s="158">
        <f t="shared" si="35"/>
        <v>0</v>
      </c>
      <c r="BG232" s="158">
        <f t="shared" si="36"/>
        <v>0</v>
      </c>
      <c r="BH232" s="158">
        <f t="shared" si="37"/>
        <v>0</v>
      </c>
      <c r="BI232" s="158">
        <f t="shared" si="38"/>
        <v>0</v>
      </c>
      <c r="BJ232" s="21" t="s">
        <v>81</v>
      </c>
      <c r="BK232" s="158">
        <f t="shared" si="39"/>
        <v>0</v>
      </c>
      <c r="BL232" s="21" t="s">
        <v>163</v>
      </c>
      <c r="BM232" s="21" t="s">
        <v>812</v>
      </c>
    </row>
    <row r="233" spans="2:65" s="1" customFormat="1" ht="16.5" customHeight="1">
      <c r="B233" s="37"/>
      <c r="C233" s="147" t="s">
        <v>73</v>
      </c>
      <c r="D233" s="147" t="s">
        <v>156</v>
      </c>
      <c r="E233" s="148" t="s">
        <v>2365</v>
      </c>
      <c r="F233" s="149" t="s">
        <v>2366</v>
      </c>
      <c r="G233" s="150" t="s">
        <v>21</v>
      </c>
      <c r="H233" s="151">
        <v>0</v>
      </c>
      <c r="I233" s="152"/>
      <c r="J233" s="153">
        <f t="shared" si="30"/>
        <v>0</v>
      </c>
      <c r="K233" s="149" t="s">
        <v>21</v>
      </c>
      <c r="L233" s="37"/>
      <c r="M233" s="154" t="s">
        <v>21</v>
      </c>
      <c r="N233" s="155" t="s">
        <v>44</v>
      </c>
      <c r="P233" s="156">
        <f t="shared" si="31"/>
        <v>0</v>
      </c>
      <c r="Q233" s="156">
        <v>0</v>
      </c>
      <c r="R233" s="156">
        <f t="shared" si="32"/>
        <v>0</v>
      </c>
      <c r="S233" s="156">
        <v>0</v>
      </c>
      <c r="T233" s="157">
        <f t="shared" si="33"/>
        <v>0</v>
      </c>
      <c r="AR233" s="21" t="s">
        <v>163</v>
      </c>
      <c r="AT233" s="21" t="s">
        <v>156</v>
      </c>
      <c r="AU233" s="21" t="s">
        <v>81</v>
      </c>
      <c r="AY233" s="21" t="s">
        <v>155</v>
      </c>
      <c r="BE233" s="158">
        <f t="shared" si="34"/>
        <v>0</v>
      </c>
      <c r="BF233" s="158">
        <f t="shared" si="35"/>
        <v>0</v>
      </c>
      <c r="BG233" s="158">
        <f t="shared" si="36"/>
        <v>0</v>
      </c>
      <c r="BH233" s="158">
        <f t="shared" si="37"/>
        <v>0</v>
      </c>
      <c r="BI233" s="158">
        <f t="shared" si="38"/>
        <v>0</v>
      </c>
      <c r="BJ233" s="21" t="s">
        <v>81</v>
      </c>
      <c r="BK233" s="158">
        <f t="shared" si="39"/>
        <v>0</v>
      </c>
      <c r="BL233" s="21" t="s">
        <v>163</v>
      </c>
      <c r="BM233" s="21" t="s">
        <v>814</v>
      </c>
    </row>
    <row r="234" spans="2:65" s="1" customFormat="1" ht="16.5" customHeight="1">
      <c r="B234" s="37"/>
      <c r="C234" s="147" t="s">
        <v>1468</v>
      </c>
      <c r="D234" s="147" t="s">
        <v>156</v>
      </c>
      <c r="E234" s="148" t="s">
        <v>2367</v>
      </c>
      <c r="F234" s="149" t="s">
        <v>2368</v>
      </c>
      <c r="G234" s="150" t="s">
        <v>265</v>
      </c>
      <c r="H234" s="151">
        <v>1.966</v>
      </c>
      <c r="I234" s="152"/>
      <c r="J234" s="153">
        <f t="shared" si="30"/>
        <v>0</v>
      </c>
      <c r="K234" s="149" t="s">
        <v>21</v>
      </c>
      <c r="L234" s="37"/>
      <c r="M234" s="154" t="s">
        <v>21</v>
      </c>
      <c r="N234" s="155" t="s">
        <v>44</v>
      </c>
      <c r="P234" s="156">
        <f t="shared" si="31"/>
        <v>0</v>
      </c>
      <c r="Q234" s="156">
        <v>1.95505</v>
      </c>
      <c r="R234" s="156">
        <f t="shared" si="32"/>
        <v>3.8436282999999998</v>
      </c>
      <c r="S234" s="156">
        <v>0</v>
      </c>
      <c r="T234" s="157">
        <f t="shared" si="33"/>
        <v>0</v>
      </c>
      <c r="AR234" s="21" t="s">
        <v>163</v>
      </c>
      <c r="AT234" s="21" t="s">
        <v>156</v>
      </c>
      <c r="AU234" s="21" t="s">
        <v>81</v>
      </c>
      <c r="AY234" s="21" t="s">
        <v>155</v>
      </c>
      <c r="BE234" s="158">
        <f t="shared" si="34"/>
        <v>0</v>
      </c>
      <c r="BF234" s="158">
        <f t="shared" si="35"/>
        <v>0</v>
      </c>
      <c r="BG234" s="158">
        <f t="shared" si="36"/>
        <v>0</v>
      </c>
      <c r="BH234" s="158">
        <f t="shared" si="37"/>
        <v>0</v>
      </c>
      <c r="BI234" s="158">
        <f t="shared" si="38"/>
        <v>0</v>
      </c>
      <c r="BJ234" s="21" t="s">
        <v>81</v>
      </c>
      <c r="BK234" s="158">
        <f t="shared" si="39"/>
        <v>0</v>
      </c>
      <c r="BL234" s="21" t="s">
        <v>163</v>
      </c>
      <c r="BM234" s="21" t="s">
        <v>817</v>
      </c>
    </row>
    <row r="235" spans="2:65" s="1" customFormat="1" ht="16.5" customHeight="1">
      <c r="B235" s="37"/>
      <c r="C235" s="147" t="s">
        <v>73</v>
      </c>
      <c r="D235" s="147" t="s">
        <v>156</v>
      </c>
      <c r="E235" s="148" t="s">
        <v>2369</v>
      </c>
      <c r="F235" s="149" t="s">
        <v>2370</v>
      </c>
      <c r="G235" s="150" t="s">
        <v>21</v>
      </c>
      <c r="H235" s="151">
        <v>0</v>
      </c>
      <c r="I235" s="152"/>
      <c r="J235" s="153">
        <f t="shared" ref="J235:J266" si="40">ROUND(I235*H235,2)</f>
        <v>0</v>
      </c>
      <c r="K235" s="149" t="s">
        <v>21</v>
      </c>
      <c r="L235" s="37"/>
      <c r="M235" s="154" t="s">
        <v>21</v>
      </c>
      <c r="N235" s="155" t="s">
        <v>44</v>
      </c>
      <c r="P235" s="156">
        <f t="shared" ref="P235:P266" si="41">O235*H235</f>
        <v>0</v>
      </c>
      <c r="Q235" s="156">
        <v>0</v>
      </c>
      <c r="R235" s="156">
        <f t="shared" ref="R235:R266" si="42">Q235*H235</f>
        <v>0</v>
      </c>
      <c r="S235" s="156">
        <v>0</v>
      </c>
      <c r="T235" s="157">
        <f t="shared" ref="T235:T266" si="43">S235*H235</f>
        <v>0</v>
      </c>
      <c r="AR235" s="21" t="s">
        <v>163</v>
      </c>
      <c r="AT235" s="21" t="s">
        <v>156</v>
      </c>
      <c r="AU235" s="21" t="s">
        <v>81</v>
      </c>
      <c r="AY235" s="21" t="s">
        <v>155</v>
      </c>
      <c r="BE235" s="158">
        <f t="shared" ref="BE235:BE271" si="44">IF(N235="základní",J235,0)</f>
        <v>0</v>
      </c>
      <c r="BF235" s="158">
        <f t="shared" ref="BF235:BF271" si="45">IF(N235="snížená",J235,0)</f>
        <v>0</v>
      </c>
      <c r="BG235" s="158">
        <f t="shared" ref="BG235:BG271" si="46">IF(N235="zákl. přenesená",J235,0)</f>
        <v>0</v>
      </c>
      <c r="BH235" s="158">
        <f t="shared" ref="BH235:BH271" si="47">IF(N235="sníž. přenesená",J235,0)</f>
        <v>0</v>
      </c>
      <c r="BI235" s="158">
        <f t="shared" ref="BI235:BI271" si="48">IF(N235="nulová",J235,0)</f>
        <v>0</v>
      </c>
      <c r="BJ235" s="21" t="s">
        <v>81</v>
      </c>
      <c r="BK235" s="158">
        <f t="shared" ref="BK235:BK271" si="49">ROUND(I235*H235,2)</f>
        <v>0</v>
      </c>
      <c r="BL235" s="21" t="s">
        <v>163</v>
      </c>
      <c r="BM235" s="21" t="s">
        <v>819</v>
      </c>
    </row>
    <row r="236" spans="2:65" s="1" customFormat="1" ht="25.5" customHeight="1">
      <c r="B236" s="37"/>
      <c r="C236" s="147" t="s">
        <v>379</v>
      </c>
      <c r="D236" s="147" t="s">
        <v>156</v>
      </c>
      <c r="E236" s="148" t="s">
        <v>2371</v>
      </c>
      <c r="F236" s="149" t="s">
        <v>2372</v>
      </c>
      <c r="G236" s="150" t="s">
        <v>303</v>
      </c>
      <c r="H236" s="151">
        <v>3.956</v>
      </c>
      <c r="I236" s="152"/>
      <c r="J236" s="153">
        <f t="shared" si="40"/>
        <v>0</v>
      </c>
      <c r="K236" s="149" t="s">
        <v>21</v>
      </c>
      <c r="L236" s="37"/>
      <c r="M236" s="154" t="s">
        <v>21</v>
      </c>
      <c r="N236" s="155" t="s">
        <v>44</v>
      </c>
      <c r="P236" s="156">
        <f t="shared" si="41"/>
        <v>0</v>
      </c>
      <c r="Q236" s="156">
        <v>1.7090000000000001E-2</v>
      </c>
      <c r="R236" s="156">
        <f t="shared" si="42"/>
        <v>6.7608040000000008E-2</v>
      </c>
      <c r="S236" s="156">
        <v>0</v>
      </c>
      <c r="T236" s="157">
        <f t="shared" si="43"/>
        <v>0</v>
      </c>
      <c r="AR236" s="21" t="s">
        <v>163</v>
      </c>
      <c r="AT236" s="21" t="s">
        <v>156</v>
      </c>
      <c r="AU236" s="21" t="s">
        <v>81</v>
      </c>
      <c r="AY236" s="21" t="s">
        <v>155</v>
      </c>
      <c r="BE236" s="158">
        <f t="shared" si="44"/>
        <v>0</v>
      </c>
      <c r="BF236" s="158">
        <f t="shared" si="45"/>
        <v>0</v>
      </c>
      <c r="BG236" s="158">
        <f t="shared" si="46"/>
        <v>0</v>
      </c>
      <c r="BH236" s="158">
        <f t="shared" si="47"/>
        <v>0</v>
      </c>
      <c r="BI236" s="158">
        <f t="shared" si="48"/>
        <v>0</v>
      </c>
      <c r="BJ236" s="21" t="s">
        <v>81</v>
      </c>
      <c r="BK236" s="158">
        <f t="shared" si="49"/>
        <v>0</v>
      </c>
      <c r="BL236" s="21" t="s">
        <v>163</v>
      </c>
      <c r="BM236" s="21" t="s">
        <v>822</v>
      </c>
    </row>
    <row r="237" spans="2:65" s="1" customFormat="1" ht="16.5" customHeight="1">
      <c r="B237" s="37"/>
      <c r="C237" s="147" t="s">
        <v>73</v>
      </c>
      <c r="D237" s="147" t="s">
        <v>156</v>
      </c>
      <c r="E237" s="148" t="s">
        <v>2373</v>
      </c>
      <c r="F237" s="149" t="s">
        <v>2374</v>
      </c>
      <c r="G237" s="150" t="s">
        <v>21</v>
      </c>
      <c r="H237" s="151">
        <v>0</v>
      </c>
      <c r="I237" s="152"/>
      <c r="J237" s="153">
        <f t="shared" si="40"/>
        <v>0</v>
      </c>
      <c r="K237" s="149" t="s">
        <v>21</v>
      </c>
      <c r="L237" s="37"/>
      <c r="M237" s="154" t="s">
        <v>21</v>
      </c>
      <c r="N237" s="155" t="s">
        <v>44</v>
      </c>
      <c r="P237" s="156">
        <f t="shared" si="41"/>
        <v>0</v>
      </c>
      <c r="Q237" s="156">
        <v>0</v>
      </c>
      <c r="R237" s="156">
        <f t="shared" si="42"/>
        <v>0</v>
      </c>
      <c r="S237" s="156">
        <v>0</v>
      </c>
      <c r="T237" s="157">
        <f t="shared" si="43"/>
        <v>0</v>
      </c>
      <c r="AR237" s="21" t="s">
        <v>163</v>
      </c>
      <c r="AT237" s="21" t="s">
        <v>156</v>
      </c>
      <c r="AU237" s="21" t="s">
        <v>81</v>
      </c>
      <c r="AY237" s="21" t="s">
        <v>155</v>
      </c>
      <c r="BE237" s="158">
        <f t="shared" si="44"/>
        <v>0</v>
      </c>
      <c r="BF237" s="158">
        <f t="shared" si="45"/>
        <v>0</v>
      </c>
      <c r="BG237" s="158">
        <f t="shared" si="46"/>
        <v>0</v>
      </c>
      <c r="BH237" s="158">
        <f t="shared" si="47"/>
        <v>0</v>
      </c>
      <c r="BI237" s="158">
        <f t="shared" si="48"/>
        <v>0</v>
      </c>
      <c r="BJ237" s="21" t="s">
        <v>81</v>
      </c>
      <c r="BK237" s="158">
        <f t="shared" si="49"/>
        <v>0</v>
      </c>
      <c r="BL237" s="21" t="s">
        <v>163</v>
      </c>
      <c r="BM237" s="21" t="s">
        <v>824</v>
      </c>
    </row>
    <row r="238" spans="2:65" s="1" customFormat="1" ht="16.5" customHeight="1">
      <c r="B238" s="37"/>
      <c r="C238" s="186" t="s">
        <v>1471</v>
      </c>
      <c r="D238" s="186" t="s">
        <v>300</v>
      </c>
      <c r="E238" s="187" t="s">
        <v>2375</v>
      </c>
      <c r="F238" s="188" t="s">
        <v>2376</v>
      </c>
      <c r="G238" s="189" t="s">
        <v>303</v>
      </c>
      <c r="H238" s="190">
        <v>1.536</v>
      </c>
      <c r="I238" s="191"/>
      <c r="J238" s="192">
        <f t="shared" si="40"/>
        <v>0</v>
      </c>
      <c r="K238" s="188" t="s">
        <v>21</v>
      </c>
      <c r="L238" s="193"/>
      <c r="M238" s="194" t="s">
        <v>21</v>
      </c>
      <c r="N238" s="195" t="s">
        <v>44</v>
      </c>
      <c r="P238" s="156">
        <f t="shared" si="41"/>
        <v>0</v>
      </c>
      <c r="Q238" s="156">
        <v>1</v>
      </c>
      <c r="R238" s="156">
        <f t="shared" si="42"/>
        <v>1.536</v>
      </c>
      <c r="S238" s="156">
        <v>0</v>
      </c>
      <c r="T238" s="157">
        <f t="shared" si="43"/>
        <v>0</v>
      </c>
      <c r="AR238" s="21" t="s">
        <v>169</v>
      </c>
      <c r="AT238" s="21" t="s">
        <v>300</v>
      </c>
      <c r="AU238" s="21" t="s">
        <v>81</v>
      </c>
      <c r="AY238" s="21" t="s">
        <v>155</v>
      </c>
      <c r="BE238" s="158">
        <f t="shared" si="44"/>
        <v>0</v>
      </c>
      <c r="BF238" s="158">
        <f t="shared" si="45"/>
        <v>0</v>
      </c>
      <c r="BG238" s="158">
        <f t="shared" si="46"/>
        <v>0</v>
      </c>
      <c r="BH238" s="158">
        <f t="shared" si="47"/>
        <v>0</v>
      </c>
      <c r="BI238" s="158">
        <f t="shared" si="48"/>
        <v>0</v>
      </c>
      <c r="BJ238" s="21" t="s">
        <v>81</v>
      </c>
      <c r="BK238" s="158">
        <f t="shared" si="49"/>
        <v>0</v>
      </c>
      <c r="BL238" s="21" t="s">
        <v>163</v>
      </c>
      <c r="BM238" s="21" t="s">
        <v>827</v>
      </c>
    </row>
    <row r="239" spans="2:65" s="1" customFormat="1" ht="16.5" customHeight="1">
      <c r="B239" s="37"/>
      <c r="C239" s="186" t="s">
        <v>929</v>
      </c>
      <c r="D239" s="186" t="s">
        <v>300</v>
      </c>
      <c r="E239" s="187" t="s">
        <v>2377</v>
      </c>
      <c r="F239" s="188" t="s">
        <v>2378</v>
      </c>
      <c r="G239" s="189" t="s">
        <v>303</v>
      </c>
      <c r="H239" s="190">
        <v>3.2519999999999998</v>
      </c>
      <c r="I239" s="191"/>
      <c r="J239" s="192">
        <f t="shared" si="40"/>
        <v>0</v>
      </c>
      <c r="K239" s="188" t="s">
        <v>21</v>
      </c>
      <c r="L239" s="193"/>
      <c r="M239" s="194" t="s">
        <v>21</v>
      </c>
      <c r="N239" s="195" t="s">
        <v>44</v>
      </c>
      <c r="P239" s="156">
        <f t="shared" si="41"/>
        <v>0</v>
      </c>
      <c r="Q239" s="156">
        <v>0</v>
      </c>
      <c r="R239" s="156">
        <f t="shared" si="42"/>
        <v>0</v>
      </c>
      <c r="S239" s="156">
        <v>0</v>
      </c>
      <c r="T239" s="157">
        <f t="shared" si="43"/>
        <v>0</v>
      </c>
      <c r="AR239" s="21" t="s">
        <v>169</v>
      </c>
      <c r="AT239" s="21" t="s">
        <v>300</v>
      </c>
      <c r="AU239" s="21" t="s">
        <v>81</v>
      </c>
      <c r="AY239" s="21" t="s">
        <v>155</v>
      </c>
      <c r="BE239" s="158">
        <f t="shared" si="44"/>
        <v>0</v>
      </c>
      <c r="BF239" s="158">
        <f t="shared" si="45"/>
        <v>0</v>
      </c>
      <c r="BG239" s="158">
        <f t="shared" si="46"/>
        <v>0</v>
      </c>
      <c r="BH239" s="158">
        <f t="shared" si="47"/>
        <v>0</v>
      </c>
      <c r="BI239" s="158">
        <f t="shared" si="48"/>
        <v>0</v>
      </c>
      <c r="BJ239" s="21" t="s">
        <v>81</v>
      </c>
      <c r="BK239" s="158">
        <f t="shared" si="49"/>
        <v>0</v>
      </c>
      <c r="BL239" s="21" t="s">
        <v>163</v>
      </c>
      <c r="BM239" s="21" t="s">
        <v>2379</v>
      </c>
    </row>
    <row r="240" spans="2:65" s="1" customFormat="1" ht="25.5" customHeight="1">
      <c r="B240" s="37"/>
      <c r="C240" s="147" t="s">
        <v>383</v>
      </c>
      <c r="D240" s="147" t="s">
        <v>156</v>
      </c>
      <c r="E240" s="148" t="s">
        <v>2380</v>
      </c>
      <c r="F240" s="149" t="s">
        <v>2381</v>
      </c>
      <c r="G240" s="150" t="s">
        <v>265</v>
      </c>
      <c r="H240" s="151">
        <v>2.331</v>
      </c>
      <c r="I240" s="152"/>
      <c r="J240" s="153">
        <f t="shared" si="40"/>
        <v>0</v>
      </c>
      <c r="K240" s="149" t="s">
        <v>21</v>
      </c>
      <c r="L240" s="37"/>
      <c r="M240" s="154" t="s">
        <v>21</v>
      </c>
      <c r="N240" s="155" t="s">
        <v>44</v>
      </c>
      <c r="P240" s="156">
        <f t="shared" si="41"/>
        <v>0</v>
      </c>
      <c r="Q240" s="156">
        <v>2.5686499999999999</v>
      </c>
      <c r="R240" s="156">
        <f t="shared" si="42"/>
        <v>5.9875231499999995</v>
      </c>
      <c r="S240" s="156">
        <v>0</v>
      </c>
      <c r="T240" s="157">
        <f t="shared" si="43"/>
        <v>0</v>
      </c>
      <c r="AR240" s="21" t="s">
        <v>163</v>
      </c>
      <c r="AT240" s="21" t="s">
        <v>156</v>
      </c>
      <c r="AU240" s="21" t="s">
        <v>81</v>
      </c>
      <c r="AY240" s="21" t="s">
        <v>155</v>
      </c>
      <c r="BE240" s="158">
        <f t="shared" si="44"/>
        <v>0</v>
      </c>
      <c r="BF240" s="158">
        <f t="shared" si="45"/>
        <v>0</v>
      </c>
      <c r="BG240" s="158">
        <f t="shared" si="46"/>
        <v>0</v>
      </c>
      <c r="BH240" s="158">
        <f t="shared" si="47"/>
        <v>0</v>
      </c>
      <c r="BI240" s="158">
        <f t="shared" si="48"/>
        <v>0</v>
      </c>
      <c r="BJ240" s="21" t="s">
        <v>81</v>
      </c>
      <c r="BK240" s="158">
        <f t="shared" si="49"/>
        <v>0</v>
      </c>
      <c r="BL240" s="21" t="s">
        <v>163</v>
      </c>
      <c r="BM240" s="21" t="s">
        <v>832</v>
      </c>
    </row>
    <row r="241" spans="2:65" s="1" customFormat="1" ht="16.5" customHeight="1">
      <c r="B241" s="37"/>
      <c r="C241" s="147" t="s">
        <v>73</v>
      </c>
      <c r="D241" s="147" t="s">
        <v>156</v>
      </c>
      <c r="E241" s="148" t="s">
        <v>2382</v>
      </c>
      <c r="F241" s="149" t="s">
        <v>2383</v>
      </c>
      <c r="G241" s="150" t="s">
        <v>21</v>
      </c>
      <c r="H241" s="151">
        <v>0</v>
      </c>
      <c r="I241" s="152"/>
      <c r="J241" s="153">
        <f t="shared" si="40"/>
        <v>0</v>
      </c>
      <c r="K241" s="149" t="s">
        <v>21</v>
      </c>
      <c r="L241" s="37"/>
      <c r="M241" s="154" t="s">
        <v>21</v>
      </c>
      <c r="N241" s="155" t="s">
        <v>44</v>
      </c>
      <c r="P241" s="156">
        <f t="shared" si="41"/>
        <v>0</v>
      </c>
      <c r="Q241" s="156">
        <v>0</v>
      </c>
      <c r="R241" s="156">
        <f t="shared" si="42"/>
        <v>0</v>
      </c>
      <c r="S241" s="156">
        <v>0</v>
      </c>
      <c r="T241" s="157">
        <f t="shared" si="43"/>
        <v>0</v>
      </c>
      <c r="AR241" s="21" t="s">
        <v>163</v>
      </c>
      <c r="AT241" s="21" t="s">
        <v>156</v>
      </c>
      <c r="AU241" s="21" t="s">
        <v>81</v>
      </c>
      <c r="AY241" s="21" t="s">
        <v>155</v>
      </c>
      <c r="BE241" s="158">
        <f t="shared" si="44"/>
        <v>0</v>
      </c>
      <c r="BF241" s="158">
        <f t="shared" si="45"/>
        <v>0</v>
      </c>
      <c r="BG241" s="158">
        <f t="shared" si="46"/>
        <v>0</v>
      </c>
      <c r="BH241" s="158">
        <f t="shared" si="47"/>
        <v>0</v>
      </c>
      <c r="BI241" s="158">
        <f t="shared" si="48"/>
        <v>0</v>
      </c>
      <c r="BJ241" s="21" t="s">
        <v>81</v>
      </c>
      <c r="BK241" s="158">
        <f t="shared" si="49"/>
        <v>0</v>
      </c>
      <c r="BL241" s="21" t="s">
        <v>163</v>
      </c>
      <c r="BM241" s="21" t="s">
        <v>834</v>
      </c>
    </row>
    <row r="242" spans="2:65" s="1" customFormat="1" ht="25.5" customHeight="1">
      <c r="B242" s="37"/>
      <c r="C242" s="147" t="s">
        <v>1474</v>
      </c>
      <c r="D242" s="147" t="s">
        <v>156</v>
      </c>
      <c r="E242" s="148" t="s">
        <v>2384</v>
      </c>
      <c r="F242" s="149" t="s">
        <v>2385</v>
      </c>
      <c r="G242" s="150" t="s">
        <v>265</v>
      </c>
      <c r="H242" s="151">
        <v>9.7100000000000009</v>
      </c>
      <c r="I242" s="152"/>
      <c r="J242" s="153">
        <f t="shared" si="40"/>
        <v>0</v>
      </c>
      <c r="K242" s="149" t="s">
        <v>21</v>
      </c>
      <c r="L242" s="37"/>
      <c r="M242" s="154" t="s">
        <v>21</v>
      </c>
      <c r="N242" s="155" t="s">
        <v>44</v>
      </c>
      <c r="P242" s="156">
        <f t="shared" si="41"/>
        <v>0</v>
      </c>
      <c r="Q242" s="156">
        <v>2.5686499999999999</v>
      </c>
      <c r="R242" s="156">
        <f t="shared" si="42"/>
        <v>24.941591500000001</v>
      </c>
      <c r="S242" s="156">
        <v>0</v>
      </c>
      <c r="T242" s="157">
        <f t="shared" si="43"/>
        <v>0</v>
      </c>
      <c r="AR242" s="21" t="s">
        <v>163</v>
      </c>
      <c r="AT242" s="21" t="s">
        <v>156</v>
      </c>
      <c r="AU242" s="21" t="s">
        <v>81</v>
      </c>
      <c r="AY242" s="21" t="s">
        <v>155</v>
      </c>
      <c r="BE242" s="158">
        <f t="shared" si="44"/>
        <v>0</v>
      </c>
      <c r="BF242" s="158">
        <f t="shared" si="45"/>
        <v>0</v>
      </c>
      <c r="BG242" s="158">
        <f t="shared" si="46"/>
        <v>0</v>
      </c>
      <c r="BH242" s="158">
        <f t="shared" si="47"/>
        <v>0</v>
      </c>
      <c r="BI242" s="158">
        <f t="shared" si="48"/>
        <v>0</v>
      </c>
      <c r="BJ242" s="21" t="s">
        <v>81</v>
      </c>
      <c r="BK242" s="158">
        <f t="shared" si="49"/>
        <v>0</v>
      </c>
      <c r="BL242" s="21" t="s">
        <v>163</v>
      </c>
      <c r="BM242" s="21" t="s">
        <v>837</v>
      </c>
    </row>
    <row r="243" spans="2:65" s="1" customFormat="1" ht="16.5" customHeight="1">
      <c r="B243" s="37"/>
      <c r="C243" s="147" t="s">
        <v>73</v>
      </c>
      <c r="D243" s="147" t="s">
        <v>156</v>
      </c>
      <c r="E243" s="148" t="s">
        <v>2386</v>
      </c>
      <c r="F243" s="149" t="s">
        <v>2387</v>
      </c>
      <c r="G243" s="150" t="s">
        <v>21</v>
      </c>
      <c r="H243" s="151">
        <v>0</v>
      </c>
      <c r="I243" s="152"/>
      <c r="J243" s="153">
        <f t="shared" si="40"/>
        <v>0</v>
      </c>
      <c r="K243" s="149" t="s">
        <v>21</v>
      </c>
      <c r="L243" s="37"/>
      <c r="M243" s="154" t="s">
        <v>21</v>
      </c>
      <c r="N243" s="155" t="s">
        <v>44</v>
      </c>
      <c r="P243" s="156">
        <f t="shared" si="41"/>
        <v>0</v>
      </c>
      <c r="Q243" s="156">
        <v>0</v>
      </c>
      <c r="R243" s="156">
        <f t="shared" si="42"/>
        <v>0</v>
      </c>
      <c r="S243" s="156">
        <v>0</v>
      </c>
      <c r="T243" s="157">
        <f t="shared" si="43"/>
        <v>0</v>
      </c>
      <c r="AR243" s="21" t="s">
        <v>163</v>
      </c>
      <c r="AT243" s="21" t="s">
        <v>156</v>
      </c>
      <c r="AU243" s="21" t="s">
        <v>81</v>
      </c>
      <c r="AY243" s="21" t="s">
        <v>155</v>
      </c>
      <c r="BE243" s="158">
        <f t="shared" si="44"/>
        <v>0</v>
      </c>
      <c r="BF243" s="158">
        <f t="shared" si="45"/>
        <v>0</v>
      </c>
      <c r="BG243" s="158">
        <f t="shared" si="46"/>
        <v>0</v>
      </c>
      <c r="BH243" s="158">
        <f t="shared" si="47"/>
        <v>0</v>
      </c>
      <c r="BI243" s="158">
        <f t="shared" si="48"/>
        <v>0</v>
      </c>
      <c r="BJ243" s="21" t="s">
        <v>81</v>
      </c>
      <c r="BK243" s="158">
        <f t="shared" si="49"/>
        <v>0</v>
      </c>
      <c r="BL243" s="21" t="s">
        <v>163</v>
      </c>
      <c r="BM243" s="21" t="s">
        <v>554</v>
      </c>
    </row>
    <row r="244" spans="2:65" s="1" customFormat="1" ht="16.5" customHeight="1">
      <c r="B244" s="37"/>
      <c r="C244" s="147" t="s">
        <v>386</v>
      </c>
      <c r="D244" s="147" t="s">
        <v>156</v>
      </c>
      <c r="E244" s="148" t="s">
        <v>2388</v>
      </c>
      <c r="F244" s="149" t="s">
        <v>2389</v>
      </c>
      <c r="G244" s="150" t="s">
        <v>284</v>
      </c>
      <c r="H244" s="151">
        <v>93.54</v>
      </c>
      <c r="I244" s="152"/>
      <c r="J244" s="153">
        <f t="shared" si="40"/>
        <v>0</v>
      </c>
      <c r="K244" s="149" t="s">
        <v>21</v>
      </c>
      <c r="L244" s="37"/>
      <c r="M244" s="154" t="s">
        <v>21</v>
      </c>
      <c r="N244" s="155" t="s">
        <v>44</v>
      </c>
      <c r="P244" s="156">
        <f t="shared" si="41"/>
        <v>0</v>
      </c>
      <c r="Q244" s="156">
        <v>4.5599999999999998E-3</v>
      </c>
      <c r="R244" s="156">
        <f t="shared" si="42"/>
        <v>0.42654239999999999</v>
      </c>
      <c r="S244" s="156">
        <v>0</v>
      </c>
      <c r="T244" s="157">
        <f t="shared" si="43"/>
        <v>0</v>
      </c>
      <c r="AR244" s="21" t="s">
        <v>163</v>
      </c>
      <c r="AT244" s="21" t="s">
        <v>156</v>
      </c>
      <c r="AU244" s="21" t="s">
        <v>81</v>
      </c>
      <c r="AY244" s="21" t="s">
        <v>155</v>
      </c>
      <c r="BE244" s="158">
        <f t="shared" si="44"/>
        <v>0</v>
      </c>
      <c r="BF244" s="158">
        <f t="shared" si="45"/>
        <v>0</v>
      </c>
      <c r="BG244" s="158">
        <f t="shared" si="46"/>
        <v>0</v>
      </c>
      <c r="BH244" s="158">
        <f t="shared" si="47"/>
        <v>0</v>
      </c>
      <c r="BI244" s="158">
        <f t="shared" si="48"/>
        <v>0</v>
      </c>
      <c r="BJ244" s="21" t="s">
        <v>81</v>
      </c>
      <c r="BK244" s="158">
        <f t="shared" si="49"/>
        <v>0</v>
      </c>
      <c r="BL244" s="21" t="s">
        <v>163</v>
      </c>
      <c r="BM244" s="21" t="s">
        <v>841</v>
      </c>
    </row>
    <row r="245" spans="2:65" s="1" customFormat="1" ht="16.5" customHeight="1">
      <c r="B245" s="37"/>
      <c r="C245" s="147" t="s">
        <v>73</v>
      </c>
      <c r="D245" s="147" t="s">
        <v>156</v>
      </c>
      <c r="E245" s="148" t="s">
        <v>2390</v>
      </c>
      <c r="F245" s="149" t="s">
        <v>2391</v>
      </c>
      <c r="G245" s="150" t="s">
        <v>21</v>
      </c>
      <c r="H245" s="151">
        <v>0</v>
      </c>
      <c r="I245" s="152"/>
      <c r="J245" s="153">
        <f t="shared" si="40"/>
        <v>0</v>
      </c>
      <c r="K245" s="149" t="s">
        <v>21</v>
      </c>
      <c r="L245" s="37"/>
      <c r="M245" s="154" t="s">
        <v>21</v>
      </c>
      <c r="N245" s="155" t="s">
        <v>44</v>
      </c>
      <c r="P245" s="156">
        <f t="shared" si="41"/>
        <v>0</v>
      </c>
      <c r="Q245" s="156">
        <v>0</v>
      </c>
      <c r="R245" s="156">
        <f t="shared" si="42"/>
        <v>0</v>
      </c>
      <c r="S245" s="156">
        <v>0</v>
      </c>
      <c r="T245" s="157">
        <f t="shared" si="43"/>
        <v>0</v>
      </c>
      <c r="AR245" s="21" t="s">
        <v>163</v>
      </c>
      <c r="AT245" s="21" t="s">
        <v>156</v>
      </c>
      <c r="AU245" s="21" t="s">
        <v>81</v>
      </c>
      <c r="AY245" s="21" t="s">
        <v>155</v>
      </c>
      <c r="BE245" s="158">
        <f t="shared" si="44"/>
        <v>0</v>
      </c>
      <c r="BF245" s="158">
        <f t="shared" si="45"/>
        <v>0</v>
      </c>
      <c r="BG245" s="158">
        <f t="shared" si="46"/>
        <v>0</v>
      </c>
      <c r="BH245" s="158">
        <f t="shared" si="47"/>
        <v>0</v>
      </c>
      <c r="BI245" s="158">
        <f t="shared" si="48"/>
        <v>0</v>
      </c>
      <c r="BJ245" s="21" t="s">
        <v>81</v>
      </c>
      <c r="BK245" s="158">
        <f t="shared" si="49"/>
        <v>0</v>
      </c>
      <c r="BL245" s="21" t="s">
        <v>163</v>
      </c>
      <c r="BM245" s="21" t="s">
        <v>843</v>
      </c>
    </row>
    <row r="246" spans="2:65" s="1" customFormat="1" ht="16.5" customHeight="1">
      <c r="B246" s="37"/>
      <c r="C246" s="147" t="s">
        <v>1477</v>
      </c>
      <c r="D246" s="147" t="s">
        <v>156</v>
      </c>
      <c r="E246" s="148" t="s">
        <v>2392</v>
      </c>
      <c r="F246" s="149" t="s">
        <v>2393</v>
      </c>
      <c r="G246" s="150" t="s">
        <v>284</v>
      </c>
      <c r="H246" s="151">
        <v>93.54</v>
      </c>
      <c r="I246" s="152"/>
      <c r="J246" s="153">
        <f t="shared" si="40"/>
        <v>0</v>
      </c>
      <c r="K246" s="149" t="s">
        <v>21</v>
      </c>
      <c r="L246" s="37"/>
      <c r="M246" s="154" t="s">
        <v>21</v>
      </c>
      <c r="N246" s="155" t="s">
        <v>44</v>
      </c>
      <c r="P246" s="156">
        <f t="shared" si="41"/>
        <v>0</v>
      </c>
      <c r="Q246" s="156">
        <v>2.2000000000000001E-4</v>
      </c>
      <c r="R246" s="156">
        <f t="shared" si="42"/>
        <v>2.0578800000000001E-2</v>
      </c>
      <c r="S246" s="156">
        <v>0</v>
      </c>
      <c r="T246" s="157">
        <f t="shared" si="43"/>
        <v>0</v>
      </c>
      <c r="AR246" s="21" t="s">
        <v>163</v>
      </c>
      <c r="AT246" s="21" t="s">
        <v>156</v>
      </c>
      <c r="AU246" s="21" t="s">
        <v>81</v>
      </c>
      <c r="AY246" s="21" t="s">
        <v>155</v>
      </c>
      <c r="BE246" s="158">
        <f t="shared" si="44"/>
        <v>0</v>
      </c>
      <c r="BF246" s="158">
        <f t="shared" si="45"/>
        <v>0</v>
      </c>
      <c r="BG246" s="158">
        <f t="shared" si="46"/>
        <v>0</v>
      </c>
      <c r="BH246" s="158">
        <f t="shared" si="47"/>
        <v>0</v>
      </c>
      <c r="BI246" s="158">
        <f t="shared" si="48"/>
        <v>0</v>
      </c>
      <c r="BJ246" s="21" t="s">
        <v>81</v>
      </c>
      <c r="BK246" s="158">
        <f t="shared" si="49"/>
        <v>0</v>
      </c>
      <c r="BL246" s="21" t="s">
        <v>163</v>
      </c>
      <c r="BM246" s="21" t="s">
        <v>846</v>
      </c>
    </row>
    <row r="247" spans="2:65" s="1" customFormat="1" ht="16.5" customHeight="1">
      <c r="B247" s="37"/>
      <c r="C247" s="147" t="s">
        <v>390</v>
      </c>
      <c r="D247" s="147" t="s">
        <v>156</v>
      </c>
      <c r="E247" s="148" t="s">
        <v>2394</v>
      </c>
      <c r="F247" s="149" t="s">
        <v>2395</v>
      </c>
      <c r="G247" s="150" t="s">
        <v>303</v>
      </c>
      <c r="H247" s="151">
        <v>2.83</v>
      </c>
      <c r="I247" s="152"/>
      <c r="J247" s="153">
        <f t="shared" si="40"/>
        <v>0</v>
      </c>
      <c r="K247" s="149" t="s">
        <v>21</v>
      </c>
      <c r="L247" s="37"/>
      <c r="M247" s="154" t="s">
        <v>21</v>
      </c>
      <c r="N247" s="155" t="s">
        <v>44</v>
      </c>
      <c r="P247" s="156">
        <f t="shared" si="41"/>
        <v>0</v>
      </c>
      <c r="Q247" s="156">
        <v>1.01746</v>
      </c>
      <c r="R247" s="156">
        <f t="shared" si="42"/>
        <v>2.8794118000000002</v>
      </c>
      <c r="S247" s="156">
        <v>0</v>
      </c>
      <c r="T247" s="157">
        <f t="shared" si="43"/>
        <v>0</v>
      </c>
      <c r="AR247" s="21" t="s">
        <v>163</v>
      </c>
      <c r="AT247" s="21" t="s">
        <v>156</v>
      </c>
      <c r="AU247" s="21" t="s">
        <v>81</v>
      </c>
      <c r="AY247" s="21" t="s">
        <v>155</v>
      </c>
      <c r="BE247" s="158">
        <f t="shared" si="44"/>
        <v>0</v>
      </c>
      <c r="BF247" s="158">
        <f t="shared" si="45"/>
        <v>0</v>
      </c>
      <c r="BG247" s="158">
        <f t="shared" si="46"/>
        <v>0</v>
      </c>
      <c r="BH247" s="158">
        <f t="shared" si="47"/>
        <v>0</v>
      </c>
      <c r="BI247" s="158">
        <f t="shared" si="48"/>
        <v>0</v>
      </c>
      <c r="BJ247" s="21" t="s">
        <v>81</v>
      </c>
      <c r="BK247" s="158">
        <f t="shared" si="49"/>
        <v>0</v>
      </c>
      <c r="BL247" s="21" t="s">
        <v>163</v>
      </c>
      <c r="BM247" s="21" t="s">
        <v>851</v>
      </c>
    </row>
    <row r="248" spans="2:65" s="1" customFormat="1" ht="16.5" customHeight="1">
      <c r="B248" s="37"/>
      <c r="C248" s="147" t="s">
        <v>73</v>
      </c>
      <c r="D248" s="147" t="s">
        <v>156</v>
      </c>
      <c r="E248" s="148" t="s">
        <v>2396</v>
      </c>
      <c r="F248" s="149" t="s">
        <v>2397</v>
      </c>
      <c r="G248" s="150" t="s">
        <v>21</v>
      </c>
      <c r="H248" s="151">
        <v>0</v>
      </c>
      <c r="I248" s="152"/>
      <c r="J248" s="153">
        <f t="shared" si="40"/>
        <v>0</v>
      </c>
      <c r="K248" s="149" t="s">
        <v>21</v>
      </c>
      <c r="L248" s="37"/>
      <c r="M248" s="154" t="s">
        <v>21</v>
      </c>
      <c r="N248" s="155" t="s">
        <v>44</v>
      </c>
      <c r="P248" s="156">
        <f t="shared" si="41"/>
        <v>0</v>
      </c>
      <c r="Q248" s="156">
        <v>0</v>
      </c>
      <c r="R248" s="156">
        <f t="shared" si="42"/>
        <v>0</v>
      </c>
      <c r="S248" s="156">
        <v>0</v>
      </c>
      <c r="T248" s="157">
        <f t="shared" si="43"/>
        <v>0</v>
      </c>
      <c r="AR248" s="21" t="s">
        <v>163</v>
      </c>
      <c r="AT248" s="21" t="s">
        <v>156</v>
      </c>
      <c r="AU248" s="21" t="s">
        <v>81</v>
      </c>
      <c r="AY248" s="21" t="s">
        <v>155</v>
      </c>
      <c r="BE248" s="158">
        <f t="shared" si="44"/>
        <v>0</v>
      </c>
      <c r="BF248" s="158">
        <f t="shared" si="45"/>
        <v>0</v>
      </c>
      <c r="BG248" s="158">
        <f t="shared" si="46"/>
        <v>0</v>
      </c>
      <c r="BH248" s="158">
        <f t="shared" si="47"/>
        <v>0</v>
      </c>
      <c r="BI248" s="158">
        <f t="shared" si="48"/>
        <v>0</v>
      </c>
      <c r="BJ248" s="21" t="s">
        <v>81</v>
      </c>
      <c r="BK248" s="158">
        <f t="shared" si="49"/>
        <v>0</v>
      </c>
      <c r="BL248" s="21" t="s">
        <v>163</v>
      </c>
      <c r="BM248" s="21" t="s">
        <v>853</v>
      </c>
    </row>
    <row r="249" spans="2:65" s="1" customFormat="1" ht="16.5" customHeight="1">
      <c r="B249" s="37"/>
      <c r="C249" s="147" t="s">
        <v>1483</v>
      </c>
      <c r="D249" s="147" t="s">
        <v>156</v>
      </c>
      <c r="E249" s="148" t="s">
        <v>2398</v>
      </c>
      <c r="F249" s="149" t="s">
        <v>2399</v>
      </c>
      <c r="G249" s="150" t="s">
        <v>284</v>
      </c>
      <c r="H249" s="151">
        <v>135.40799999999999</v>
      </c>
      <c r="I249" s="152"/>
      <c r="J249" s="153">
        <f t="shared" si="40"/>
        <v>0</v>
      </c>
      <c r="K249" s="149" t="s">
        <v>21</v>
      </c>
      <c r="L249" s="37"/>
      <c r="M249" s="154" t="s">
        <v>21</v>
      </c>
      <c r="N249" s="155" t="s">
        <v>44</v>
      </c>
      <c r="P249" s="156">
        <f t="shared" si="41"/>
        <v>0</v>
      </c>
      <c r="Q249" s="156">
        <v>0.10443</v>
      </c>
      <c r="R249" s="156">
        <f t="shared" si="42"/>
        <v>14.140657439999998</v>
      </c>
      <c r="S249" s="156">
        <v>0</v>
      </c>
      <c r="T249" s="157">
        <f t="shared" si="43"/>
        <v>0</v>
      </c>
      <c r="AR249" s="21" t="s">
        <v>163</v>
      </c>
      <c r="AT249" s="21" t="s">
        <v>156</v>
      </c>
      <c r="AU249" s="21" t="s">
        <v>81</v>
      </c>
      <c r="AY249" s="21" t="s">
        <v>155</v>
      </c>
      <c r="BE249" s="158">
        <f t="shared" si="44"/>
        <v>0</v>
      </c>
      <c r="BF249" s="158">
        <f t="shared" si="45"/>
        <v>0</v>
      </c>
      <c r="BG249" s="158">
        <f t="shared" si="46"/>
        <v>0</v>
      </c>
      <c r="BH249" s="158">
        <f t="shared" si="47"/>
        <v>0</v>
      </c>
      <c r="BI249" s="158">
        <f t="shared" si="48"/>
        <v>0</v>
      </c>
      <c r="BJ249" s="21" t="s">
        <v>81</v>
      </c>
      <c r="BK249" s="158">
        <f t="shared" si="49"/>
        <v>0</v>
      </c>
      <c r="BL249" s="21" t="s">
        <v>163</v>
      </c>
      <c r="BM249" s="21" t="s">
        <v>856</v>
      </c>
    </row>
    <row r="250" spans="2:65" s="1" customFormat="1" ht="16.5" customHeight="1">
      <c r="B250" s="37"/>
      <c r="C250" s="147" t="s">
        <v>73</v>
      </c>
      <c r="D250" s="147" t="s">
        <v>156</v>
      </c>
      <c r="E250" s="148" t="s">
        <v>2400</v>
      </c>
      <c r="F250" s="149" t="s">
        <v>2401</v>
      </c>
      <c r="G250" s="150" t="s">
        <v>21</v>
      </c>
      <c r="H250" s="151">
        <v>0</v>
      </c>
      <c r="I250" s="152"/>
      <c r="J250" s="153">
        <f t="shared" si="40"/>
        <v>0</v>
      </c>
      <c r="K250" s="149" t="s">
        <v>21</v>
      </c>
      <c r="L250" s="37"/>
      <c r="M250" s="154" t="s">
        <v>21</v>
      </c>
      <c r="N250" s="155" t="s">
        <v>44</v>
      </c>
      <c r="P250" s="156">
        <f t="shared" si="41"/>
        <v>0</v>
      </c>
      <c r="Q250" s="156">
        <v>0</v>
      </c>
      <c r="R250" s="156">
        <f t="shared" si="42"/>
        <v>0</v>
      </c>
      <c r="S250" s="156">
        <v>0</v>
      </c>
      <c r="T250" s="157">
        <f t="shared" si="43"/>
        <v>0</v>
      </c>
      <c r="AR250" s="21" t="s">
        <v>163</v>
      </c>
      <c r="AT250" s="21" t="s">
        <v>156</v>
      </c>
      <c r="AU250" s="21" t="s">
        <v>81</v>
      </c>
      <c r="AY250" s="21" t="s">
        <v>155</v>
      </c>
      <c r="BE250" s="158">
        <f t="shared" si="44"/>
        <v>0</v>
      </c>
      <c r="BF250" s="158">
        <f t="shared" si="45"/>
        <v>0</v>
      </c>
      <c r="BG250" s="158">
        <f t="shared" si="46"/>
        <v>0</v>
      </c>
      <c r="BH250" s="158">
        <f t="shared" si="47"/>
        <v>0</v>
      </c>
      <c r="BI250" s="158">
        <f t="shared" si="48"/>
        <v>0</v>
      </c>
      <c r="BJ250" s="21" t="s">
        <v>81</v>
      </c>
      <c r="BK250" s="158">
        <f t="shared" si="49"/>
        <v>0</v>
      </c>
      <c r="BL250" s="21" t="s">
        <v>163</v>
      </c>
      <c r="BM250" s="21" t="s">
        <v>858</v>
      </c>
    </row>
    <row r="251" spans="2:65" s="1" customFormat="1" ht="16.5" customHeight="1">
      <c r="B251" s="37"/>
      <c r="C251" s="147" t="s">
        <v>393</v>
      </c>
      <c r="D251" s="147" t="s">
        <v>156</v>
      </c>
      <c r="E251" s="148" t="s">
        <v>2402</v>
      </c>
      <c r="F251" s="149" t="s">
        <v>2403</v>
      </c>
      <c r="G251" s="150" t="s">
        <v>284</v>
      </c>
      <c r="H251" s="151">
        <v>78.864000000000004</v>
      </c>
      <c r="I251" s="152"/>
      <c r="J251" s="153">
        <f t="shared" si="40"/>
        <v>0</v>
      </c>
      <c r="K251" s="149" t="s">
        <v>21</v>
      </c>
      <c r="L251" s="37"/>
      <c r="M251" s="154" t="s">
        <v>21</v>
      </c>
      <c r="N251" s="155" t="s">
        <v>44</v>
      </c>
      <c r="P251" s="156">
        <f t="shared" si="41"/>
        <v>0</v>
      </c>
      <c r="Q251" s="156">
        <v>0.10443</v>
      </c>
      <c r="R251" s="156">
        <f t="shared" si="42"/>
        <v>8.2357675199999996</v>
      </c>
      <c r="S251" s="156">
        <v>0</v>
      </c>
      <c r="T251" s="157">
        <f t="shared" si="43"/>
        <v>0</v>
      </c>
      <c r="AR251" s="21" t="s">
        <v>163</v>
      </c>
      <c r="AT251" s="21" t="s">
        <v>156</v>
      </c>
      <c r="AU251" s="21" t="s">
        <v>81</v>
      </c>
      <c r="AY251" s="21" t="s">
        <v>155</v>
      </c>
      <c r="BE251" s="158">
        <f t="shared" si="44"/>
        <v>0</v>
      </c>
      <c r="BF251" s="158">
        <f t="shared" si="45"/>
        <v>0</v>
      </c>
      <c r="BG251" s="158">
        <f t="shared" si="46"/>
        <v>0</v>
      </c>
      <c r="BH251" s="158">
        <f t="shared" si="47"/>
        <v>0</v>
      </c>
      <c r="BI251" s="158">
        <f t="shared" si="48"/>
        <v>0</v>
      </c>
      <c r="BJ251" s="21" t="s">
        <v>81</v>
      </c>
      <c r="BK251" s="158">
        <f t="shared" si="49"/>
        <v>0</v>
      </c>
      <c r="BL251" s="21" t="s">
        <v>163</v>
      </c>
      <c r="BM251" s="21" t="s">
        <v>861</v>
      </c>
    </row>
    <row r="252" spans="2:65" s="1" customFormat="1" ht="16.5" customHeight="1">
      <c r="B252" s="37"/>
      <c r="C252" s="147" t="s">
        <v>73</v>
      </c>
      <c r="D252" s="147" t="s">
        <v>156</v>
      </c>
      <c r="E252" s="148" t="s">
        <v>2404</v>
      </c>
      <c r="F252" s="149" t="s">
        <v>2405</v>
      </c>
      <c r="G252" s="150" t="s">
        <v>21</v>
      </c>
      <c r="H252" s="151">
        <v>0</v>
      </c>
      <c r="I252" s="152"/>
      <c r="J252" s="153">
        <f t="shared" si="40"/>
        <v>0</v>
      </c>
      <c r="K252" s="149" t="s">
        <v>21</v>
      </c>
      <c r="L252" s="37"/>
      <c r="M252" s="154" t="s">
        <v>21</v>
      </c>
      <c r="N252" s="155" t="s">
        <v>44</v>
      </c>
      <c r="P252" s="156">
        <f t="shared" si="41"/>
        <v>0</v>
      </c>
      <c r="Q252" s="156">
        <v>0</v>
      </c>
      <c r="R252" s="156">
        <f t="shared" si="42"/>
        <v>0</v>
      </c>
      <c r="S252" s="156">
        <v>0</v>
      </c>
      <c r="T252" s="157">
        <f t="shared" si="43"/>
        <v>0</v>
      </c>
      <c r="AR252" s="21" t="s">
        <v>163</v>
      </c>
      <c r="AT252" s="21" t="s">
        <v>156</v>
      </c>
      <c r="AU252" s="21" t="s">
        <v>81</v>
      </c>
      <c r="AY252" s="21" t="s">
        <v>155</v>
      </c>
      <c r="BE252" s="158">
        <f t="shared" si="44"/>
        <v>0</v>
      </c>
      <c r="BF252" s="158">
        <f t="shared" si="45"/>
        <v>0</v>
      </c>
      <c r="BG252" s="158">
        <f t="shared" si="46"/>
        <v>0</v>
      </c>
      <c r="BH252" s="158">
        <f t="shared" si="47"/>
        <v>0</v>
      </c>
      <c r="BI252" s="158">
        <f t="shared" si="48"/>
        <v>0</v>
      </c>
      <c r="BJ252" s="21" t="s">
        <v>81</v>
      </c>
      <c r="BK252" s="158">
        <f t="shared" si="49"/>
        <v>0</v>
      </c>
      <c r="BL252" s="21" t="s">
        <v>163</v>
      </c>
      <c r="BM252" s="21" t="s">
        <v>863</v>
      </c>
    </row>
    <row r="253" spans="2:65" s="1" customFormat="1" ht="16.5" customHeight="1">
      <c r="B253" s="37"/>
      <c r="C253" s="147" t="s">
        <v>1487</v>
      </c>
      <c r="D253" s="147" t="s">
        <v>156</v>
      </c>
      <c r="E253" s="148" t="s">
        <v>2406</v>
      </c>
      <c r="F253" s="149" t="s">
        <v>2407</v>
      </c>
      <c r="G253" s="150" t="s">
        <v>284</v>
      </c>
      <c r="H253" s="151">
        <v>3.2</v>
      </c>
      <c r="I253" s="152"/>
      <c r="J253" s="153">
        <f t="shared" si="40"/>
        <v>0</v>
      </c>
      <c r="K253" s="149" t="s">
        <v>21</v>
      </c>
      <c r="L253" s="37"/>
      <c r="M253" s="154" t="s">
        <v>21</v>
      </c>
      <c r="N253" s="155" t="s">
        <v>44</v>
      </c>
      <c r="P253" s="156">
        <f t="shared" si="41"/>
        <v>0</v>
      </c>
      <c r="Q253" s="156">
        <v>0.14576</v>
      </c>
      <c r="R253" s="156">
        <f t="shared" si="42"/>
        <v>0.46643200000000001</v>
      </c>
      <c r="S253" s="156">
        <v>0</v>
      </c>
      <c r="T253" s="157">
        <f t="shared" si="43"/>
        <v>0</v>
      </c>
      <c r="AR253" s="21" t="s">
        <v>163</v>
      </c>
      <c r="AT253" s="21" t="s">
        <v>156</v>
      </c>
      <c r="AU253" s="21" t="s">
        <v>81</v>
      </c>
      <c r="AY253" s="21" t="s">
        <v>155</v>
      </c>
      <c r="BE253" s="158">
        <f t="shared" si="44"/>
        <v>0</v>
      </c>
      <c r="BF253" s="158">
        <f t="shared" si="45"/>
        <v>0</v>
      </c>
      <c r="BG253" s="158">
        <f t="shared" si="46"/>
        <v>0</v>
      </c>
      <c r="BH253" s="158">
        <f t="shared" si="47"/>
        <v>0</v>
      </c>
      <c r="BI253" s="158">
        <f t="shared" si="48"/>
        <v>0</v>
      </c>
      <c r="BJ253" s="21" t="s">
        <v>81</v>
      </c>
      <c r="BK253" s="158">
        <f t="shared" si="49"/>
        <v>0</v>
      </c>
      <c r="BL253" s="21" t="s">
        <v>163</v>
      </c>
      <c r="BM253" s="21" t="s">
        <v>866</v>
      </c>
    </row>
    <row r="254" spans="2:65" s="1" customFormat="1" ht="16.5" customHeight="1">
      <c r="B254" s="37"/>
      <c r="C254" s="147" t="s">
        <v>397</v>
      </c>
      <c r="D254" s="147" t="s">
        <v>156</v>
      </c>
      <c r="E254" s="148" t="s">
        <v>2408</v>
      </c>
      <c r="F254" s="149" t="s">
        <v>2409</v>
      </c>
      <c r="G254" s="150" t="s">
        <v>284</v>
      </c>
      <c r="H254" s="151">
        <v>6.24</v>
      </c>
      <c r="I254" s="152"/>
      <c r="J254" s="153">
        <f t="shared" si="40"/>
        <v>0</v>
      </c>
      <c r="K254" s="149" t="s">
        <v>21</v>
      </c>
      <c r="L254" s="37"/>
      <c r="M254" s="154" t="s">
        <v>21</v>
      </c>
      <c r="N254" s="155" t="s">
        <v>44</v>
      </c>
      <c r="P254" s="156">
        <f t="shared" si="41"/>
        <v>0</v>
      </c>
      <c r="Q254" s="156">
        <v>0.26734999999999998</v>
      </c>
      <c r="R254" s="156">
        <f t="shared" si="42"/>
        <v>1.668264</v>
      </c>
      <c r="S254" s="156">
        <v>0</v>
      </c>
      <c r="T254" s="157">
        <f t="shared" si="43"/>
        <v>0</v>
      </c>
      <c r="AR254" s="21" t="s">
        <v>163</v>
      </c>
      <c r="AT254" s="21" t="s">
        <v>156</v>
      </c>
      <c r="AU254" s="21" t="s">
        <v>81</v>
      </c>
      <c r="AY254" s="21" t="s">
        <v>155</v>
      </c>
      <c r="BE254" s="158">
        <f t="shared" si="44"/>
        <v>0</v>
      </c>
      <c r="BF254" s="158">
        <f t="shared" si="45"/>
        <v>0</v>
      </c>
      <c r="BG254" s="158">
        <f t="shared" si="46"/>
        <v>0</v>
      </c>
      <c r="BH254" s="158">
        <f t="shared" si="47"/>
        <v>0</v>
      </c>
      <c r="BI254" s="158">
        <f t="shared" si="48"/>
        <v>0</v>
      </c>
      <c r="BJ254" s="21" t="s">
        <v>81</v>
      </c>
      <c r="BK254" s="158">
        <f t="shared" si="49"/>
        <v>0</v>
      </c>
      <c r="BL254" s="21" t="s">
        <v>163</v>
      </c>
      <c r="BM254" s="21" t="s">
        <v>871</v>
      </c>
    </row>
    <row r="255" spans="2:65" s="1" customFormat="1" ht="16.5" customHeight="1">
      <c r="B255" s="37"/>
      <c r="C255" s="147" t="s">
        <v>73</v>
      </c>
      <c r="D255" s="147" t="s">
        <v>156</v>
      </c>
      <c r="E255" s="148" t="s">
        <v>2329</v>
      </c>
      <c r="F255" s="149" t="s">
        <v>2330</v>
      </c>
      <c r="G255" s="150" t="s">
        <v>21</v>
      </c>
      <c r="H255" s="151">
        <v>0</v>
      </c>
      <c r="I255" s="152"/>
      <c r="J255" s="153">
        <f t="shared" si="40"/>
        <v>0</v>
      </c>
      <c r="K255" s="149" t="s">
        <v>21</v>
      </c>
      <c r="L255" s="37"/>
      <c r="M255" s="154" t="s">
        <v>21</v>
      </c>
      <c r="N255" s="155" t="s">
        <v>44</v>
      </c>
      <c r="P255" s="156">
        <f t="shared" si="41"/>
        <v>0</v>
      </c>
      <c r="Q255" s="156">
        <v>0</v>
      </c>
      <c r="R255" s="156">
        <f t="shared" si="42"/>
        <v>0</v>
      </c>
      <c r="S255" s="156">
        <v>0</v>
      </c>
      <c r="T255" s="157">
        <f t="shared" si="43"/>
        <v>0</v>
      </c>
      <c r="AR255" s="21" t="s">
        <v>163</v>
      </c>
      <c r="AT255" s="21" t="s">
        <v>156</v>
      </c>
      <c r="AU255" s="21" t="s">
        <v>81</v>
      </c>
      <c r="AY255" s="21" t="s">
        <v>155</v>
      </c>
      <c r="BE255" s="158">
        <f t="shared" si="44"/>
        <v>0</v>
      </c>
      <c r="BF255" s="158">
        <f t="shared" si="45"/>
        <v>0</v>
      </c>
      <c r="BG255" s="158">
        <f t="shared" si="46"/>
        <v>0</v>
      </c>
      <c r="BH255" s="158">
        <f t="shared" si="47"/>
        <v>0</v>
      </c>
      <c r="BI255" s="158">
        <f t="shared" si="48"/>
        <v>0</v>
      </c>
      <c r="BJ255" s="21" t="s">
        <v>81</v>
      </c>
      <c r="BK255" s="158">
        <f t="shared" si="49"/>
        <v>0</v>
      </c>
      <c r="BL255" s="21" t="s">
        <v>163</v>
      </c>
      <c r="BM255" s="21" t="s">
        <v>873</v>
      </c>
    </row>
    <row r="256" spans="2:65" s="1" customFormat="1" ht="16.5" customHeight="1">
      <c r="B256" s="37"/>
      <c r="C256" s="147" t="s">
        <v>1491</v>
      </c>
      <c r="D256" s="147" t="s">
        <v>156</v>
      </c>
      <c r="E256" s="148" t="s">
        <v>2410</v>
      </c>
      <c r="F256" s="149" t="s">
        <v>2411</v>
      </c>
      <c r="G256" s="150" t="s">
        <v>284</v>
      </c>
      <c r="H256" s="151">
        <v>20.28</v>
      </c>
      <c r="I256" s="152"/>
      <c r="J256" s="153">
        <f t="shared" si="40"/>
        <v>0</v>
      </c>
      <c r="K256" s="149" t="s">
        <v>21</v>
      </c>
      <c r="L256" s="37"/>
      <c r="M256" s="154" t="s">
        <v>21</v>
      </c>
      <c r="N256" s="155" t="s">
        <v>44</v>
      </c>
      <c r="P256" s="156">
        <f t="shared" si="41"/>
        <v>0</v>
      </c>
      <c r="Q256" s="156">
        <v>0.18478</v>
      </c>
      <c r="R256" s="156">
        <f t="shared" si="42"/>
        <v>3.7473384000000003</v>
      </c>
      <c r="S256" s="156">
        <v>0</v>
      </c>
      <c r="T256" s="157">
        <f t="shared" si="43"/>
        <v>0</v>
      </c>
      <c r="AR256" s="21" t="s">
        <v>163</v>
      </c>
      <c r="AT256" s="21" t="s">
        <v>156</v>
      </c>
      <c r="AU256" s="21" t="s">
        <v>81</v>
      </c>
      <c r="AY256" s="21" t="s">
        <v>155</v>
      </c>
      <c r="BE256" s="158">
        <f t="shared" si="44"/>
        <v>0</v>
      </c>
      <c r="BF256" s="158">
        <f t="shared" si="45"/>
        <v>0</v>
      </c>
      <c r="BG256" s="158">
        <f t="shared" si="46"/>
        <v>0</v>
      </c>
      <c r="BH256" s="158">
        <f t="shared" si="47"/>
        <v>0</v>
      </c>
      <c r="BI256" s="158">
        <f t="shared" si="48"/>
        <v>0</v>
      </c>
      <c r="BJ256" s="21" t="s">
        <v>81</v>
      </c>
      <c r="BK256" s="158">
        <f t="shared" si="49"/>
        <v>0</v>
      </c>
      <c r="BL256" s="21" t="s">
        <v>163</v>
      </c>
      <c r="BM256" s="21" t="s">
        <v>876</v>
      </c>
    </row>
    <row r="257" spans="2:65" s="1" customFormat="1" ht="16.5" customHeight="1">
      <c r="B257" s="37"/>
      <c r="C257" s="147" t="s">
        <v>73</v>
      </c>
      <c r="D257" s="147" t="s">
        <v>156</v>
      </c>
      <c r="E257" s="148" t="s">
        <v>2412</v>
      </c>
      <c r="F257" s="149" t="s">
        <v>2413</v>
      </c>
      <c r="G257" s="150" t="s">
        <v>21</v>
      </c>
      <c r="H257" s="151">
        <v>0</v>
      </c>
      <c r="I257" s="152"/>
      <c r="J257" s="153">
        <f t="shared" si="40"/>
        <v>0</v>
      </c>
      <c r="K257" s="149" t="s">
        <v>21</v>
      </c>
      <c r="L257" s="37"/>
      <c r="M257" s="154" t="s">
        <v>21</v>
      </c>
      <c r="N257" s="155" t="s">
        <v>44</v>
      </c>
      <c r="P257" s="156">
        <f t="shared" si="41"/>
        <v>0</v>
      </c>
      <c r="Q257" s="156">
        <v>0</v>
      </c>
      <c r="R257" s="156">
        <f t="shared" si="42"/>
        <v>0</v>
      </c>
      <c r="S257" s="156">
        <v>0</v>
      </c>
      <c r="T257" s="157">
        <f t="shared" si="43"/>
        <v>0</v>
      </c>
      <c r="AR257" s="21" t="s">
        <v>163</v>
      </c>
      <c r="AT257" s="21" t="s">
        <v>156</v>
      </c>
      <c r="AU257" s="21" t="s">
        <v>81</v>
      </c>
      <c r="AY257" s="21" t="s">
        <v>155</v>
      </c>
      <c r="BE257" s="158">
        <f t="shared" si="44"/>
        <v>0</v>
      </c>
      <c r="BF257" s="158">
        <f t="shared" si="45"/>
        <v>0</v>
      </c>
      <c r="BG257" s="158">
        <f t="shared" si="46"/>
        <v>0</v>
      </c>
      <c r="BH257" s="158">
        <f t="shared" si="47"/>
        <v>0</v>
      </c>
      <c r="BI257" s="158">
        <f t="shared" si="48"/>
        <v>0</v>
      </c>
      <c r="BJ257" s="21" t="s">
        <v>81</v>
      </c>
      <c r="BK257" s="158">
        <f t="shared" si="49"/>
        <v>0</v>
      </c>
      <c r="BL257" s="21" t="s">
        <v>163</v>
      </c>
      <c r="BM257" s="21" t="s">
        <v>878</v>
      </c>
    </row>
    <row r="258" spans="2:65" s="1" customFormat="1" ht="16.5" customHeight="1">
      <c r="B258" s="37"/>
      <c r="C258" s="147" t="s">
        <v>401</v>
      </c>
      <c r="D258" s="147" t="s">
        <v>156</v>
      </c>
      <c r="E258" s="148" t="s">
        <v>2414</v>
      </c>
      <c r="F258" s="149" t="s">
        <v>2415</v>
      </c>
      <c r="G258" s="150" t="s">
        <v>284</v>
      </c>
      <c r="H258" s="151">
        <v>6.24</v>
      </c>
      <c r="I258" s="152"/>
      <c r="J258" s="153">
        <f t="shared" si="40"/>
        <v>0</v>
      </c>
      <c r="K258" s="149" t="s">
        <v>21</v>
      </c>
      <c r="L258" s="37"/>
      <c r="M258" s="154" t="s">
        <v>21</v>
      </c>
      <c r="N258" s="155" t="s">
        <v>44</v>
      </c>
      <c r="P258" s="156">
        <f t="shared" si="41"/>
        <v>0</v>
      </c>
      <c r="Q258" s="156">
        <v>8.3000000000000001E-3</v>
      </c>
      <c r="R258" s="156">
        <f t="shared" si="42"/>
        <v>5.1792000000000005E-2</v>
      </c>
      <c r="S258" s="156">
        <v>0</v>
      </c>
      <c r="T258" s="157">
        <f t="shared" si="43"/>
        <v>0</v>
      </c>
      <c r="AR258" s="21" t="s">
        <v>163</v>
      </c>
      <c r="AT258" s="21" t="s">
        <v>156</v>
      </c>
      <c r="AU258" s="21" t="s">
        <v>81</v>
      </c>
      <c r="AY258" s="21" t="s">
        <v>155</v>
      </c>
      <c r="BE258" s="158">
        <f t="shared" si="44"/>
        <v>0</v>
      </c>
      <c r="BF258" s="158">
        <f t="shared" si="45"/>
        <v>0</v>
      </c>
      <c r="BG258" s="158">
        <f t="shared" si="46"/>
        <v>0</v>
      </c>
      <c r="BH258" s="158">
        <f t="shared" si="47"/>
        <v>0</v>
      </c>
      <c r="BI258" s="158">
        <f t="shared" si="48"/>
        <v>0</v>
      </c>
      <c r="BJ258" s="21" t="s">
        <v>81</v>
      </c>
      <c r="BK258" s="158">
        <f t="shared" si="49"/>
        <v>0</v>
      </c>
      <c r="BL258" s="21" t="s">
        <v>163</v>
      </c>
      <c r="BM258" s="21" t="s">
        <v>881</v>
      </c>
    </row>
    <row r="259" spans="2:65" s="1" customFormat="1" ht="16.5" customHeight="1">
      <c r="B259" s="37"/>
      <c r="C259" s="147" t="s">
        <v>73</v>
      </c>
      <c r="D259" s="147" t="s">
        <v>156</v>
      </c>
      <c r="E259" s="148" t="s">
        <v>2329</v>
      </c>
      <c r="F259" s="149" t="s">
        <v>2330</v>
      </c>
      <c r="G259" s="150" t="s">
        <v>21</v>
      </c>
      <c r="H259" s="151">
        <v>0</v>
      </c>
      <c r="I259" s="152"/>
      <c r="J259" s="153">
        <f t="shared" si="40"/>
        <v>0</v>
      </c>
      <c r="K259" s="149" t="s">
        <v>21</v>
      </c>
      <c r="L259" s="37"/>
      <c r="M259" s="154" t="s">
        <v>21</v>
      </c>
      <c r="N259" s="155" t="s">
        <v>44</v>
      </c>
      <c r="P259" s="156">
        <f t="shared" si="41"/>
        <v>0</v>
      </c>
      <c r="Q259" s="156">
        <v>0</v>
      </c>
      <c r="R259" s="156">
        <f t="shared" si="42"/>
        <v>0</v>
      </c>
      <c r="S259" s="156">
        <v>0</v>
      </c>
      <c r="T259" s="157">
        <f t="shared" si="43"/>
        <v>0</v>
      </c>
      <c r="AR259" s="21" t="s">
        <v>163</v>
      </c>
      <c r="AT259" s="21" t="s">
        <v>156</v>
      </c>
      <c r="AU259" s="21" t="s">
        <v>81</v>
      </c>
      <c r="AY259" s="21" t="s">
        <v>155</v>
      </c>
      <c r="BE259" s="158">
        <f t="shared" si="44"/>
        <v>0</v>
      </c>
      <c r="BF259" s="158">
        <f t="shared" si="45"/>
        <v>0</v>
      </c>
      <c r="BG259" s="158">
        <f t="shared" si="46"/>
        <v>0</v>
      </c>
      <c r="BH259" s="158">
        <f t="shared" si="47"/>
        <v>0</v>
      </c>
      <c r="BI259" s="158">
        <f t="shared" si="48"/>
        <v>0</v>
      </c>
      <c r="BJ259" s="21" t="s">
        <v>81</v>
      </c>
      <c r="BK259" s="158">
        <f t="shared" si="49"/>
        <v>0</v>
      </c>
      <c r="BL259" s="21" t="s">
        <v>163</v>
      </c>
      <c r="BM259" s="21" t="s">
        <v>883</v>
      </c>
    </row>
    <row r="260" spans="2:65" s="1" customFormat="1" ht="16.5" customHeight="1">
      <c r="B260" s="37"/>
      <c r="C260" s="147" t="s">
        <v>1495</v>
      </c>
      <c r="D260" s="147" t="s">
        <v>156</v>
      </c>
      <c r="E260" s="148" t="s">
        <v>2416</v>
      </c>
      <c r="F260" s="149" t="s">
        <v>2417</v>
      </c>
      <c r="G260" s="150" t="s">
        <v>284</v>
      </c>
      <c r="H260" s="151">
        <v>62.4</v>
      </c>
      <c r="I260" s="152"/>
      <c r="J260" s="153">
        <f t="shared" si="40"/>
        <v>0</v>
      </c>
      <c r="K260" s="149" t="s">
        <v>21</v>
      </c>
      <c r="L260" s="37"/>
      <c r="M260" s="154" t="s">
        <v>21</v>
      </c>
      <c r="N260" s="155" t="s">
        <v>44</v>
      </c>
      <c r="P260" s="156">
        <f t="shared" si="41"/>
        <v>0</v>
      </c>
      <c r="Q260" s="156">
        <v>3.4000000000000002E-4</v>
      </c>
      <c r="R260" s="156">
        <f t="shared" si="42"/>
        <v>2.1216000000000002E-2</v>
      </c>
      <c r="S260" s="156">
        <v>0</v>
      </c>
      <c r="T260" s="157">
        <f t="shared" si="43"/>
        <v>0</v>
      </c>
      <c r="AR260" s="21" t="s">
        <v>163</v>
      </c>
      <c r="AT260" s="21" t="s">
        <v>156</v>
      </c>
      <c r="AU260" s="21" t="s">
        <v>81</v>
      </c>
      <c r="AY260" s="21" t="s">
        <v>155</v>
      </c>
      <c r="BE260" s="158">
        <f t="shared" si="44"/>
        <v>0</v>
      </c>
      <c r="BF260" s="158">
        <f t="shared" si="45"/>
        <v>0</v>
      </c>
      <c r="BG260" s="158">
        <f t="shared" si="46"/>
        <v>0</v>
      </c>
      <c r="BH260" s="158">
        <f t="shared" si="47"/>
        <v>0</v>
      </c>
      <c r="BI260" s="158">
        <f t="shared" si="48"/>
        <v>0</v>
      </c>
      <c r="BJ260" s="21" t="s">
        <v>81</v>
      </c>
      <c r="BK260" s="158">
        <f t="shared" si="49"/>
        <v>0</v>
      </c>
      <c r="BL260" s="21" t="s">
        <v>163</v>
      </c>
      <c r="BM260" s="21" t="s">
        <v>886</v>
      </c>
    </row>
    <row r="261" spans="2:65" s="1" customFormat="1" ht="16.5" customHeight="1">
      <c r="B261" s="37"/>
      <c r="C261" s="147" t="s">
        <v>73</v>
      </c>
      <c r="D261" s="147" t="s">
        <v>156</v>
      </c>
      <c r="E261" s="148" t="s">
        <v>2418</v>
      </c>
      <c r="F261" s="149" t="s">
        <v>2419</v>
      </c>
      <c r="G261" s="150" t="s">
        <v>21</v>
      </c>
      <c r="H261" s="151">
        <v>0</v>
      </c>
      <c r="I261" s="152"/>
      <c r="J261" s="153">
        <f t="shared" si="40"/>
        <v>0</v>
      </c>
      <c r="K261" s="149" t="s">
        <v>21</v>
      </c>
      <c r="L261" s="37"/>
      <c r="M261" s="154" t="s">
        <v>21</v>
      </c>
      <c r="N261" s="155" t="s">
        <v>44</v>
      </c>
      <c r="P261" s="156">
        <f t="shared" si="41"/>
        <v>0</v>
      </c>
      <c r="Q261" s="156">
        <v>0</v>
      </c>
      <c r="R261" s="156">
        <f t="shared" si="42"/>
        <v>0</v>
      </c>
      <c r="S261" s="156">
        <v>0</v>
      </c>
      <c r="T261" s="157">
        <f t="shared" si="43"/>
        <v>0</v>
      </c>
      <c r="AR261" s="21" t="s">
        <v>163</v>
      </c>
      <c r="AT261" s="21" t="s">
        <v>156</v>
      </c>
      <c r="AU261" s="21" t="s">
        <v>81</v>
      </c>
      <c r="AY261" s="21" t="s">
        <v>155</v>
      </c>
      <c r="BE261" s="158">
        <f t="shared" si="44"/>
        <v>0</v>
      </c>
      <c r="BF261" s="158">
        <f t="shared" si="45"/>
        <v>0</v>
      </c>
      <c r="BG261" s="158">
        <f t="shared" si="46"/>
        <v>0</v>
      </c>
      <c r="BH261" s="158">
        <f t="shared" si="47"/>
        <v>0</v>
      </c>
      <c r="BI261" s="158">
        <f t="shared" si="48"/>
        <v>0</v>
      </c>
      <c r="BJ261" s="21" t="s">
        <v>81</v>
      </c>
      <c r="BK261" s="158">
        <f t="shared" si="49"/>
        <v>0</v>
      </c>
      <c r="BL261" s="21" t="s">
        <v>163</v>
      </c>
      <c r="BM261" s="21" t="s">
        <v>888</v>
      </c>
    </row>
    <row r="262" spans="2:65" s="1" customFormat="1" ht="16.5" customHeight="1">
      <c r="B262" s="37"/>
      <c r="C262" s="147" t="s">
        <v>406</v>
      </c>
      <c r="D262" s="147" t="s">
        <v>156</v>
      </c>
      <c r="E262" s="148" t="s">
        <v>2420</v>
      </c>
      <c r="F262" s="149" t="s">
        <v>2421</v>
      </c>
      <c r="G262" s="150" t="s">
        <v>427</v>
      </c>
      <c r="H262" s="151">
        <v>3</v>
      </c>
      <c r="I262" s="152"/>
      <c r="J262" s="153">
        <f t="shared" si="40"/>
        <v>0</v>
      </c>
      <c r="K262" s="149" t="s">
        <v>21</v>
      </c>
      <c r="L262" s="37"/>
      <c r="M262" s="154" t="s">
        <v>21</v>
      </c>
      <c r="N262" s="155" t="s">
        <v>44</v>
      </c>
      <c r="P262" s="156">
        <f t="shared" si="41"/>
        <v>0</v>
      </c>
      <c r="Q262" s="156">
        <v>1.05257</v>
      </c>
      <c r="R262" s="156">
        <f t="shared" si="42"/>
        <v>3.1577099999999998</v>
      </c>
      <c r="S262" s="156">
        <v>0</v>
      </c>
      <c r="T262" s="157">
        <f t="shared" si="43"/>
        <v>0</v>
      </c>
      <c r="AR262" s="21" t="s">
        <v>163</v>
      </c>
      <c r="AT262" s="21" t="s">
        <v>156</v>
      </c>
      <c r="AU262" s="21" t="s">
        <v>81</v>
      </c>
      <c r="AY262" s="21" t="s">
        <v>155</v>
      </c>
      <c r="BE262" s="158">
        <f t="shared" si="44"/>
        <v>0</v>
      </c>
      <c r="BF262" s="158">
        <f t="shared" si="45"/>
        <v>0</v>
      </c>
      <c r="BG262" s="158">
        <f t="shared" si="46"/>
        <v>0</v>
      </c>
      <c r="BH262" s="158">
        <f t="shared" si="47"/>
        <v>0</v>
      </c>
      <c r="BI262" s="158">
        <f t="shared" si="48"/>
        <v>0</v>
      </c>
      <c r="BJ262" s="21" t="s">
        <v>81</v>
      </c>
      <c r="BK262" s="158">
        <f t="shared" si="49"/>
        <v>0</v>
      </c>
      <c r="BL262" s="21" t="s">
        <v>163</v>
      </c>
      <c r="BM262" s="21" t="s">
        <v>896</v>
      </c>
    </row>
    <row r="263" spans="2:65" s="1" customFormat="1" ht="16.5" customHeight="1">
      <c r="B263" s="37"/>
      <c r="C263" s="147" t="s">
        <v>1499</v>
      </c>
      <c r="D263" s="147" t="s">
        <v>156</v>
      </c>
      <c r="E263" s="148" t="s">
        <v>2422</v>
      </c>
      <c r="F263" s="149" t="s">
        <v>2423</v>
      </c>
      <c r="G263" s="150" t="s">
        <v>300</v>
      </c>
      <c r="H263" s="151">
        <v>26</v>
      </c>
      <c r="I263" s="152"/>
      <c r="J263" s="153">
        <f t="shared" si="40"/>
        <v>0</v>
      </c>
      <c r="K263" s="149" t="s">
        <v>21</v>
      </c>
      <c r="L263" s="37"/>
      <c r="M263" s="154" t="s">
        <v>21</v>
      </c>
      <c r="N263" s="155" t="s">
        <v>44</v>
      </c>
      <c r="P263" s="156">
        <f t="shared" si="41"/>
        <v>0</v>
      </c>
      <c r="Q263" s="156">
        <v>0.38091000000000003</v>
      </c>
      <c r="R263" s="156">
        <f t="shared" si="42"/>
        <v>9.9036600000000004</v>
      </c>
      <c r="S263" s="156">
        <v>0</v>
      </c>
      <c r="T263" s="157">
        <f t="shared" si="43"/>
        <v>0</v>
      </c>
      <c r="AR263" s="21" t="s">
        <v>163</v>
      </c>
      <c r="AT263" s="21" t="s">
        <v>156</v>
      </c>
      <c r="AU263" s="21" t="s">
        <v>81</v>
      </c>
      <c r="AY263" s="21" t="s">
        <v>155</v>
      </c>
      <c r="BE263" s="158">
        <f t="shared" si="44"/>
        <v>0</v>
      </c>
      <c r="BF263" s="158">
        <f t="shared" si="45"/>
        <v>0</v>
      </c>
      <c r="BG263" s="158">
        <f t="shared" si="46"/>
        <v>0</v>
      </c>
      <c r="BH263" s="158">
        <f t="shared" si="47"/>
        <v>0</v>
      </c>
      <c r="BI263" s="158">
        <f t="shared" si="48"/>
        <v>0</v>
      </c>
      <c r="BJ263" s="21" t="s">
        <v>81</v>
      </c>
      <c r="BK263" s="158">
        <f t="shared" si="49"/>
        <v>0</v>
      </c>
      <c r="BL263" s="21" t="s">
        <v>163</v>
      </c>
      <c r="BM263" s="21" t="s">
        <v>902</v>
      </c>
    </row>
    <row r="264" spans="2:65" s="1" customFormat="1" ht="16.5" customHeight="1">
      <c r="B264" s="37"/>
      <c r="C264" s="147" t="s">
        <v>73</v>
      </c>
      <c r="D264" s="147" t="s">
        <v>156</v>
      </c>
      <c r="E264" s="148" t="s">
        <v>2424</v>
      </c>
      <c r="F264" s="149" t="s">
        <v>2425</v>
      </c>
      <c r="G264" s="150" t="s">
        <v>21</v>
      </c>
      <c r="H264" s="151">
        <v>0</v>
      </c>
      <c r="I264" s="152"/>
      <c r="J264" s="153">
        <f t="shared" si="40"/>
        <v>0</v>
      </c>
      <c r="K264" s="149" t="s">
        <v>21</v>
      </c>
      <c r="L264" s="37"/>
      <c r="M264" s="154" t="s">
        <v>21</v>
      </c>
      <c r="N264" s="155" t="s">
        <v>44</v>
      </c>
      <c r="P264" s="156">
        <f t="shared" si="41"/>
        <v>0</v>
      </c>
      <c r="Q264" s="156">
        <v>0</v>
      </c>
      <c r="R264" s="156">
        <f t="shared" si="42"/>
        <v>0</v>
      </c>
      <c r="S264" s="156">
        <v>0</v>
      </c>
      <c r="T264" s="157">
        <f t="shared" si="43"/>
        <v>0</v>
      </c>
      <c r="AR264" s="21" t="s">
        <v>163</v>
      </c>
      <c r="AT264" s="21" t="s">
        <v>156</v>
      </c>
      <c r="AU264" s="21" t="s">
        <v>81</v>
      </c>
      <c r="AY264" s="21" t="s">
        <v>155</v>
      </c>
      <c r="BE264" s="158">
        <f t="shared" si="44"/>
        <v>0</v>
      </c>
      <c r="BF264" s="158">
        <f t="shared" si="45"/>
        <v>0</v>
      </c>
      <c r="BG264" s="158">
        <f t="shared" si="46"/>
        <v>0</v>
      </c>
      <c r="BH264" s="158">
        <f t="shared" si="47"/>
        <v>0</v>
      </c>
      <c r="BI264" s="158">
        <f t="shared" si="48"/>
        <v>0</v>
      </c>
      <c r="BJ264" s="21" t="s">
        <v>81</v>
      </c>
      <c r="BK264" s="158">
        <f t="shared" si="49"/>
        <v>0</v>
      </c>
      <c r="BL264" s="21" t="s">
        <v>163</v>
      </c>
      <c r="BM264" s="21" t="s">
        <v>905</v>
      </c>
    </row>
    <row r="265" spans="2:65" s="1" customFormat="1" ht="16.5" customHeight="1">
      <c r="B265" s="37"/>
      <c r="C265" s="186" t="s">
        <v>410</v>
      </c>
      <c r="D265" s="186" t="s">
        <v>300</v>
      </c>
      <c r="E265" s="187" t="s">
        <v>2426</v>
      </c>
      <c r="F265" s="188" t="s">
        <v>2427</v>
      </c>
      <c r="G265" s="189" t="s">
        <v>2285</v>
      </c>
      <c r="H265" s="190">
        <v>1</v>
      </c>
      <c r="I265" s="191"/>
      <c r="J265" s="192">
        <f t="shared" si="40"/>
        <v>0</v>
      </c>
      <c r="K265" s="188" t="s">
        <v>21</v>
      </c>
      <c r="L265" s="193"/>
      <c r="M265" s="194" t="s">
        <v>21</v>
      </c>
      <c r="N265" s="195" t="s">
        <v>44</v>
      </c>
      <c r="P265" s="156">
        <f t="shared" si="41"/>
        <v>0</v>
      </c>
      <c r="Q265" s="156">
        <v>0.56799999999999995</v>
      </c>
      <c r="R265" s="156">
        <f t="shared" si="42"/>
        <v>0.56799999999999995</v>
      </c>
      <c r="S265" s="156">
        <v>0</v>
      </c>
      <c r="T265" s="157">
        <f t="shared" si="43"/>
        <v>0</v>
      </c>
      <c r="AR265" s="21" t="s">
        <v>169</v>
      </c>
      <c r="AT265" s="21" t="s">
        <v>300</v>
      </c>
      <c r="AU265" s="21" t="s">
        <v>81</v>
      </c>
      <c r="AY265" s="21" t="s">
        <v>155</v>
      </c>
      <c r="BE265" s="158">
        <f t="shared" si="44"/>
        <v>0</v>
      </c>
      <c r="BF265" s="158">
        <f t="shared" si="45"/>
        <v>0</v>
      </c>
      <c r="BG265" s="158">
        <f t="shared" si="46"/>
        <v>0</v>
      </c>
      <c r="BH265" s="158">
        <f t="shared" si="47"/>
        <v>0</v>
      </c>
      <c r="BI265" s="158">
        <f t="shared" si="48"/>
        <v>0</v>
      </c>
      <c r="BJ265" s="21" t="s">
        <v>81</v>
      </c>
      <c r="BK265" s="158">
        <f t="shared" si="49"/>
        <v>0</v>
      </c>
      <c r="BL265" s="21" t="s">
        <v>163</v>
      </c>
      <c r="BM265" s="21" t="s">
        <v>908</v>
      </c>
    </row>
    <row r="266" spans="2:65" s="1" customFormat="1" ht="16.5" customHeight="1">
      <c r="B266" s="37"/>
      <c r="C266" s="186" t="s">
        <v>1503</v>
      </c>
      <c r="D266" s="186" t="s">
        <v>300</v>
      </c>
      <c r="E266" s="187" t="s">
        <v>2428</v>
      </c>
      <c r="F266" s="188" t="s">
        <v>2429</v>
      </c>
      <c r="G266" s="189" t="s">
        <v>427</v>
      </c>
      <c r="H266" s="190">
        <v>8</v>
      </c>
      <c r="I266" s="191"/>
      <c r="J266" s="192">
        <f t="shared" si="40"/>
        <v>0</v>
      </c>
      <c r="K266" s="188" t="s">
        <v>21</v>
      </c>
      <c r="L266" s="193"/>
      <c r="M266" s="194" t="s">
        <v>21</v>
      </c>
      <c r="N266" s="195" t="s">
        <v>44</v>
      </c>
      <c r="P266" s="156">
        <f t="shared" si="41"/>
        <v>0</v>
      </c>
      <c r="Q266" s="156">
        <v>3.3799999999999997E-2</v>
      </c>
      <c r="R266" s="156">
        <f t="shared" si="42"/>
        <v>0.27039999999999997</v>
      </c>
      <c r="S266" s="156">
        <v>0</v>
      </c>
      <c r="T266" s="157">
        <f t="shared" si="43"/>
        <v>0</v>
      </c>
      <c r="AR266" s="21" t="s">
        <v>169</v>
      </c>
      <c r="AT266" s="21" t="s">
        <v>300</v>
      </c>
      <c r="AU266" s="21" t="s">
        <v>81</v>
      </c>
      <c r="AY266" s="21" t="s">
        <v>155</v>
      </c>
      <c r="BE266" s="158">
        <f t="shared" si="44"/>
        <v>0</v>
      </c>
      <c r="BF266" s="158">
        <f t="shared" si="45"/>
        <v>0</v>
      </c>
      <c r="BG266" s="158">
        <f t="shared" si="46"/>
        <v>0</v>
      </c>
      <c r="BH266" s="158">
        <f t="shared" si="47"/>
        <v>0</v>
      </c>
      <c r="BI266" s="158">
        <f t="shared" si="48"/>
        <v>0</v>
      </c>
      <c r="BJ266" s="21" t="s">
        <v>81</v>
      </c>
      <c r="BK266" s="158">
        <f t="shared" si="49"/>
        <v>0</v>
      </c>
      <c r="BL266" s="21" t="s">
        <v>163</v>
      </c>
      <c r="BM266" s="21" t="s">
        <v>914</v>
      </c>
    </row>
    <row r="267" spans="2:65" s="1" customFormat="1" ht="16.5" customHeight="1">
      <c r="B267" s="37"/>
      <c r="C267" s="186" t="s">
        <v>413</v>
      </c>
      <c r="D267" s="186" t="s">
        <v>300</v>
      </c>
      <c r="E267" s="187" t="s">
        <v>2430</v>
      </c>
      <c r="F267" s="188" t="s">
        <v>2431</v>
      </c>
      <c r="G267" s="189" t="s">
        <v>427</v>
      </c>
      <c r="H267" s="190">
        <v>22</v>
      </c>
      <c r="I267" s="191"/>
      <c r="J267" s="192">
        <f t="shared" ref="J267:J298" si="50">ROUND(I267*H267,2)</f>
        <v>0</v>
      </c>
      <c r="K267" s="188" t="s">
        <v>21</v>
      </c>
      <c r="L267" s="193"/>
      <c r="M267" s="194" t="s">
        <v>21</v>
      </c>
      <c r="N267" s="195" t="s">
        <v>44</v>
      </c>
      <c r="P267" s="156">
        <f t="shared" ref="P267:P298" si="51">O267*H267</f>
        <v>0</v>
      </c>
      <c r="Q267" s="156">
        <v>5.2499999999999998E-2</v>
      </c>
      <c r="R267" s="156">
        <f t="shared" ref="R267:R298" si="52">Q267*H267</f>
        <v>1.155</v>
      </c>
      <c r="S267" s="156">
        <v>0</v>
      </c>
      <c r="T267" s="157">
        <f t="shared" ref="T267:T298" si="53">S267*H267</f>
        <v>0</v>
      </c>
      <c r="AR267" s="21" t="s">
        <v>169</v>
      </c>
      <c r="AT267" s="21" t="s">
        <v>300</v>
      </c>
      <c r="AU267" s="21" t="s">
        <v>81</v>
      </c>
      <c r="AY267" s="21" t="s">
        <v>155</v>
      </c>
      <c r="BE267" s="158">
        <f t="shared" si="44"/>
        <v>0</v>
      </c>
      <c r="BF267" s="158">
        <f t="shared" si="45"/>
        <v>0</v>
      </c>
      <c r="BG267" s="158">
        <f t="shared" si="46"/>
        <v>0</v>
      </c>
      <c r="BH267" s="158">
        <f t="shared" si="47"/>
        <v>0</v>
      </c>
      <c r="BI267" s="158">
        <f t="shared" si="48"/>
        <v>0</v>
      </c>
      <c r="BJ267" s="21" t="s">
        <v>81</v>
      </c>
      <c r="BK267" s="158">
        <f t="shared" si="49"/>
        <v>0</v>
      </c>
      <c r="BL267" s="21" t="s">
        <v>163</v>
      </c>
      <c r="BM267" s="21" t="s">
        <v>920</v>
      </c>
    </row>
    <row r="268" spans="2:65" s="1" customFormat="1" ht="16.5" customHeight="1">
      <c r="B268" s="37"/>
      <c r="C268" s="186" t="s">
        <v>1507</v>
      </c>
      <c r="D268" s="186" t="s">
        <v>300</v>
      </c>
      <c r="E268" s="187" t="s">
        <v>2432</v>
      </c>
      <c r="F268" s="188" t="s">
        <v>2433</v>
      </c>
      <c r="G268" s="189" t="s">
        <v>427</v>
      </c>
      <c r="H268" s="190">
        <v>6</v>
      </c>
      <c r="I268" s="191"/>
      <c r="J268" s="192">
        <f t="shared" si="50"/>
        <v>0</v>
      </c>
      <c r="K268" s="188" t="s">
        <v>21</v>
      </c>
      <c r="L268" s="193"/>
      <c r="M268" s="194" t="s">
        <v>21</v>
      </c>
      <c r="N268" s="195" t="s">
        <v>44</v>
      </c>
      <c r="P268" s="156">
        <f t="shared" si="51"/>
        <v>0</v>
      </c>
      <c r="Q268" s="156">
        <v>7.0000000000000007E-2</v>
      </c>
      <c r="R268" s="156">
        <f t="shared" si="52"/>
        <v>0.42000000000000004</v>
      </c>
      <c r="S268" s="156">
        <v>0</v>
      </c>
      <c r="T268" s="157">
        <f t="shared" si="53"/>
        <v>0</v>
      </c>
      <c r="AR268" s="21" t="s">
        <v>169</v>
      </c>
      <c r="AT268" s="21" t="s">
        <v>300</v>
      </c>
      <c r="AU268" s="21" t="s">
        <v>81</v>
      </c>
      <c r="AY268" s="21" t="s">
        <v>155</v>
      </c>
      <c r="BE268" s="158">
        <f t="shared" si="44"/>
        <v>0</v>
      </c>
      <c r="BF268" s="158">
        <f t="shared" si="45"/>
        <v>0</v>
      </c>
      <c r="BG268" s="158">
        <f t="shared" si="46"/>
        <v>0</v>
      </c>
      <c r="BH268" s="158">
        <f t="shared" si="47"/>
        <v>0</v>
      </c>
      <c r="BI268" s="158">
        <f t="shared" si="48"/>
        <v>0</v>
      </c>
      <c r="BJ268" s="21" t="s">
        <v>81</v>
      </c>
      <c r="BK268" s="158">
        <f t="shared" si="49"/>
        <v>0</v>
      </c>
      <c r="BL268" s="21" t="s">
        <v>163</v>
      </c>
      <c r="BM268" s="21" t="s">
        <v>926</v>
      </c>
    </row>
    <row r="269" spans="2:65" s="1" customFormat="1" ht="16.5" customHeight="1">
      <c r="B269" s="37"/>
      <c r="C269" s="186" t="s">
        <v>417</v>
      </c>
      <c r="D269" s="186" t="s">
        <v>300</v>
      </c>
      <c r="E269" s="187" t="s">
        <v>2434</v>
      </c>
      <c r="F269" s="188" t="s">
        <v>2435</v>
      </c>
      <c r="G269" s="189" t="s">
        <v>427</v>
      </c>
      <c r="H269" s="190">
        <v>4</v>
      </c>
      <c r="I269" s="191"/>
      <c r="J269" s="192">
        <f t="shared" si="50"/>
        <v>0</v>
      </c>
      <c r="K269" s="188" t="s">
        <v>21</v>
      </c>
      <c r="L269" s="193"/>
      <c r="M269" s="194" t="s">
        <v>21</v>
      </c>
      <c r="N269" s="195" t="s">
        <v>44</v>
      </c>
      <c r="P269" s="156">
        <f t="shared" si="51"/>
        <v>0</v>
      </c>
      <c r="Q269" s="156">
        <v>8.7499999999999994E-2</v>
      </c>
      <c r="R269" s="156">
        <f t="shared" si="52"/>
        <v>0.35</v>
      </c>
      <c r="S269" s="156">
        <v>0</v>
      </c>
      <c r="T269" s="157">
        <f t="shared" si="53"/>
        <v>0</v>
      </c>
      <c r="AR269" s="21" t="s">
        <v>169</v>
      </c>
      <c r="AT269" s="21" t="s">
        <v>300</v>
      </c>
      <c r="AU269" s="21" t="s">
        <v>81</v>
      </c>
      <c r="AY269" s="21" t="s">
        <v>155</v>
      </c>
      <c r="BE269" s="158">
        <f t="shared" si="44"/>
        <v>0</v>
      </c>
      <c r="BF269" s="158">
        <f t="shared" si="45"/>
        <v>0</v>
      </c>
      <c r="BG269" s="158">
        <f t="shared" si="46"/>
        <v>0</v>
      </c>
      <c r="BH269" s="158">
        <f t="shared" si="47"/>
        <v>0</v>
      </c>
      <c r="BI269" s="158">
        <f t="shared" si="48"/>
        <v>0</v>
      </c>
      <c r="BJ269" s="21" t="s">
        <v>81</v>
      </c>
      <c r="BK269" s="158">
        <f t="shared" si="49"/>
        <v>0</v>
      </c>
      <c r="BL269" s="21" t="s">
        <v>163</v>
      </c>
      <c r="BM269" s="21" t="s">
        <v>932</v>
      </c>
    </row>
    <row r="270" spans="2:65" s="1" customFormat="1" ht="16.5" customHeight="1">
      <c r="B270" s="37"/>
      <c r="C270" s="186" t="s">
        <v>1511</v>
      </c>
      <c r="D270" s="186" t="s">
        <v>300</v>
      </c>
      <c r="E270" s="187" t="s">
        <v>2436</v>
      </c>
      <c r="F270" s="188" t="s">
        <v>2437</v>
      </c>
      <c r="G270" s="189" t="s">
        <v>427</v>
      </c>
      <c r="H270" s="190">
        <v>6</v>
      </c>
      <c r="I270" s="191"/>
      <c r="J270" s="192">
        <f t="shared" si="50"/>
        <v>0</v>
      </c>
      <c r="K270" s="188" t="s">
        <v>21</v>
      </c>
      <c r="L270" s="193"/>
      <c r="M270" s="194" t="s">
        <v>21</v>
      </c>
      <c r="N270" s="195" t="s">
        <v>44</v>
      </c>
      <c r="P270" s="156">
        <f t="shared" si="51"/>
        <v>0</v>
      </c>
      <c r="Q270" s="156">
        <v>9.6250000000000002E-2</v>
      </c>
      <c r="R270" s="156">
        <f t="shared" si="52"/>
        <v>0.57750000000000001</v>
      </c>
      <c r="S270" s="156">
        <v>0</v>
      </c>
      <c r="T270" s="157">
        <f t="shared" si="53"/>
        <v>0</v>
      </c>
      <c r="AR270" s="21" t="s">
        <v>169</v>
      </c>
      <c r="AT270" s="21" t="s">
        <v>300</v>
      </c>
      <c r="AU270" s="21" t="s">
        <v>81</v>
      </c>
      <c r="AY270" s="21" t="s">
        <v>155</v>
      </c>
      <c r="BE270" s="158">
        <f t="shared" si="44"/>
        <v>0</v>
      </c>
      <c r="BF270" s="158">
        <f t="shared" si="45"/>
        <v>0</v>
      </c>
      <c r="BG270" s="158">
        <f t="shared" si="46"/>
        <v>0</v>
      </c>
      <c r="BH270" s="158">
        <f t="shared" si="47"/>
        <v>0</v>
      </c>
      <c r="BI270" s="158">
        <f t="shared" si="48"/>
        <v>0</v>
      </c>
      <c r="BJ270" s="21" t="s">
        <v>81</v>
      </c>
      <c r="BK270" s="158">
        <f t="shared" si="49"/>
        <v>0</v>
      </c>
      <c r="BL270" s="21" t="s">
        <v>163</v>
      </c>
      <c r="BM270" s="21" t="s">
        <v>938</v>
      </c>
    </row>
    <row r="271" spans="2:65" s="1" customFormat="1" ht="16.5" customHeight="1">
      <c r="B271" s="37"/>
      <c r="C271" s="186" t="s">
        <v>420</v>
      </c>
      <c r="D271" s="186" t="s">
        <v>300</v>
      </c>
      <c r="E271" s="187" t="s">
        <v>2438</v>
      </c>
      <c r="F271" s="188" t="s">
        <v>2439</v>
      </c>
      <c r="G271" s="189" t="s">
        <v>427</v>
      </c>
      <c r="H271" s="190">
        <v>8</v>
      </c>
      <c r="I271" s="191"/>
      <c r="J271" s="192">
        <f t="shared" si="50"/>
        <v>0</v>
      </c>
      <c r="K271" s="188" t="s">
        <v>21</v>
      </c>
      <c r="L271" s="193"/>
      <c r="M271" s="194" t="s">
        <v>21</v>
      </c>
      <c r="N271" s="195" t="s">
        <v>44</v>
      </c>
      <c r="P271" s="156">
        <f t="shared" si="51"/>
        <v>0</v>
      </c>
      <c r="Q271" s="156">
        <v>0.126</v>
      </c>
      <c r="R271" s="156">
        <f t="shared" si="52"/>
        <v>1.008</v>
      </c>
      <c r="S271" s="156">
        <v>0</v>
      </c>
      <c r="T271" s="157">
        <f t="shared" si="53"/>
        <v>0</v>
      </c>
      <c r="AR271" s="21" t="s">
        <v>169</v>
      </c>
      <c r="AT271" s="21" t="s">
        <v>300</v>
      </c>
      <c r="AU271" s="21" t="s">
        <v>81</v>
      </c>
      <c r="AY271" s="21" t="s">
        <v>155</v>
      </c>
      <c r="BE271" s="158">
        <f t="shared" si="44"/>
        <v>0</v>
      </c>
      <c r="BF271" s="158">
        <f t="shared" si="45"/>
        <v>0</v>
      </c>
      <c r="BG271" s="158">
        <f t="shared" si="46"/>
        <v>0</v>
      </c>
      <c r="BH271" s="158">
        <f t="shared" si="47"/>
        <v>0</v>
      </c>
      <c r="BI271" s="158">
        <f t="shared" si="48"/>
        <v>0</v>
      </c>
      <c r="BJ271" s="21" t="s">
        <v>81</v>
      </c>
      <c r="BK271" s="158">
        <f t="shared" si="49"/>
        <v>0</v>
      </c>
      <c r="BL271" s="21" t="s">
        <v>163</v>
      </c>
      <c r="BM271" s="21" t="s">
        <v>944</v>
      </c>
    </row>
    <row r="272" spans="2:65" s="9" customFormat="1" ht="29.85" customHeight="1">
      <c r="B272" s="137"/>
      <c r="D272" s="138" t="s">
        <v>72</v>
      </c>
      <c r="E272" s="169" t="s">
        <v>154</v>
      </c>
      <c r="F272" s="169" t="s">
        <v>2440</v>
      </c>
      <c r="I272" s="140"/>
      <c r="J272" s="170">
        <f>BK272</f>
        <v>0</v>
      </c>
      <c r="L272" s="137"/>
      <c r="M272" s="142"/>
      <c r="P272" s="143">
        <v>0</v>
      </c>
      <c r="R272" s="143">
        <v>0</v>
      </c>
      <c r="T272" s="144">
        <v>0</v>
      </c>
      <c r="AR272" s="138" t="s">
        <v>81</v>
      </c>
      <c r="AT272" s="145" t="s">
        <v>72</v>
      </c>
      <c r="AU272" s="145" t="s">
        <v>81</v>
      </c>
      <c r="AY272" s="138" t="s">
        <v>155</v>
      </c>
      <c r="BK272" s="146">
        <v>0</v>
      </c>
    </row>
    <row r="273" spans="2:65" s="9" customFormat="1" ht="24.95" customHeight="1">
      <c r="B273" s="137"/>
      <c r="D273" s="138" t="s">
        <v>72</v>
      </c>
      <c r="E273" s="139" t="s">
        <v>1532</v>
      </c>
      <c r="F273" s="139" t="s">
        <v>2441</v>
      </c>
      <c r="I273" s="140"/>
      <c r="J273" s="141">
        <f>BK273</f>
        <v>0</v>
      </c>
      <c r="L273" s="137"/>
      <c r="M273" s="142"/>
      <c r="P273" s="143">
        <f>SUM(P274:P311)</f>
        <v>0</v>
      </c>
      <c r="R273" s="143">
        <f>SUM(R274:R311)</f>
        <v>392.26466614999998</v>
      </c>
      <c r="T273" s="144">
        <f>SUM(T274:T311)</f>
        <v>0</v>
      </c>
      <c r="AR273" s="138" t="s">
        <v>81</v>
      </c>
      <c r="AT273" s="145" t="s">
        <v>72</v>
      </c>
      <c r="AU273" s="145" t="s">
        <v>73</v>
      </c>
      <c r="AY273" s="138" t="s">
        <v>155</v>
      </c>
      <c r="BK273" s="146">
        <f>SUM(BK274:BK311)</f>
        <v>0</v>
      </c>
    </row>
    <row r="274" spans="2:65" s="1" customFormat="1" ht="16.5" customHeight="1">
      <c r="B274" s="37"/>
      <c r="C274" s="147" t="s">
        <v>2442</v>
      </c>
      <c r="D274" s="147" t="s">
        <v>156</v>
      </c>
      <c r="E274" s="148" t="s">
        <v>2443</v>
      </c>
      <c r="F274" s="149" t="s">
        <v>2444</v>
      </c>
      <c r="G274" s="150" t="s">
        <v>284</v>
      </c>
      <c r="H274" s="151">
        <v>31.35</v>
      </c>
      <c r="I274" s="152"/>
      <c r="J274" s="153">
        <f t="shared" ref="J274:J310" si="54">ROUND(I274*H274,2)</f>
        <v>0</v>
      </c>
      <c r="K274" s="149" t="s">
        <v>21</v>
      </c>
      <c r="L274" s="37"/>
      <c r="M274" s="154" t="s">
        <v>21</v>
      </c>
      <c r="N274" s="155" t="s">
        <v>44</v>
      </c>
      <c r="P274" s="156">
        <f t="shared" ref="P274:P310" si="55">O274*H274</f>
        <v>0</v>
      </c>
      <c r="Q274" s="156">
        <v>0</v>
      </c>
      <c r="R274" s="156">
        <f t="shared" ref="R274:R310" si="56">Q274*H274</f>
        <v>0</v>
      </c>
      <c r="S274" s="156">
        <v>0</v>
      </c>
      <c r="T274" s="157">
        <f t="shared" ref="T274:T310" si="57">S274*H274</f>
        <v>0</v>
      </c>
      <c r="AR274" s="21" t="s">
        <v>163</v>
      </c>
      <c r="AT274" s="21" t="s">
        <v>156</v>
      </c>
      <c r="AU274" s="21" t="s">
        <v>81</v>
      </c>
      <c r="AY274" s="21" t="s">
        <v>155</v>
      </c>
      <c r="BE274" s="158">
        <f t="shared" ref="BE274:BE310" si="58">IF(N274="základní",J274,0)</f>
        <v>0</v>
      </c>
      <c r="BF274" s="158">
        <f t="shared" ref="BF274:BF310" si="59">IF(N274="snížená",J274,0)</f>
        <v>0</v>
      </c>
      <c r="BG274" s="158">
        <f t="shared" ref="BG274:BG310" si="60">IF(N274="zákl. přenesená",J274,0)</f>
        <v>0</v>
      </c>
      <c r="BH274" s="158">
        <f t="shared" ref="BH274:BH310" si="61">IF(N274="sníž. přenesená",J274,0)</f>
        <v>0</v>
      </c>
      <c r="BI274" s="158">
        <f t="shared" ref="BI274:BI310" si="62">IF(N274="nulová",J274,0)</f>
        <v>0</v>
      </c>
      <c r="BJ274" s="21" t="s">
        <v>81</v>
      </c>
      <c r="BK274" s="158">
        <f t="shared" ref="BK274:BK310" si="63">ROUND(I274*H274,2)</f>
        <v>0</v>
      </c>
      <c r="BL274" s="21" t="s">
        <v>163</v>
      </c>
      <c r="BM274" s="21" t="s">
        <v>2445</v>
      </c>
    </row>
    <row r="275" spans="2:65" s="1" customFormat="1" ht="16.5" customHeight="1">
      <c r="B275" s="37"/>
      <c r="C275" s="147" t="s">
        <v>932</v>
      </c>
      <c r="D275" s="147" t="s">
        <v>156</v>
      </c>
      <c r="E275" s="148" t="s">
        <v>2446</v>
      </c>
      <c r="F275" s="149" t="s">
        <v>2447</v>
      </c>
      <c r="G275" s="150" t="s">
        <v>284</v>
      </c>
      <c r="H275" s="151">
        <v>390.35</v>
      </c>
      <c r="I275" s="152"/>
      <c r="J275" s="153">
        <f t="shared" si="54"/>
        <v>0</v>
      </c>
      <c r="K275" s="149" t="s">
        <v>21</v>
      </c>
      <c r="L275" s="37"/>
      <c r="M275" s="154" t="s">
        <v>21</v>
      </c>
      <c r="N275" s="155" t="s">
        <v>44</v>
      </c>
      <c r="P275" s="156">
        <f t="shared" si="55"/>
        <v>0</v>
      </c>
      <c r="Q275" s="156">
        <v>0</v>
      </c>
      <c r="R275" s="156">
        <f t="shared" si="56"/>
        <v>0</v>
      </c>
      <c r="S275" s="156">
        <v>0</v>
      </c>
      <c r="T275" s="157">
        <f t="shared" si="57"/>
        <v>0</v>
      </c>
      <c r="AR275" s="21" t="s">
        <v>163</v>
      </c>
      <c r="AT275" s="21" t="s">
        <v>156</v>
      </c>
      <c r="AU275" s="21" t="s">
        <v>81</v>
      </c>
      <c r="AY275" s="21" t="s">
        <v>155</v>
      </c>
      <c r="BE275" s="158">
        <f t="shared" si="58"/>
        <v>0</v>
      </c>
      <c r="BF275" s="158">
        <f t="shared" si="59"/>
        <v>0</v>
      </c>
      <c r="BG275" s="158">
        <f t="shared" si="60"/>
        <v>0</v>
      </c>
      <c r="BH275" s="158">
        <f t="shared" si="61"/>
        <v>0</v>
      </c>
      <c r="BI275" s="158">
        <f t="shared" si="62"/>
        <v>0</v>
      </c>
      <c r="BJ275" s="21" t="s">
        <v>81</v>
      </c>
      <c r="BK275" s="158">
        <f t="shared" si="63"/>
        <v>0</v>
      </c>
      <c r="BL275" s="21" t="s">
        <v>163</v>
      </c>
      <c r="BM275" s="21" t="s">
        <v>2448</v>
      </c>
    </row>
    <row r="276" spans="2:65" s="1" customFormat="1" ht="16.5" customHeight="1">
      <c r="B276" s="37"/>
      <c r="C276" s="147" t="s">
        <v>1515</v>
      </c>
      <c r="D276" s="147" t="s">
        <v>156</v>
      </c>
      <c r="E276" s="148" t="s">
        <v>2449</v>
      </c>
      <c r="F276" s="149" t="s">
        <v>2450</v>
      </c>
      <c r="G276" s="150" t="s">
        <v>427</v>
      </c>
      <c r="H276" s="151">
        <v>13</v>
      </c>
      <c r="I276" s="152"/>
      <c r="J276" s="153">
        <f t="shared" si="54"/>
        <v>0</v>
      </c>
      <c r="K276" s="149" t="s">
        <v>21</v>
      </c>
      <c r="L276" s="37"/>
      <c r="M276" s="154" t="s">
        <v>21</v>
      </c>
      <c r="N276" s="155" t="s">
        <v>44</v>
      </c>
      <c r="P276" s="156">
        <f t="shared" si="55"/>
        <v>0</v>
      </c>
      <c r="Q276" s="156">
        <v>6.2330000000000003E-2</v>
      </c>
      <c r="R276" s="156">
        <f t="shared" si="56"/>
        <v>0.81029000000000007</v>
      </c>
      <c r="S276" s="156">
        <v>0</v>
      </c>
      <c r="T276" s="157">
        <f t="shared" si="57"/>
        <v>0</v>
      </c>
      <c r="AR276" s="21" t="s">
        <v>163</v>
      </c>
      <c r="AT276" s="21" t="s">
        <v>156</v>
      </c>
      <c r="AU276" s="21" t="s">
        <v>81</v>
      </c>
      <c r="AY276" s="21" t="s">
        <v>155</v>
      </c>
      <c r="BE276" s="158">
        <f t="shared" si="58"/>
        <v>0</v>
      </c>
      <c r="BF276" s="158">
        <f t="shared" si="59"/>
        <v>0</v>
      </c>
      <c r="BG276" s="158">
        <f t="shared" si="60"/>
        <v>0</v>
      </c>
      <c r="BH276" s="158">
        <f t="shared" si="61"/>
        <v>0</v>
      </c>
      <c r="BI276" s="158">
        <f t="shared" si="62"/>
        <v>0</v>
      </c>
      <c r="BJ276" s="21" t="s">
        <v>81</v>
      </c>
      <c r="BK276" s="158">
        <f t="shared" si="63"/>
        <v>0</v>
      </c>
      <c r="BL276" s="21" t="s">
        <v>163</v>
      </c>
      <c r="BM276" s="21" t="s">
        <v>958</v>
      </c>
    </row>
    <row r="277" spans="2:65" s="1" customFormat="1" ht="16.5" customHeight="1">
      <c r="B277" s="37"/>
      <c r="C277" s="147" t="s">
        <v>428</v>
      </c>
      <c r="D277" s="147" t="s">
        <v>156</v>
      </c>
      <c r="E277" s="148" t="s">
        <v>2451</v>
      </c>
      <c r="F277" s="149" t="s">
        <v>2452</v>
      </c>
      <c r="G277" s="150" t="s">
        <v>284</v>
      </c>
      <c r="H277" s="151">
        <v>421.7</v>
      </c>
      <c r="I277" s="152"/>
      <c r="J277" s="153">
        <f t="shared" si="54"/>
        <v>0</v>
      </c>
      <c r="K277" s="149" t="s">
        <v>21</v>
      </c>
      <c r="L277" s="37"/>
      <c r="M277" s="154" t="s">
        <v>21</v>
      </c>
      <c r="N277" s="155" t="s">
        <v>44</v>
      </c>
      <c r="P277" s="156">
        <f t="shared" si="55"/>
        <v>0</v>
      </c>
      <c r="Q277" s="156">
        <v>0.25578000000000001</v>
      </c>
      <c r="R277" s="156">
        <f t="shared" si="56"/>
        <v>107.862426</v>
      </c>
      <c r="S277" s="156">
        <v>0</v>
      </c>
      <c r="T277" s="157">
        <f t="shared" si="57"/>
        <v>0</v>
      </c>
      <c r="AR277" s="21" t="s">
        <v>163</v>
      </c>
      <c r="AT277" s="21" t="s">
        <v>156</v>
      </c>
      <c r="AU277" s="21" t="s">
        <v>81</v>
      </c>
      <c r="AY277" s="21" t="s">
        <v>155</v>
      </c>
      <c r="BE277" s="158">
        <f t="shared" si="58"/>
        <v>0</v>
      </c>
      <c r="BF277" s="158">
        <f t="shared" si="59"/>
        <v>0</v>
      </c>
      <c r="BG277" s="158">
        <f t="shared" si="60"/>
        <v>0</v>
      </c>
      <c r="BH277" s="158">
        <f t="shared" si="61"/>
        <v>0</v>
      </c>
      <c r="BI277" s="158">
        <f t="shared" si="62"/>
        <v>0</v>
      </c>
      <c r="BJ277" s="21" t="s">
        <v>81</v>
      </c>
      <c r="BK277" s="158">
        <f t="shared" si="63"/>
        <v>0</v>
      </c>
      <c r="BL277" s="21" t="s">
        <v>163</v>
      </c>
      <c r="BM277" s="21" t="s">
        <v>960</v>
      </c>
    </row>
    <row r="278" spans="2:65" s="1" customFormat="1" ht="16.5" customHeight="1">
      <c r="B278" s="37"/>
      <c r="C278" s="147" t="s">
        <v>73</v>
      </c>
      <c r="D278" s="147" t="s">
        <v>156</v>
      </c>
      <c r="E278" s="148" t="s">
        <v>2453</v>
      </c>
      <c r="F278" s="149" t="s">
        <v>2454</v>
      </c>
      <c r="G278" s="150" t="s">
        <v>21</v>
      </c>
      <c r="H278" s="151">
        <v>0</v>
      </c>
      <c r="I278" s="152"/>
      <c r="J278" s="153">
        <f t="shared" si="54"/>
        <v>0</v>
      </c>
      <c r="K278" s="149" t="s">
        <v>21</v>
      </c>
      <c r="L278" s="37"/>
      <c r="M278" s="154" t="s">
        <v>21</v>
      </c>
      <c r="N278" s="155" t="s">
        <v>44</v>
      </c>
      <c r="P278" s="156">
        <f t="shared" si="55"/>
        <v>0</v>
      </c>
      <c r="Q278" s="156">
        <v>0</v>
      </c>
      <c r="R278" s="156">
        <f t="shared" si="56"/>
        <v>0</v>
      </c>
      <c r="S278" s="156">
        <v>0</v>
      </c>
      <c r="T278" s="157">
        <f t="shared" si="57"/>
        <v>0</v>
      </c>
      <c r="AR278" s="21" t="s">
        <v>163</v>
      </c>
      <c r="AT278" s="21" t="s">
        <v>156</v>
      </c>
      <c r="AU278" s="21" t="s">
        <v>81</v>
      </c>
      <c r="AY278" s="21" t="s">
        <v>155</v>
      </c>
      <c r="BE278" s="158">
        <f t="shared" si="58"/>
        <v>0</v>
      </c>
      <c r="BF278" s="158">
        <f t="shared" si="59"/>
        <v>0</v>
      </c>
      <c r="BG278" s="158">
        <f t="shared" si="60"/>
        <v>0</v>
      </c>
      <c r="BH278" s="158">
        <f t="shared" si="61"/>
        <v>0</v>
      </c>
      <c r="BI278" s="158">
        <f t="shared" si="62"/>
        <v>0</v>
      </c>
      <c r="BJ278" s="21" t="s">
        <v>81</v>
      </c>
      <c r="BK278" s="158">
        <f t="shared" si="63"/>
        <v>0</v>
      </c>
      <c r="BL278" s="21" t="s">
        <v>163</v>
      </c>
      <c r="BM278" s="21" t="s">
        <v>964</v>
      </c>
    </row>
    <row r="279" spans="2:65" s="1" customFormat="1" ht="16.5" customHeight="1">
      <c r="B279" s="37"/>
      <c r="C279" s="147" t="s">
        <v>1519</v>
      </c>
      <c r="D279" s="147" t="s">
        <v>156</v>
      </c>
      <c r="E279" s="148" t="s">
        <v>2455</v>
      </c>
      <c r="F279" s="149" t="s">
        <v>2456</v>
      </c>
      <c r="G279" s="150" t="s">
        <v>300</v>
      </c>
      <c r="H279" s="151">
        <v>182</v>
      </c>
      <c r="I279" s="152"/>
      <c r="J279" s="153">
        <f t="shared" si="54"/>
        <v>0</v>
      </c>
      <c r="K279" s="149" t="s">
        <v>21</v>
      </c>
      <c r="L279" s="37"/>
      <c r="M279" s="154" t="s">
        <v>21</v>
      </c>
      <c r="N279" s="155" t="s">
        <v>44</v>
      </c>
      <c r="P279" s="156">
        <f t="shared" si="55"/>
        <v>0</v>
      </c>
      <c r="Q279" s="156">
        <v>3.6170000000000001E-2</v>
      </c>
      <c r="R279" s="156">
        <f t="shared" si="56"/>
        <v>6.5829399999999998</v>
      </c>
      <c r="S279" s="156">
        <v>0</v>
      </c>
      <c r="T279" s="157">
        <f t="shared" si="57"/>
        <v>0</v>
      </c>
      <c r="AR279" s="21" t="s">
        <v>163</v>
      </c>
      <c r="AT279" s="21" t="s">
        <v>156</v>
      </c>
      <c r="AU279" s="21" t="s">
        <v>81</v>
      </c>
      <c r="AY279" s="21" t="s">
        <v>155</v>
      </c>
      <c r="BE279" s="158">
        <f t="shared" si="58"/>
        <v>0</v>
      </c>
      <c r="BF279" s="158">
        <f t="shared" si="59"/>
        <v>0</v>
      </c>
      <c r="BG279" s="158">
        <f t="shared" si="60"/>
        <v>0</v>
      </c>
      <c r="BH279" s="158">
        <f t="shared" si="61"/>
        <v>0</v>
      </c>
      <c r="BI279" s="158">
        <f t="shared" si="62"/>
        <v>0</v>
      </c>
      <c r="BJ279" s="21" t="s">
        <v>81</v>
      </c>
      <c r="BK279" s="158">
        <f t="shared" si="63"/>
        <v>0</v>
      </c>
      <c r="BL279" s="21" t="s">
        <v>163</v>
      </c>
      <c r="BM279" s="21" t="s">
        <v>966</v>
      </c>
    </row>
    <row r="280" spans="2:65" s="1" customFormat="1" ht="16.5" customHeight="1">
      <c r="B280" s="37"/>
      <c r="C280" s="147" t="s">
        <v>73</v>
      </c>
      <c r="D280" s="147" t="s">
        <v>156</v>
      </c>
      <c r="E280" s="148" t="s">
        <v>2457</v>
      </c>
      <c r="F280" s="149" t="s">
        <v>2458</v>
      </c>
      <c r="G280" s="150" t="s">
        <v>21</v>
      </c>
      <c r="H280" s="151">
        <v>0</v>
      </c>
      <c r="I280" s="152"/>
      <c r="J280" s="153">
        <f t="shared" si="54"/>
        <v>0</v>
      </c>
      <c r="K280" s="149" t="s">
        <v>21</v>
      </c>
      <c r="L280" s="37"/>
      <c r="M280" s="154" t="s">
        <v>21</v>
      </c>
      <c r="N280" s="155" t="s">
        <v>44</v>
      </c>
      <c r="P280" s="156">
        <f t="shared" si="55"/>
        <v>0</v>
      </c>
      <c r="Q280" s="156">
        <v>0</v>
      </c>
      <c r="R280" s="156">
        <f t="shared" si="56"/>
        <v>0</v>
      </c>
      <c r="S280" s="156">
        <v>0</v>
      </c>
      <c r="T280" s="157">
        <f t="shared" si="57"/>
        <v>0</v>
      </c>
      <c r="AR280" s="21" t="s">
        <v>163</v>
      </c>
      <c r="AT280" s="21" t="s">
        <v>156</v>
      </c>
      <c r="AU280" s="21" t="s">
        <v>81</v>
      </c>
      <c r="AY280" s="21" t="s">
        <v>155</v>
      </c>
      <c r="BE280" s="158">
        <f t="shared" si="58"/>
        <v>0</v>
      </c>
      <c r="BF280" s="158">
        <f t="shared" si="59"/>
        <v>0</v>
      </c>
      <c r="BG280" s="158">
        <f t="shared" si="60"/>
        <v>0</v>
      </c>
      <c r="BH280" s="158">
        <f t="shared" si="61"/>
        <v>0</v>
      </c>
      <c r="BI280" s="158">
        <f t="shared" si="62"/>
        <v>0</v>
      </c>
      <c r="BJ280" s="21" t="s">
        <v>81</v>
      </c>
      <c r="BK280" s="158">
        <f t="shared" si="63"/>
        <v>0</v>
      </c>
      <c r="BL280" s="21" t="s">
        <v>163</v>
      </c>
      <c r="BM280" s="21" t="s">
        <v>969</v>
      </c>
    </row>
    <row r="281" spans="2:65" s="1" customFormat="1" ht="25.5" customHeight="1">
      <c r="B281" s="37"/>
      <c r="C281" s="147" t="s">
        <v>1522</v>
      </c>
      <c r="D281" s="147" t="s">
        <v>156</v>
      </c>
      <c r="E281" s="148" t="s">
        <v>2459</v>
      </c>
      <c r="F281" s="149" t="s">
        <v>2460</v>
      </c>
      <c r="G281" s="150" t="s">
        <v>265</v>
      </c>
      <c r="H281" s="151">
        <v>25.311</v>
      </c>
      <c r="I281" s="152"/>
      <c r="J281" s="153">
        <f t="shared" si="54"/>
        <v>0</v>
      </c>
      <c r="K281" s="149" t="s">
        <v>21</v>
      </c>
      <c r="L281" s="37"/>
      <c r="M281" s="154" t="s">
        <v>21</v>
      </c>
      <c r="N281" s="155" t="s">
        <v>44</v>
      </c>
      <c r="P281" s="156">
        <f t="shared" si="55"/>
        <v>0</v>
      </c>
      <c r="Q281" s="156">
        <v>2.3453499999999998</v>
      </c>
      <c r="R281" s="156">
        <f t="shared" si="56"/>
        <v>59.363153849999996</v>
      </c>
      <c r="S281" s="156">
        <v>0</v>
      </c>
      <c r="T281" s="157">
        <f t="shared" si="57"/>
        <v>0</v>
      </c>
      <c r="AR281" s="21" t="s">
        <v>163</v>
      </c>
      <c r="AT281" s="21" t="s">
        <v>156</v>
      </c>
      <c r="AU281" s="21" t="s">
        <v>81</v>
      </c>
      <c r="AY281" s="21" t="s">
        <v>155</v>
      </c>
      <c r="BE281" s="158">
        <f t="shared" si="58"/>
        <v>0</v>
      </c>
      <c r="BF281" s="158">
        <f t="shared" si="59"/>
        <v>0</v>
      </c>
      <c r="BG281" s="158">
        <f t="shared" si="60"/>
        <v>0</v>
      </c>
      <c r="BH281" s="158">
        <f t="shared" si="61"/>
        <v>0</v>
      </c>
      <c r="BI281" s="158">
        <f t="shared" si="62"/>
        <v>0</v>
      </c>
      <c r="BJ281" s="21" t="s">
        <v>81</v>
      </c>
      <c r="BK281" s="158">
        <f t="shared" si="63"/>
        <v>0</v>
      </c>
      <c r="BL281" s="21" t="s">
        <v>163</v>
      </c>
      <c r="BM281" s="21" t="s">
        <v>976</v>
      </c>
    </row>
    <row r="282" spans="2:65" s="1" customFormat="1" ht="16.5" customHeight="1">
      <c r="B282" s="37"/>
      <c r="C282" s="147" t="s">
        <v>73</v>
      </c>
      <c r="D282" s="147" t="s">
        <v>156</v>
      </c>
      <c r="E282" s="148" t="s">
        <v>2461</v>
      </c>
      <c r="F282" s="149" t="s">
        <v>2462</v>
      </c>
      <c r="G282" s="150" t="s">
        <v>21</v>
      </c>
      <c r="H282" s="151">
        <v>0</v>
      </c>
      <c r="I282" s="152"/>
      <c r="J282" s="153">
        <f t="shared" si="54"/>
        <v>0</v>
      </c>
      <c r="K282" s="149" t="s">
        <v>21</v>
      </c>
      <c r="L282" s="37"/>
      <c r="M282" s="154" t="s">
        <v>21</v>
      </c>
      <c r="N282" s="155" t="s">
        <v>44</v>
      </c>
      <c r="P282" s="156">
        <f t="shared" si="55"/>
        <v>0</v>
      </c>
      <c r="Q282" s="156">
        <v>0</v>
      </c>
      <c r="R282" s="156">
        <f t="shared" si="56"/>
        <v>0</v>
      </c>
      <c r="S282" s="156">
        <v>0</v>
      </c>
      <c r="T282" s="157">
        <f t="shared" si="57"/>
        <v>0</v>
      </c>
      <c r="AR282" s="21" t="s">
        <v>163</v>
      </c>
      <c r="AT282" s="21" t="s">
        <v>156</v>
      </c>
      <c r="AU282" s="21" t="s">
        <v>81</v>
      </c>
      <c r="AY282" s="21" t="s">
        <v>155</v>
      </c>
      <c r="BE282" s="158">
        <f t="shared" si="58"/>
        <v>0</v>
      </c>
      <c r="BF282" s="158">
        <f t="shared" si="59"/>
        <v>0</v>
      </c>
      <c r="BG282" s="158">
        <f t="shared" si="60"/>
        <v>0</v>
      </c>
      <c r="BH282" s="158">
        <f t="shared" si="61"/>
        <v>0</v>
      </c>
      <c r="BI282" s="158">
        <f t="shared" si="62"/>
        <v>0</v>
      </c>
      <c r="BJ282" s="21" t="s">
        <v>81</v>
      </c>
      <c r="BK282" s="158">
        <f t="shared" si="63"/>
        <v>0</v>
      </c>
      <c r="BL282" s="21" t="s">
        <v>163</v>
      </c>
      <c r="BM282" s="21" t="s">
        <v>979</v>
      </c>
    </row>
    <row r="283" spans="2:65" s="1" customFormat="1" ht="16.5" customHeight="1">
      <c r="B283" s="37"/>
      <c r="C283" s="147" t="s">
        <v>431</v>
      </c>
      <c r="D283" s="147" t="s">
        <v>156</v>
      </c>
      <c r="E283" s="148" t="s">
        <v>2463</v>
      </c>
      <c r="F283" s="149" t="s">
        <v>2464</v>
      </c>
      <c r="G283" s="150" t="s">
        <v>303</v>
      </c>
      <c r="H283" s="151">
        <v>2.2519999999999998</v>
      </c>
      <c r="I283" s="152"/>
      <c r="J283" s="153">
        <f t="shared" si="54"/>
        <v>0</v>
      </c>
      <c r="K283" s="149" t="s">
        <v>21</v>
      </c>
      <c r="L283" s="37"/>
      <c r="M283" s="154" t="s">
        <v>21</v>
      </c>
      <c r="N283" s="155" t="s">
        <v>44</v>
      </c>
      <c r="P283" s="156">
        <f t="shared" si="55"/>
        <v>0</v>
      </c>
      <c r="Q283" s="156">
        <v>1.03827</v>
      </c>
      <c r="R283" s="156">
        <f t="shared" si="56"/>
        <v>2.3381840399999998</v>
      </c>
      <c r="S283" s="156">
        <v>0</v>
      </c>
      <c r="T283" s="157">
        <f t="shared" si="57"/>
        <v>0</v>
      </c>
      <c r="AR283" s="21" t="s">
        <v>163</v>
      </c>
      <c r="AT283" s="21" t="s">
        <v>156</v>
      </c>
      <c r="AU283" s="21" t="s">
        <v>81</v>
      </c>
      <c r="AY283" s="21" t="s">
        <v>155</v>
      </c>
      <c r="BE283" s="158">
        <f t="shared" si="58"/>
        <v>0</v>
      </c>
      <c r="BF283" s="158">
        <f t="shared" si="59"/>
        <v>0</v>
      </c>
      <c r="BG283" s="158">
        <f t="shared" si="60"/>
        <v>0</v>
      </c>
      <c r="BH283" s="158">
        <f t="shared" si="61"/>
        <v>0</v>
      </c>
      <c r="BI283" s="158">
        <f t="shared" si="62"/>
        <v>0</v>
      </c>
      <c r="BJ283" s="21" t="s">
        <v>81</v>
      </c>
      <c r="BK283" s="158">
        <f t="shared" si="63"/>
        <v>0</v>
      </c>
      <c r="BL283" s="21" t="s">
        <v>163</v>
      </c>
      <c r="BM283" s="21" t="s">
        <v>981</v>
      </c>
    </row>
    <row r="284" spans="2:65" s="1" customFormat="1" ht="16.5" customHeight="1">
      <c r="B284" s="37"/>
      <c r="C284" s="147" t="s">
        <v>73</v>
      </c>
      <c r="D284" s="147" t="s">
        <v>156</v>
      </c>
      <c r="E284" s="148" t="s">
        <v>2465</v>
      </c>
      <c r="F284" s="149" t="s">
        <v>2466</v>
      </c>
      <c r="G284" s="150" t="s">
        <v>21</v>
      </c>
      <c r="H284" s="151">
        <v>0</v>
      </c>
      <c r="I284" s="152"/>
      <c r="J284" s="153">
        <f t="shared" si="54"/>
        <v>0</v>
      </c>
      <c r="K284" s="149" t="s">
        <v>21</v>
      </c>
      <c r="L284" s="37"/>
      <c r="M284" s="154" t="s">
        <v>21</v>
      </c>
      <c r="N284" s="155" t="s">
        <v>44</v>
      </c>
      <c r="P284" s="156">
        <f t="shared" si="55"/>
        <v>0</v>
      </c>
      <c r="Q284" s="156">
        <v>0</v>
      </c>
      <c r="R284" s="156">
        <f t="shared" si="56"/>
        <v>0</v>
      </c>
      <c r="S284" s="156">
        <v>0</v>
      </c>
      <c r="T284" s="157">
        <f t="shared" si="57"/>
        <v>0</v>
      </c>
      <c r="AR284" s="21" t="s">
        <v>163</v>
      </c>
      <c r="AT284" s="21" t="s">
        <v>156</v>
      </c>
      <c r="AU284" s="21" t="s">
        <v>81</v>
      </c>
      <c r="AY284" s="21" t="s">
        <v>155</v>
      </c>
      <c r="BE284" s="158">
        <f t="shared" si="58"/>
        <v>0</v>
      </c>
      <c r="BF284" s="158">
        <f t="shared" si="59"/>
        <v>0</v>
      </c>
      <c r="BG284" s="158">
        <f t="shared" si="60"/>
        <v>0</v>
      </c>
      <c r="BH284" s="158">
        <f t="shared" si="61"/>
        <v>0</v>
      </c>
      <c r="BI284" s="158">
        <f t="shared" si="62"/>
        <v>0</v>
      </c>
      <c r="BJ284" s="21" t="s">
        <v>81</v>
      </c>
      <c r="BK284" s="158">
        <f t="shared" si="63"/>
        <v>0</v>
      </c>
      <c r="BL284" s="21" t="s">
        <v>163</v>
      </c>
      <c r="BM284" s="21" t="s">
        <v>984</v>
      </c>
    </row>
    <row r="285" spans="2:65" s="1" customFormat="1" ht="16.5" customHeight="1">
      <c r="B285" s="37"/>
      <c r="C285" s="147" t="s">
        <v>1525</v>
      </c>
      <c r="D285" s="147" t="s">
        <v>156</v>
      </c>
      <c r="E285" s="148" t="s">
        <v>2467</v>
      </c>
      <c r="F285" s="149" t="s">
        <v>2468</v>
      </c>
      <c r="G285" s="150" t="s">
        <v>265</v>
      </c>
      <c r="H285" s="151">
        <v>63.58</v>
      </c>
      <c r="I285" s="152"/>
      <c r="J285" s="153">
        <f t="shared" si="54"/>
        <v>0</v>
      </c>
      <c r="K285" s="149" t="s">
        <v>21</v>
      </c>
      <c r="L285" s="37"/>
      <c r="M285" s="154" t="s">
        <v>21</v>
      </c>
      <c r="N285" s="155" t="s">
        <v>44</v>
      </c>
      <c r="P285" s="156">
        <f t="shared" si="55"/>
        <v>0</v>
      </c>
      <c r="Q285" s="156">
        <v>2.4072399999999998</v>
      </c>
      <c r="R285" s="156">
        <f t="shared" si="56"/>
        <v>153.05231919999997</v>
      </c>
      <c r="S285" s="156">
        <v>0</v>
      </c>
      <c r="T285" s="157">
        <f t="shared" si="57"/>
        <v>0</v>
      </c>
      <c r="AR285" s="21" t="s">
        <v>163</v>
      </c>
      <c r="AT285" s="21" t="s">
        <v>156</v>
      </c>
      <c r="AU285" s="21" t="s">
        <v>81</v>
      </c>
      <c r="AY285" s="21" t="s">
        <v>155</v>
      </c>
      <c r="BE285" s="158">
        <f t="shared" si="58"/>
        <v>0</v>
      </c>
      <c r="BF285" s="158">
        <f t="shared" si="59"/>
        <v>0</v>
      </c>
      <c r="BG285" s="158">
        <f t="shared" si="60"/>
        <v>0</v>
      </c>
      <c r="BH285" s="158">
        <f t="shared" si="61"/>
        <v>0</v>
      </c>
      <c r="BI285" s="158">
        <f t="shared" si="62"/>
        <v>0</v>
      </c>
      <c r="BJ285" s="21" t="s">
        <v>81</v>
      </c>
      <c r="BK285" s="158">
        <f t="shared" si="63"/>
        <v>0</v>
      </c>
      <c r="BL285" s="21" t="s">
        <v>163</v>
      </c>
      <c r="BM285" s="21" t="s">
        <v>986</v>
      </c>
    </row>
    <row r="286" spans="2:65" s="1" customFormat="1" ht="16.5" customHeight="1">
      <c r="B286" s="37"/>
      <c r="C286" s="147" t="s">
        <v>73</v>
      </c>
      <c r="D286" s="147" t="s">
        <v>156</v>
      </c>
      <c r="E286" s="148" t="s">
        <v>2469</v>
      </c>
      <c r="F286" s="149" t="s">
        <v>2470</v>
      </c>
      <c r="G286" s="150" t="s">
        <v>21</v>
      </c>
      <c r="H286" s="151">
        <v>0</v>
      </c>
      <c r="I286" s="152"/>
      <c r="J286" s="153">
        <f t="shared" si="54"/>
        <v>0</v>
      </c>
      <c r="K286" s="149" t="s">
        <v>21</v>
      </c>
      <c r="L286" s="37"/>
      <c r="M286" s="154" t="s">
        <v>21</v>
      </c>
      <c r="N286" s="155" t="s">
        <v>44</v>
      </c>
      <c r="P286" s="156">
        <f t="shared" si="55"/>
        <v>0</v>
      </c>
      <c r="Q286" s="156">
        <v>0</v>
      </c>
      <c r="R286" s="156">
        <f t="shared" si="56"/>
        <v>0</v>
      </c>
      <c r="S286" s="156">
        <v>0</v>
      </c>
      <c r="T286" s="157">
        <f t="shared" si="57"/>
        <v>0</v>
      </c>
      <c r="AR286" s="21" t="s">
        <v>163</v>
      </c>
      <c r="AT286" s="21" t="s">
        <v>156</v>
      </c>
      <c r="AU286" s="21" t="s">
        <v>81</v>
      </c>
      <c r="AY286" s="21" t="s">
        <v>155</v>
      </c>
      <c r="BE286" s="158">
        <f t="shared" si="58"/>
        <v>0</v>
      </c>
      <c r="BF286" s="158">
        <f t="shared" si="59"/>
        <v>0</v>
      </c>
      <c r="BG286" s="158">
        <f t="shared" si="60"/>
        <v>0</v>
      </c>
      <c r="BH286" s="158">
        <f t="shared" si="61"/>
        <v>0</v>
      </c>
      <c r="BI286" s="158">
        <f t="shared" si="62"/>
        <v>0</v>
      </c>
      <c r="BJ286" s="21" t="s">
        <v>81</v>
      </c>
      <c r="BK286" s="158">
        <f t="shared" si="63"/>
        <v>0</v>
      </c>
      <c r="BL286" s="21" t="s">
        <v>163</v>
      </c>
      <c r="BM286" s="21" t="s">
        <v>988</v>
      </c>
    </row>
    <row r="287" spans="2:65" s="1" customFormat="1" ht="16.5" customHeight="1">
      <c r="B287" s="37"/>
      <c r="C287" s="147" t="s">
        <v>435</v>
      </c>
      <c r="D287" s="147" t="s">
        <v>156</v>
      </c>
      <c r="E287" s="148" t="s">
        <v>2471</v>
      </c>
      <c r="F287" s="149" t="s">
        <v>2472</v>
      </c>
      <c r="G287" s="150" t="s">
        <v>284</v>
      </c>
      <c r="H287" s="151">
        <v>316.39999999999998</v>
      </c>
      <c r="I287" s="152"/>
      <c r="J287" s="153">
        <f t="shared" si="54"/>
        <v>0</v>
      </c>
      <c r="K287" s="149" t="s">
        <v>21</v>
      </c>
      <c r="L287" s="37"/>
      <c r="M287" s="154" t="s">
        <v>21</v>
      </c>
      <c r="N287" s="155" t="s">
        <v>44</v>
      </c>
      <c r="P287" s="156">
        <f t="shared" si="55"/>
        <v>0</v>
      </c>
      <c r="Q287" s="156">
        <v>4.1200000000000004E-3</v>
      </c>
      <c r="R287" s="156">
        <f t="shared" si="56"/>
        <v>1.3035680000000001</v>
      </c>
      <c r="S287" s="156">
        <v>0</v>
      </c>
      <c r="T287" s="157">
        <f t="shared" si="57"/>
        <v>0</v>
      </c>
      <c r="AR287" s="21" t="s">
        <v>163</v>
      </c>
      <c r="AT287" s="21" t="s">
        <v>156</v>
      </c>
      <c r="AU287" s="21" t="s">
        <v>81</v>
      </c>
      <c r="AY287" s="21" t="s">
        <v>155</v>
      </c>
      <c r="BE287" s="158">
        <f t="shared" si="58"/>
        <v>0</v>
      </c>
      <c r="BF287" s="158">
        <f t="shared" si="59"/>
        <v>0</v>
      </c>
      <c r="BG287" s="158">
        <f t="shared" si="60"/>
        <v>0</v>
      </c>
      <c r="BH287" s="158">
        <f t="shared" si="61"/>
        <v>0</v>
      </c>
      <c r="BI287" s="158">
        <f t="shared" si="62"/>
        <v>0</v>
      </c>
      <c r="BJ287" s="21" t="s">
        <v>81</v>
      </c>
      <c r="BK287" s="158">
        <f t="shared" si="63"/>
        <v>0</v>
      </c>
      <c r="BL287" s="21" t="s">
        <v>163</v>
      </c>
      <c r="BM287" s="21" t="s">
        <v>990</v>
      </c>
    </row>
    <row r="288" spans="2:65" s="1" customFormat="1" ht="16.5" customHeight="1">
      <c r="B288" s="37"/>
      <c r="C288" s="147" t="s">
        <v>73</v>
      </c>
      <c r="D288" s="147" t="s">
        <v>156</v>
      </c>
      <c r="E288" s="148" t="s">
        <v>2473</v>
      </c>
      <c r="F288" s="149" t="s">
        <v>2474</v>
      </c>
      <c r="G288" s="150" t="s">
        <v>21</v>
      </c>
      <c r="H288" s="151">
        <v>0</v>
      </c>
      <c r="I288" s="152"/>
      <c r="J288" s="153">
        <f t="shared" si="54"/>
        <v>0</v>
      </c>
      <c r="K288" s="149" t="s">
        <v>21</v>
      </c>
      <c r="L288" s="37"/>
      <c r="M288" s="154" t="s">
        <v>21</v>
      </c>
      <c r="N288" s="155" t="s">
        <v>44</v>
      </c>
      <c r="P288" s="156">
        <f t="shared" si="55"/>
        <v>0</v>
      </c>
      <c r="Q288" s="156">
        <v>0</v>
      </c>
      <c r="R288" s="156">
        <f t="shared" si="56"/>
        <v>0</v>
      </c>
      <c r="S288" s="156">
        <v>0</v>
      </c>
      <c r="T288" s="157">
        <f t="shared" si="57"/>
        <v>0</v>
      </c>
      <c r="AR288" s="21" t="s">
        <v>163</v>
      </c>
      <c r="AT288" s="21" t="s">
        <v>156</v>
      </c>
      <c r="AU288" s="21" t="s">
        <v>81</v>
      </c>
      <c r="AY288" s="21" t="s">
        <v>155</v>
      </c>
      <c r="BE288" s="158">
        <f t="shared" si="58"/>
        <v>0</v>
      </c>
      <c r="BF288" s="158">
        <f t="shared" si="59"/>
        <v>0</v>
      </c>
      <c r="BG288" s="158">
        <f t="shared" si="60"/>
        <v>0</v>
      </c>
      <c r="BH288" s="158">
        <f t="shared" si="61"/>
        <v>0</v>
      </c>
      <c r="BI288" s="158">
        <f t="shared" si="62"/>
        <v>0</v>
      </c>
      <c r="BJ288" s="21" t="s">
        <v>81</v>
      </c>
      <c r="BK288" s="158">
        <f t="shared" si="63"/>
        <v>0</v>
      </c>
      <c r="BL288" s="21" t="s">
        <v>163</v>
      </c>
      <c r="BM288" s="21" t="s">
        <v>993</v>
      </c>
    </row>
    <row r="289" spans="2:65" s="1" customFormat="1" ht="16.5" customHeight="1">
      <c r="B289" s="37"/>
      <c r="C289" s="147" t="s">
        <v>476</v>
      </c>
      <c r="D289" s="147" t="s">
        <v>156</v>
      </c>
      <c r="E289" s="148" t="s">
        <v>2475</v>
      </c>
      <c r="F289" s="149" t="s">
        <v>2476</v>
      </c>
      <c r="G289" s="150" t="s">
        <v>284</v>
      </c>
      <c r="H289" s="151">
        <v>316.39999999999998</v>
      </c>
      <c r="I289" s="152"/>
      <c r="J289" s="153">
        <f t="shared" si="54"/>
        <v>0</v>
      </c>
      <c r="K289" s="149" t="s">
        <v>21</v>
      </c>
      <c r="L289" s="37"/>
      <c r="M289" s="154" t="s">
        <v>21</v>
      </c>
      <c r="N289" s="155" t="s">
        <v>44</v>
      </c>
      <c r="P289" s="156">
        <f t="shared" si="55"/>
        <v>0</v>
      </c>
      <c r="Q289" s="156">
        <v>2.2000000000000001E-4</v>
      </c>
      <c r="R289" s="156">
        <f t="shared" si="56"/>
        <v>6.9608000000000003E-2</v>
      </c>
      <c r="S289" s="156">
        <v>0</v>
      </c>
      <c r="T289" s="157">
        <f t="shared" si="57"/>
        <v>0</v>
      </c>
      <c r="AR289" s="21" t="s">
        <v>163</v>
      </c>
      <c r="AT289" s="21" t="s">
        <v>156</v>
      </c>
      <c r="AU289" s="21" t="s">
        <v>81</v>
      </c>
      <c r="AY289" s="21" t="s">
        <v>155</v>
      </c>
      <c r="BE289" s="158">
        <f t="shared" si="58"/>
        <v>0</v>
      </c>
      <c r="BF289" s="158">
        <f t="shared" si="59"/>
        <v>0</v>
      </c>
      <c r="BG289" s="158">
        <f t="shared" si="60"/>
        <v>0</v>
      </c>
      <c r="BH289" s="158">
        <f t="shared" si="61"/>
        <v>0</v>
      </c>
      <c r="BI289" s="158">
        <f t="shared" si="62"/>
        <v>0</v>
      </c>
      <c r="BJ289" s="21" t="s">
        <v>81</v>
      </c>
      <c r="BK289" s="158">
        <f t="shared" si="63"/>
        <v>0</v>
      </c>
      <c r="BL289" s="21" t="s">
        <v>163</v>
      </c>
      <c r="BM289" s="21" t="s">
        <v>995</v>
      </c>
    </row>
    <row r="290" spans="2:65" s="1" customFormat="1" ht="16.5" customHeight="1">
      <c r="B290" s="37"/>
      <c r="C290" s="147" t="s">
        <v>640</v>
      </c>
      <c r="D290" s="147" t="s">
        <v>156</v>
      </c>
      <c r="E290" s="148" t="s">
        <v>2477</v>
      </c>
      <c r="F290" s="149" t="s">
        <v>2478</v>
      </c>
      <c r="G290" s="150" t="s">
        <v>284</v>
      </c>
      <c r="H290" s="151">
        <v>738.5</v>
      </c>
      <c r="I290" s="152"/>
      <c r="J290" s="153">
        <f t="shared" si="54"/>
        <v>0</v>
      </c>
      <c r="K290" s="149" t="s">
        <v>21</v>
      </c>
      <c r="L290" s="37"/>
      <c r="M290" s="154" t="s">
        <v>21</v>
      </c>
      <c r="N290" s="155" t="s">
        <v>44</v>
      </c>
      <c r="P290" s="156">
        <f t="shared" si="55"/>
        <v>0</v>
      </c>
      <c r="Q290" s="156">
        <v>4.4999999999999999E-4</v>
      </c>
      <c r="R290" s="156">
        <f t="shared" si="56"/>
        <v>0.33232499999999998</v>
      </c>
      <c r="S290" s="156">
        <v>0</v>
      </c>
      <c r="T290" s="157">
        <f t="shared" si="57"/>
        <v>0</v>
      </c>
      <c r="AR290" s="21" t="s">
        <v>163</v>
      </c>
      <c r="AT290" s="21" t="s">
        <v>156</v>
      </c>
      <c r="AU290" s="21" t="s">
        <v>81</v>
      </c>
      <c r="AY290" s="21" t="s">
        <v>155</v>
      </c>
      <c r="BE290" s="158">
        <f t="shared" si="58"/>
        <v>0</v>
      </c>
      <c r="BF290" s="158">
        <f t="shared" si="59"/>
        <v>0</v>
      </c>
      <c r="BG290" s="158">
        <f t="shared" si="60"/>
        <v>0</v>
      </c>
      <c r="BH290" s="158">
        <f t="shared" si="61"/>
        <v>0</v>
      </c>
      <c r="BI290" s="158">
        <f t="shared" si="62"/>
        <v>0</v>
      </c>
      <c r="BJ290" s="21" t="s">
        <v>81</v>
      </c>
      <c r="BK290" s="158">
        <f t="shared" si="63"/>
        <v>0</v>
      </c>
      <c r="BL290" s="21" t="s">
        <v>163</v>
      </c>
      <c r="BM290" s="21" t="s">
        <v>1000</v>
      </c>
    </row>
    <row r="291" spans="2:65" s="1" customFormat="1" ht="16.5" customHeight="1">
      <c r="B291" s="37"/>
      <c r="C291" s="147" t="s">
        <v>73</v>
      </c>
      <c r="D291" s="147" t="s">
        <v>156</v>
      </c>
      <c r="E291" s="148" t="s">
        <v>2479</v>
      </c>
      <c r="F291" s="149" t="s">
        <v>2480</v>
      </c>
      <c r="G291" s="150" t="s">
        <v>21</v>
      </c>
      <c r="H291" s="151">
        <v>0</v>
      </c>
      <c r="I291" s="152"/>
      <c r="J291" s="153">
        <f t="shared" si="54"/>
        <v>0</v>
      </c>
      <c r="K291" s="149" t="s">
        <v>21</v>
      </c>
      <c r="L291" s="37"/>
      <c r="M291" s="154" t="s">
        <v>21</v>
      </c>
      <c r="N291" s="155" t="s">
        <v>44</v>
      </c>
      <c r="P291" s="156">
        <f t="shared" si="55"/>
        <v>0</v>
      </c>
      <c r="Q291" s="156">
        <v>0</v>
      </c>
      <c r="R291" s="156">
        <f t="shared" si="56"/>
        <v>0</v>
      </c>
      <c r="S291" s="156">
        <v>0</v>
      </c>
      <c r="T291" s="157">
        <f t="shared" si="57"/>
        <v>0</v>
      </c>
      <c r="AR291" s="21" t="s">
        <v>163</v>
      </c>
      <c r="AT291" s="21" t="s">
        <v>156</v>
      </c>
      <c r="AU291" s="21" t="s">
        <v>81</v>
      </c>
      <c r="AY291" s="21" t="s">
        <v>155</v>
      </c>
      <c r="BE291" s="158">
        <f t="shared" si="58"/>
        <v>0</v>
      </c>
      <c r="BF291" s="158">
        <f t="shared" si="59"/>
        <v>0</v>
      </c>
      <c r="BG291" s="158">
        <f t="shared" si="60"/>
        <v>0</v>
      </c>
      <c r="BH291" s="158">
        <f t="shared" si="61"/>
        <v>0</v>
      </c>
      <c r="BI291" s="158">
        <f t="shared" si="62"/>
        <v>0</v>
      </c>
      <c r="BJ291" s="21" t="s">
        <v>81</v>
      </c>
      <c r="BK291" s="158">
        <f t="shared" si="63"/>
        <v>0</v>
      </c>
      <c r="BL291" s="21" t="s">
        <v>163</v>
      </c>
      <c r="BM291" s="21" t="s">
        <v>1003</v>
      </c>
    </row>
    <row r="292" spans="2:65" s="1" customFormat="1" ht="16.5" customHeight="1">
      <c r="B292" s="37"/>
      <c r="C292" s="147" t="s">
        <v>1534</v>
      </c>
      <c r="D292" s="147" t="s">
        <v>156</v>
      </c>
      <c r="E292" s="148" t="s">
        <v>2481</v>
      </c>
      <c r="F292" s="149" t="s">
        <v>2482</v>
      </c>
      <c r="G292" s="150" t="s">
        <v>284</v>
      </c>
      <c r="H292" s="151">
        <v>738.5</v>
      </c>
      <c r="I292" s="152"/>
      <c r="J292" s="153">
        <f t="shared" si="54"/>
        <v>0</v>
      </c>
      <c r="K292" s="149" t="s">
        <v>21</v>
      </c>
      <c r="L292" s="37"/>
      <c r="M292" s="154" t="s">
        <v>21</v>
      </c>
      <c r="N292" s="155" t="s">
        <v>44</v>
      </c>
      <c r="P292" s="156">
        <f t="shared" si="55"/>
        <v>0</v>
      </c>
      <c r="Q292" s="156">
        <v>0</v>
      </c>
      <c r="R292" s="156">
        <f t="shared" si="56"/>
        <v>0</v>
      </c>
      <c r="S292" s="156">
        <v>0</v>
      </c>
      <c r="T292" s="157">
        <f t="shared" si="57"/>
        <v>0</v>
      </c>
      <c r="AR292" s="21" t="s">
        <v>163</v>
      </c>
      <c r="AT292" s="21" t="s">
        <v>156</v>
      </c>
      <c r="AU292" s="21" t="s">
        <v>81</v>
      </c>
      <c r="AY292" s="21" t="s">
        <v>155</v>
      </c>
      <c r="BE292" s="158">
        <f t="shared" si="58"/>
        <v>0</v>
      </c>
      <c r="BF292" s="158">
        <f t="shared" si="59"/>
        <v>0</v>
      </c>
      <c r="BG292" s="158">
        <f t="shared" si="60"/>
        <v>0</v>
      </c>
      <c r="BH292" s="158">
        <f t="shared" si="61"/>
        <v>0</v>
      </c>
      <c r="BI292" s="158">
        <f t="shared" si="62"/>
        <v>0</v>
      </c>
      <c r="BJ292" s="21" t="s">
        <v>81</v>
      </c>
      <c r="BK292" s="158">
        <f t="shared" si="63"/>
        <v>0</v>
      </c>
      <c r="BL292" s="21" t="s">
        <v>163</v>
      </c>
      <c r="BM292" s="21" t="s">
        <v>1005</v>
      </c>
    </row>
    <row r="293" spans="2:65" s="1" customFormat="1" ht="16.5" customHeight="1">
      <c r="B293" s="37"/>
      <c r="C293" s="147" t="s">
        <v>439</v>
      </c>
      <c r="D293" s="147" t="s">
        <v>156</v>
      </c>
      <c r="E293" s="148" t="s">
        <v>2483</v>
      </c>
      <c r="F293" s="149" t="s">
        <v>2484</v>
      </c>
      <c r="G293" s="150" t="s">
        <v>303</v>
      </c>
      <c r="H293" s="151">
        <v>7.91</v>
      </c>
      <c r="I293" s="152"/>
      <c r="J293" s="153">
        <f t="shared" si="54"/>
        <v>0</v>
      </c>
      <c r="K293" s="149" t="s">
        <v>21</v>
      </c>
      <c r="L293" s="37"/>
      <c r="M293" s="154" t="s">
        <v>21</v>
      </c>
      <c r="N293" s="155" t="s">
        <v>44</v>
      </c>
      <c r="P293" s="156">
        <f t="shared" si="55"/>
        <v>0</v>
      </c>
      <c r="Q293" s="156">
        <v>1.0194399999999999</v>
      </c>
      <c r="R293" s="156">
        <f t="shared" si="56"/>
        <v>8.0637703999999992</v>
      </c>
      <c r="S293" s="156">
        <v>0</v>
      </c>
      <c r="T293" s="157">
        <f t="shared" si="57"/>
        <v>0</v>
      </c>
      <c r="AR293" s="21" t="s">
        <v>163</v>
      </c>
      <c r="AT293" s="21" t="s">
        <v>156</v>
      </c>
      <c r="AU293" s="21" t="s">
        <v>81</v>
      </c>
      <c r="AY293" s="21" t="s">
        <v>155</v>
      </c>
      <c r="BE293" s="158">
        <f t="shared" si="58"/>
        <v>0</v>
      </c>
      <c r="BF293" s="158">
        <f t="shared" si="59"/>
        <v>0</v>
      </c>
      <c r="BG293" s="158">
        <f t="shared" si="60"/>
        <v>0</v>
      </c>
      <c r="BH293" s="158">
        <f t="shared" si="61"/>
        <v>0</v>
      </c>
      <c r="BI293" s="158">
        <f t="shared" si="62"/>
        <v>0</v>
      </c>
      <c r="BJ293" s="21" t="s">
        <v>81</v>
      </c>
      <c r="BK293" s="158">
        <f t="shared" si="63"/>
        <v>0</v>
      </c>
      <c r="BL293" s="21" t="s">
        <v>163</v>
      </c>
      <c r="BM293" s="21" t="s">
        <v>1010</v>
      </c>
    </row>
    <row r="294" spans="2:65" s="1" customFormat="1" ht="16.5" customHeight="1">
      <c r="B294" s="37"/>
      <c r="C294" s="147" t="s">
        <v>73</v>
      </c>
      <c r="D294" s="147" t="s">
        <v>156</v>
      </c>
      <c r="E294" s="148" t="s">
        <v>2485</v>
      </c>
      <c r="F294" s="149" t="s">
        <v>2486</v>
      </c>
      <c r="G294" s="150" t="s">
        <v>21</v>
      </c>
      <c r="H294" s="151">
        <v>0</v>
      </c>
      <c r="I294" s="152"/>
      <c r="J294" s="153">
        <f t="shared" si="54"/>
        <v>0</v>
      </c>
      <c r="K294" s="149" t="s">
        <v>21</v>
      </c>
      <c r="L294" s="37"/>
      <c r="M294" s="154" t="s">
        <v>21</v>
      </c>
      <c r="N294" s="155" t="s">
        <v>44</v>
      </c>
      <c r="P294" s="156">
        <f t="shared" si="55"/>
        <v>0</v>
      </c>
      <c r="Q294" s="156">
        <v>0</v>
      </c>
      <c r="R294" s="156">
        <f t="shared" si="56"/>
        <v>0</v>
      </c>
      <c r="S294" s="156">
        <v>0</v>
      </c>
      <c r="T294" s="157">
        <f t="shared" si="57"/>
        <v>0</v>
      </c>
      <c r="AR294" s="21" t="s">
        <v>163</v>
      </c>
      <c r="AT294" s="21" t="s">
        <v>156</v>
      </c>
      <c r="AU294" s="21" t="s">
        <v>81</v>
      </c>
      <c r="AY294" s="21" t="s">
        <v>155</v>
      </c>
      <c r="BE294" s="158">
        <f t="shared" si="58"/>
        <v>0</v>
      </c>
      <c r="BF294" s="158">
        <f t="shared" si="59"/>
        <v>0</v>
      </c>
      <c r="BG294" s="158">
        <f t="shared" si="60"/>
        <v>0</v>
      </c>
      <c r="BH294" s="158">
        <f t="shared" si="61"/>
        <v>0</v>
      </c>
      <c r="BI294" s="158">
        <f t="shared" si="62"/>
        <v>0</v>
      </c>
      <c r="BJ294" s="21" t="s">
        <v>81</v>
      </c>
      <c r="BK294" s="158">
        <f t="shared" si="63"/>
        <v>0</v>
      </c>
      <c r="BL294" s="21" t="s">
        <v>163</v>
      </c>
      <c r="BM294" s="21" t="s">
        <v>1013</v>
      </c>
    </row>
    <row r="295" spans="2:65" s="1" customFormat="1" ht="16.5" customHeight="1">
      <c r="B295" s="37"/>
      <c r="C295" s="147" t="s">
        <v>1538</v>
      </c>
      <c r="D295" s="147" t="s">
        <v>156</v>
      </c>
      <c r="E295" s="148" t="s">
        <v>2487</v>
      </c>
      <c r="F295" s="149" t="s">
        <v>2488</v>
      </c>
      <c r="G295" s="150" t="s">
        <v>265</v>
      </c>
      <c r="H295" s="151">
        <v>17.024000000000001</v>
      </c>
      <c r="I295" s="152"/>
      <c r="J295" s="153">
        <f t="shared" si="54"/>
        <v>0</v>
      </c>
      <c r="K295" s="149" t="s">
        <v>21</v>
      </c>
      <c r="L295" s="37"/>
      <c r="M295" s="154" t="s">
        <v>21</v>
      </c>
      <c r="N295" s="155" t="s">
        <v>44</v>
      </c>
      <c r="P295" s="156">
        <f t="shared" si="55"/>
        <v>0</v>
      </c>
      <c r="Q295" s="156">
        <v>2.4072100000000001</v>
      </c>
      <c r="R295" s="156">
        <f t="shared" si="56"/>
        <v>40.980343040000001</v>
      </c>
      <c r="S295" s="156">
        <v>0</v>
      </c>
      <c r="T295" s="157">
        <f t="shared" si="57"/>
        <v>0</v>
      </c>
      <c r="AR295" s="21" t="s">
        <v>163</v>
      </c>
      <c r="AT295" s="21" t="s">
        <v>156</v>
      </c>
      <c r="AU295" s="21" t="s">
        <v>81</v>
      </c>
      <c r="AY295" s="21" t="s">
        <v>155</v>
      </c>
      <c r="BE295" s="158">
        <f t="shared" si="58"/>
        <v>0</v>
      </c>
      <c r="BF295" s="158">
        <f t="shared" si="59"/>
        <v>0</v>
      </c>
      <c r="BG295" s="158">
        <f t="shared" si="60"/>
        <v>0</v>
      </c>
      <c r="BH295" s="158">
        <f t="shared" si="61"/>
        <v>0</v>
      </c>
      <c r="BI295" s="158">
        <f t="shared" si="62"/>
        <v>0</v>
      </c>
      <c r="BJ295" s="21" t="s">
        <v>81</v>
      </c>
      <c r="BK295" s="158">
        <f t="shared" si="63"/>
        <v>0</v>
      </c>
      <c r="BL295" s="21" t="s">
        <v>163</v>
      </c>
      <c r="BM295" s="21" t="s">
        <v>1015</v>
      </c>
    </row>
    <row r="296" spans="2:65" s="1" customFormat="1" ht="16.5" customHeight="1">
      <c r="B296" s="37"/>
      <c r="C296" s="147" t="s">
        <v>73</v>
      </c>
      <c r="D296" s="147" t="s">
        <v>156</v>
      </c>
      <c r="E296" s="148" t="s">
        <v>2489</v>
      </c>
      <c r="F296" s="149" t="s">
        <v>2490</v>
      </c>
      <c r="G296" s="150" t="s">
        <v>21</v>
      </c>
      <c r="H296" s="151">
        <v>0</v>
      </c>
      <c r="I296" s="152"/>
      <c r="J296" s="153">
        <f t="shared" si="54"/>
        <v>0</v>
      </c>
      <c r="K296" s="149" t="s">
        <v>21</v>
      </c>
      <c r="L296" s="37"/>
      <c r="M296" s="154" t="s">
        <v>21</v>
      </c>
      <c r="N296" s="155" t="s">
        <v>44</v>
      </c>
      <c r="P296" s="156">
        <f t="shared" si="55"/>
        <v>0</v>
      </c>
      <c r="Q296" s="156">
        <v>0</v>
      </c>
      <c r="R296" s="156">
        <f t="shared" si="56"/>
        <v>0</v>
      </c>
      <c r="S296" s="156">
        <v>0</v>
      </c>
      <c r="T296" s="157">
        <f t="shared" si="57"/>
        <v>0</v>
      </c>
      <c r="AR296" s="21" t="s">
        <v>163</v>
      </c>
      <c r="AT296" s="21" t="s">
        <v>156</v>
      </c>
      <c r="AU296" s="21" t="s">
        <v>81</v>
      </c>
      <c r="AY296" s="21" t="s">
        <v>155</v>
      </c>
      <c r="BE296" s="158">
        <f t="shared" si="58"/>
        <v>0</v>
      </c>
      <c r="BF296" s="158">
        <f t="shared" si="59"/>
        <v>0</v>
      </c>
      <c r="BG296" s="158">
        <f t="shared" si="60"/>
        <v>0</v>
      </c>
      <c r="BH296" s="158">
        <f t="shared" si="61"/>
        <v>0</v>
      </c>
      <c r="BI296" s="158">
        <f t="shared" si="62"/>
        <v>0</v>
      </c>
      <c r="BJ296" s="21" t="s">
        <v>81</v>
      </c>
      <c r="BK296" s="158">
        <f t="shared" si="63"/>
        <v>0</v>
      </c>
      <c r="BL296" s="21" t="s">
        <v>163</v>
      </c>
      <c r="BM296" s="21" t="s">
        <v>1018</v>
      </c>
    </row>
    <row r="297" spans="2:65" s="1" customFormat="1" ht="16.5" customHeight="1">
      <c r="B297" s="37"/>
      <c r="C297" s="147" t="s">
        <v>442</v>
      </c>
      <c r="D297" s="147" t="s">
        <v>156</v>
      </c>
      <c r="E297" s="148" t="s">
        <v>2491</v>
      </c>
      <c r="F297" s="149" t="s">
        <v>2492</v>
      </c>
      <c r="G297" s="150" t="s">
        <v>303</v>
      </c>
      <c r="H297" s="151">
        <v>2.2400000000000002</v>
      </c>
      <c r="I297" s="152"/>
      <c r="J297" s="153">
        <f t="shared" si="54"/>
        <v>0</v>
      </c>
      <c r="K297" s="149" t="s">
        <v>21</v>
      </c>
      <c r="L297" s="37"/>
      <c r="M297" s="154" t="s">
        <v>21</v>
      </c>
      <c r="N297" s="155" t="s">
        <v>44</v>
      </c>
      <c r="P297" s="156">
        <f t="shared" si="55"/>
        <v>0</v>
      </c>
      <c r="Q297" s="156">
        <v>1.01684</v>
      </c>
      <c r="R297" s="156">
        <f t="shared" si="56"/>
        <v>2.2777216</v>
      </c>
      <c r="S297" s="156">
        <v>0</v>
      </c>
      <c r="T297" s="157">
        <f t="shared" si="57"/>
        <v>0</v>
      </c>
      <c r="AR297" s="21" t="s">
        <v>163</v>
      </c>
      <c r="AT297" s="21" t="s">
        <v>156</v>
      </c>
      <c r="AU297" s="21" t="s">
        <v>81</v>
      </c>
      <c r="AY297" s="21" t="s">
        <v>155</v>
      </c>
      <c r="BE297" s="158">
        <f t="shared" si="58"/>
        <v>0</v>
      </c>
      <c r="BF297" s="158">
        <f t="shared" si="59"/>
        <v>0</v>
      </c>
      <c r="BG297" s="158">
        <f t="shared" si="60"/>
        <v>0</v>
      </c>
      <c r="BH297" s="158">
        <f t="shared" si="61"/>
        <v>0</v>
      </c>
      <c r="BI297" s="158">
        <f t="shared" si="62"/>
        <v>0</v>
      </c>
      <c r="BJ297" s="21" t="s">
        <v>81</v>
      </c>
      <c r="BK297" s="158">
        <f t="shared" si="63"/>
        <v>0</v>
      </c>
      <c r="BL297" s="21" t="s">
        <v>163</v>
      </c>
      <c r="BM297" s="21" t="s">
        <v>1020</v>
      </c>
    </row>
    <row r="298" spans="2:65" s="1" customFormat="1" ht="16.5" customHeight="1">
      <c r="B298" s="37"/>
      <c r="C298" s="147" t="s">
        <v>73</v>
      </c>
      <c r="D298" s="147" t="s">
        <v>156</v>
      </c>
      <c r="E298" s="148" t="s">
        <v>2493</v>
      </c>
      <c r="F298" s="149" t="s">
        <v>2494</v>
      </c>
      <c r="G298" s="150" t="s">
        <v>21</v>
      </c>
      <c r="H298" s="151">
        <v>0</v>
      </c>
      <c r="I298" s="152"/>
      <c r="J298" s="153">
        <f t="shared" si="54"/>
        <v>0</v>
      </c>
      <c r="K298" s="149" t="s">
        <v>21</v>
      </c>
      <c r="L298" s="37"/>
      <c r="M298" s="154" t="s">
        <v>21</v>
      </c>
      <c r="N298" s="155" t="s">
        <v>44</v>
      </c>
      <c r="P298" s="156">
        <f t="shared" si="55"/>
        <v>0</v>
      </c>
      <c r="Q298" s="156">
        <v>0</v>
      </c>
      <c r="R298" s="156">
        <f t="shared" si="56"/>
        <v>0</v>
      </c>
      <c r="S298" s="156">
        <v>0</v>
      </c>
      <c r="T298" s="157">
        <f t="shared" si="57"/>
        <v>0</v>
      </c>
      <c r="AR298" s="21" t="s">
        <v>163</v>
      </c>
      <c r="AT298" s="21" t="s">
        <v>156</v>
      </c>
      <c r="AU298" s="21" t="s">
        <v>81</v>
      </c>
      <c r="AY298" s="21" t="s">
        <v>155</v>
      </c>
      <c r="BE298" s="158">
        <f t="shared" si="58"/>
        <v>0</v>
      </c>
      <c r="BF298" s="158">
        <f t="shared" si="59"/>
        <v>0</v>
      </c>
      <c r="BG298" s="158">
        <f t="shared" si="60"/>
        <v>0</v>
      </c>
      <c r="BH298" s="158">
        <f t="shared" si="61"/>
        <v>0</v>
      </c>
      <c r="BI298" s="158">
        <f t="shared" si="62"/>
        <v>0</v>
      </c>
      <c r="BJ298" s="21" t="s">
        <v>81</v>
      </c>
      <c r="BK298" s="158">
        <f t="shared" si="63"/>
        <v>0</v>
      </c>
      <c r="BL298" s="21" t="s">
        <v>163</v>
      </c>
      <c r="BM298" s="21" t="s">
        <v>1023</v>
      </c>
    </row>
    <row r="299" spans="2:65" s="1" customFormat="1" ht="16.5" customHeight="1">
      <c r="B299" s="37"/>
      <c r="C299" s="147" t="s">
        <v>1542</v>
      </c>
      <c r="D299" s="147" t="s">
        <v>156</v>
      </c>
      <c r="E299" s="148" t="s">
        <v>2495</v>
      </c>
      <c r="F299" s="149" t="s">
        <v>2496</v>
      </c>
      <c r="G299" s="150" t="s">
        <v>265</v>
      </c>
      <c r="H299" s="151">
        <v>3.48</v>
      </c>
      <c r="I299" s="152"/>
      <c r="J299" s="153">
        <f t="shared" si="54"/>
        <v>0</v>
      </c>
      <c r="K299" s="149" t="s">
        <v>21</v>
      </c>
      <c r="L299" s="37"/>
      <c r="M299" s="154" t="s">
        <v>21</v>
      </c>
      <c r="N299" s="155" t="s">
        <v>44</v>
      </c>
      <c r="P299" s="156">
        <f t="shared" si="55"/>
        <v>0</v>
      </c>
      <c r="Q299" s="156">
        <v>2.4113099999999998</v>
      </c>
      <c r="R299" s="156">
        <f t="shared" si="56"/>
        <v>8.391358799999999</v>
      </c>
      <c r="S299" s="156">
        <v>0</v>
      </c>
      <c r="T299" s="157">
        <f t="shared" si="57"/>
        <v>0</v>
      </c>
      <c r="AR299" s="21" t="s">
        <v>163</v>
      </c>
      <c r="AT299" s="21" t="s">
        <v>156</v>
      </c>
      <c r="AU299" s="21" t="s">
        <v>81</v>
      </c>
      <c r="AY299" s="21" t="s">
        <v>155</v>
      </c>
      <c r="BE299" s="158">
        <f t="shared" si="58"/>
        <v>0</v>
      </c>
      <c r="BF299" s="158">
        <f t="shared" si="59"/>
        <v>0</v>
      </c>
      <c r="BG299" s="158">
        <f t="shared" si="60"/>
        <v>0</v>
      </c>
      <c r="BH299" s="158">
        <f t="shared" si="61"/>
        <v>0</v>
      </c>
      <c r="BI299" s="158">
        <f t="shared" si="62"/>
        <v>0</v>
      </c>
      <c r="BJ299" s="21" t="s">
        <v>81</v>
      </c>
      <c r="BK299" s="158">
        <f t="shared" si="63"/>
        <v>0</v>
      </c>
      <c r="BL299" s="21" t="s">
        <v>163</v>
      </c>
      <c r="BM299" s="21" t="s">
        <v>1025</v>
      </c>
    </row>
    <row r="300" spans="2:65" s="1" customFormat="1" ht="16.5" customHeight="1">
      <c r="B300" s="37"/>
      <c r="C300" s="147" t="s">
        <v>73</v>
      </c>
      <c r="D300" s="147" t="s">
        <v>156</v>
      </c>
      <c r="E300" s="148" t="s">
        <v>2497</v>
      </c>
      <c r="F300" s="149" t="s">
        <v>2498</v>
      </c>
      <c r="G300" s="150" t="s">
        <v>21</v>
      </c>
      <c r="H300" s="151">
        <v>0</v>
      </c>
      <c r="I300" s="152"/>
      <c r="J300" s="153">
        <f t="shared" si="54"/>
        <v>0</v>
      </c>
      <c r="K300" s="149" t="s">
        <v>21</v>
      </c>
      <c r="L300" s="37"/>
      <c r="M300" s="154" t="s">
        <v>21</v>
      </c>
      <c r="N300" s="155" t="s">
        <v>44</v>
      </c>
      <c r="P300" s="156">
        <f t="shared" si="55"/>
        <v>0</v>
      </c>
      <c r="Q300" s="156">
        <v>0</v>
      </c>
      <c r="R300" s="156">
        <f t="shared" si="56"/>
        <v>0</v>
      </c>
      <c r="S300" s="156">
        <v>0</v>
      </c>
      <c r="T300" s="157">
        <f t="shared" si="57"/>
        <v>0</v>
      </c>
      <c r="AR300" s="21" t="s">
        <v>163</v>
      </c>
      <c r="AT300" s="21" t="s">
        <v>156</v>
      </c>
      <c r="AU300" s="21" t="s">
        <v>81</v>
      </c>
      <c r="AY300" s="21" t="s">
        <v>155</v>
      </c>
      <c r="BE300" s="158">
        <f t="shared" si="58"/>
        <v>0</v>
      </c>
      <c r="BF300" s="158">
        <f t="shared" si="59"/>
        <v>0</v>
      </c>
      <c r="BG300" s="158">
        <f t="shared" si="60"/>
        <v>0</v>
      </c>
      <c r="BH300" s="158">
        <f t="shared" si="61"/>
        <v>0</v>
      </c>
      <c r="BI300" s="158">
        <f t="shared" si="62"/>
        <v>0</v>
      </c>
      <c r="BJ300" s="21" t="s">
        <v>81</v>
      </c>
      <c r="BK300" s="158">
        <f t="shared" si="63"/>
        <v>0</v>
      </c>
      <c r="BL300" s="21" t="s">
        <v>163</v>
      </c>
      <c r="BM300" s="21" t="s">
        <v>1028</v>
      </c>
    </row>
    <row r="301" spans="2:65" s="1" customFormat="1" ht="16.5" customHeight="1">
      <c r="B301" s="37"/>
      <c r="C301" s="147" t="s">
        <v>446</v>
      </c>
      <c r="D301" s="147" t="s">
        <v>156</v>
      </c>
      <c r="E301" s="148" t="s">
        <v>2499</v>
      </c>
      <c r="F301" s="149" t="s">
        <v>2500</v>
      </c>
      <c r="G301" s="150" t="s">
        <v>303</v>
      </c>
      <c r="H301" s="151">
        <v>0.626</v>
      </c>
      <c r="I301" s="152"/>
      <c r="J301" s="153">
        <f t="shared" si="54"/>
        <v>0</v>
      </c>
      <c r="K301" s="149" t="s">
        <v>21</v>
      </c>
      <c r="L301" s="37"/>
      <c r="M301" s="154" t="s">
        <v>21</v>
      </c>
      <c r="N301" s="155" t="s">
        <v>44</v>
      </c>
      <c r="P301" s="156">
        <f t="shared" si="55"/>
        <v>0</v>
      </c>
      <c r="Q301" s="156">
        <v>1.03827</v>
      </c>
      <c r="R301" s="156">
        <f t="shared" si="56"/>
        <v>0.64995702</v>
      </c>
      <c r="S301" s="156">
        <v>0</v>
      </c>
      <c r="T301" s="157">
        <f t="shared" si="57"/>
        <v>0</v>
      </c>
      <c r="AR301" s="21" t="s">
        <v>163</v>
      </c>
      <c r="AT301" s="21" t="s">
        <v>156</v>
      </c>
      <c r="AU301" s="21" t="s">
        <v>81</v>
      </c>
      <c r="AY301" s="21" t="s">
        <v>155</v>
      </c>
      <c r="BE301" s="158">
        <f t="shared" si="58"/>
        <v>0</v>
      </c>
      <c r="BF301" s="158">
        <f t="shared" si="59"/>
        <v>0</v>
      </c>
      <c r="BG301" s="158">
        <f t="shared" si="60"/>
        <v>0</v>
      </c>
      <c r="BH301" s="158">
        <f t="shared" si="61"/>
        <v>0</v>
      </c>
      <c r="BI301" s="158">
        <f t="shared" si="62"/>
        <v>0</v>
      </c>
      <c r="BJ301" s="21" t="s">
        <v>81</v>
      </c>
      <c r="BK301" s="158">
        <f t="shared" si="63"/>
        <v>0</v>
      </c>
      <c r="BL301" s="21" t="s">
        <v>163</v>
      </c>
      <c r="BM301" s="21" t="s">
        <v>1030</v>
      </c>
    </row>
    <row r="302" spans="2:65" s="1" customFormat="1" ht="16.5" customHeight="1">
      <c r="B302" s="37"/>
      <c r="C302" s="147" t="s">
        <v>73</v>
      </c>
      <c r="D302" s="147" t="s">
        <v>156</v>
      </c>
      <c r="E302" s="148" t="s">
        <v>2501</v>
      </c>
      <c r="F302" s="149" t="s">
        <v>2502</v>
      </c>
      <c r="G302" s="150" t="s">
        <v>21</v>
      </c>
      <c r="H302" s="151">
        <v>0</v>
      </c>
      <c r="I302" s="152"/>
      <c r="J302" s="153">
        <f t="shared" si="54"/>
        <v>0</v>
      </c>
      <c r="K302" s="149" t="s">
        <v>21</v>
      </c>
      <c r="L302" s="37"/>
      <c r="M302" s="154" t="s">
        <v>21</v>
      </c>
      <c r="N302" s="155" t="s">
        <v>44</v>
      </c>
      <c r="P302" s="156">
        <f t="shared" si="55"/>
        <v>0</v>
      </c>
      <c r="Q302" s="156">
        <v>0</v>
      </c>
      <c r="R302" s="156">
        <f t="shared" si="56"/>
        <v>0</v>
      </c>
      <c r="S302" s="156">
        <v>0</v>
      </c>
      <c r="T302" s="157">
        <f t="shared" si="57"/>
        <v>0</v>
      </c>
      <c r="AR302" s="21" t="s">
        <v>163</v>
      </c>
      <c r="AT302" s="21" t="s">
        <v>156</v>
      </c>
      <c r="AU302" s="21" t="s">
        <v>81</v>
      </c>
      <c r="AY302" s="21" t="s">
        <v>155</v>
      </c>
      <c r="BE302" s="158">
        <f t="shared" si="58"/>
        <v>0</v>
      </c>
      <c r="BF302" s="158">
        <f t="shared" si="59"/>
        <v>0</v>
      </c>
      <c r="BG302" s="158">
        <f t="shared" si="60"/>
        <v>0</v>
      </c>
      <c r="BH302" s="158">
        <f t="shared" si="61"/>
        <v>0</v>
      </c>
      <c r="BI302" s="158">
        <f t="shared" si="62"/>
        <v>0</v>
      </c>
      <c r="BJ302" s="21" t="s">
        <v>81</v>
      </c>
      <c r="BK302" s="158">
        <f t="shared" si="63"/>
        <v>0</v>
      </c>
      <c r="BL302" s="21" t="s">
        <v>163</v>
      </c>
      <c r="BM302" s="21" t="s">
        <v>1033</v>
      </c>
    </row>
    <row r="303" spans="2:65" s="1" customFormat="1" ht="16.5" customHeight="1">
      <c r="B303" s="37"/>
      <c r="C303" s="147" t="s">
        <v>1546</v>
      </c>
      <c r="D303" s="147" t="s">
        <v>156</v>
      </c>
      <c r="E303" s="148" t="s">
        <v>2503</v>
      </c>
      <c r="F303" s="149" t="s">
        <v>2504</v>
      </c>
      <c r="G303" s="150" t="s">
        <v>284</v>
      </c>
      <c r="H303" s="151">
        <v>17.399999999999999</v>
      </c>
      <c r="I303" s="152"/>
      <c r="J303" s="153">
        <f t="shared" si="54"/>
        <v>0</v>
      </c>
      <c r="K303" s="149" t="s">
        <v>21</v>
      </c>
      <c r="L303" s="37"/>
      <c r="M303" s="154" t="s">
        <v>21</v>
      </c>
      <c r="N303" s="155" t="s">
        <v>44</v>
      </c>
      <c r="P303" s="156">
        <f t="shared" si="55"/>
        <v>0</v>
      </c>
      <c r="Q303" s="156">
        <v>9.0699999999999999E-3</v>
      </c>
      <c r="R303" s="156">
        <f t="shared" si="56"/>
        <v>0.15781799999999999</v>
      </c>
      <c r="S303" s="156">
        <v>0</v>
      </c>
      <c r="T303" s="157">
        <f t="shared" si="57"/>
        <v>0</v>
      </c>
      <c r="AR303" s="21" t="s">
        <v>163</v>
      </c>
      <c r="AT303" s="21" t="s">
        <v>156</v>
      </c>
      <c r="AU303" s="21" t="s">
        <v>81</v>
      </c>
      <c r="AY303" s="21" t="s">
        <v>155</v>
      </c>
      <c r="BE303" s="158">
        <f t="shared" si="58"/>
        <v>0</v>
      </c>
      <c r="BF303" s="158">
        <f t="shared" si="59"/>
        <v>0</v>
      </c>
      <c r="BG303" s="158">
        <f t="shared" si="60"/>
        <v>0</v>
      </c>
      <c r="BH303" s="158">
        <f t="shared" si="61"/>
        <v>0</v>
      </c>
      <c r="BI303" s="158">
        <f t="shared" si="62"/>
        <v>0</v>
      </c>
      <c r="BJ303" s="21" t="s">
        <v>81</v>
      </c>
      <c r="BK303" s="158">
        <f t="shared" si="63"/>
        <v>0</v>
      </c>
      <c r="BL303" s="21" t="s">
        <v>163</v>
      </c>
      <c r="BM303" s="21" t="s">
        <v>1035</v>
      </c>
    </row>
    <row r="304" spans="2:65" s="1" customFormat="1" ht="16.5" customHeight="1">
      <c r="B304" s="37"/>
      <c r="C304" s="147" t="s">
        <v>73</v>
      </c>
      <c r="D304" s="147" t="s">
        <v>156</v>
      </c>
      <c r="E304" s="148" t="s">
        <v>2505</v>
      </c>
      <c r="F304" s="149" t="s">
        <v>2506</v>
      </c>
      <c r="G304" s="150" t="s">
        <v>21</v>
      </c>
      <c r="H304" s="151">
        <v>0</v>
      </c>
      <c r="I304" s="152"/>
      <c r="J304" s="153">
        <f t="shared" si="54"/>
        <v>0</v>
      </c>
      <c r="K304" s="149" t="s">
        <v>21</v>
      </c>
      <c r="L304" s="37"/>
      <c r="M304" s="154" t="s">
        <v>21</v>
      </c>
      <c r="N304" s="155" t="s">
        <v>44</v>
      </c>
      <c r="P304" s="156">
        <f t="shared" si="55"/>
        <v>0</v>
      </c>
      <c r="Q304" s="156">
        <v>0</v>
      </c>
      <c r="R304" s="156">
        <f t="shared" si="56"/>
        <v>0</v>
      </c>
      <c r="S304" s="156">
        <v>0</v>
      </c>
      <c r="T304" s="157">
        <f t="shared" si="57"/>
        <v>0</v>
      </c>
      <c r="AR304" s="21" t="s">
        <v>163</v>
      </c>
      <c r="AT304" s="21" t="s">
        <v>156</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163</v>
      </c>
      <c r="BM304" s="21" t="s">
        <v>1038</v>
      </c>
    </row>
    <row r="305" spans="2:65" s="1" customFormat="1" ht="16.5" customHeight="1">
      <c r="B305" s="37"/>
      <c r="C305" s="147" t="s">
        <v>449</v>
      </c>
      <c r="D305" s="147" t="s">
        <v>156</v>
      </c>
      <c r="E305" s="148" t="s">
        <v>2507</v>
      </c>
      <c r="F305" s="149" t="s">
        <v>2508</v>
      </c>
      <c r="G305" s="150" t="s">
        <v>284</v>
      </c>
      <c r="H305" s="151">
        <v>17.399999999999999</v>
      </c>
      <c r="I305" s="152"/>
      <c r="J305" s="153">
        <f t="shared" si="54"/>
        <v>0</v>
      </c>
      <c r="K305" s="149" t="s">
        <v>21</v>
      </c>
      <c r="L305" s="37"/>
      <c r="M305" s="154" t="s">
        <v>21</v>
      </c>
      <c r="N305" s="155" t="s">
        <v>44</v>
      </c>
      <c r="P305" s="156">
        <f t="shared" si="55"/>
        <v>0</v>
      </c>
      <c r="Q305" s="156">
        <v>2.2000000000000001E-4</v>
      </c>
      <c r="R305" s="156">
        <f t="shared" si="56"/>
        <v>3.8279999999999998E-3</v>
      </c>
      <c r="S305" s="156">
        <v>0</v>
      </c>
      <c r="T305" s="157">
        <f t="shared" si="57"/>
        <v>0</v>
      </c>
      <c r="AR305" s="21" t="s">
        <v>163</v>
      </c>
      <c r="AT305" s="21" t="s">
        <v>156</v>
      </c>
      <c r="AU305" s="21" t="s">
        <v>81</v>
      </c>
      <c r="AY305" s="21" t="s">
        <v>155</v>
      </c>
      <c r="BE305" s="158">
        <f t="shared" si="58"/>
        <v>0</v>
      </c>
      <c r="BF305" s="158">
        <f t="shared" si="59"/>
        <v>0</v>
      </c>
      <c r="BG305" s="158">
        <f t="shared" si="60"/>
        <v>0</v>
      </c>
      <c r="BH305" s="158">
        <f t="shared" si="61"/>
        <v>0</v>
      </c>
      <c r="BI305" s="158">
        <f t="shared" si="62"/>
        <v>0</v>
      </c>
      <c r="BJ305" s="21" t="s">
        <v>81</v>
      </c>
      <c r="BK305" s="158">
        <f t="shared" si="63"/>
        <v>0</v>
      </c>
      <c r="BL305" s="21" t="s">
        <v>163</v>
      </c>
      <c r="BM305" s="21" t="s">
        <v>1040</v>
      </c>
    </row>
    <row r="306" spans="2:65" s="1" customFormat="1" ht="16.5" customHeight="1">
      <c r="B306" s="37"/>
      <c r="C306" s="147" t="s">
        <v>1549</v>
      </c>
      <c r="D306" s="147" t="s">
        <v>156</v>
      </c>
      <c r="E306" s="148" t="s">
        <v>2509</v>
      </c>
      <c r="F306" s="149" t="s">
        <v>2510</v>
      </c>
      <c r="G306" s="150" t="s">
        <v>284</v>
      </c>
      <c r="H306" s="151">
        <v>17.399999999999999</v>
      </c>
      <c r="I306" s="152"/>
      <c r="J306" s="153">
        <f t="shared" si="54"/>
        <v>0</v>
      </c>
      <c r="K306" s="149" t="s">
        <v>21</v>
      </c>
      <c r="L306" s="37"/>
      <c r="M306" s="154" t="s">
        <v>21</v>
      </c>
      <c r="N306" s="155" t="s">
        <v>44</v>
      </c>
      <c r="P306" s="156">
        <f t="shared" si="55"/>
        <v>0</v>
      </c>
      <c r="Q306" s="156">
        <v>1.8000000000000001E-4</v>
      </c>
      <c r="R306" s="156">
        <f t="shared" si="56"/>
        <v>3.1319999999999998E-3</v>
      </c>
      <c r="S306" s="156">
        <v>0</v>
      </c>
      <c r="T306" s="157">
        <f t="shared" si="57"/>
        <v>0</v>
      </c>
      <c r="AR306" s="21" t="s">
        <v>163</v>
      </c>
      <c r="AT306" s="21" t="s">
        <v>156</v>
      </c>
      <c r="AU306" s="21" t="s">
        <v>81</v>
      </c>
      <c r="AY306" s="21" t="s">
        <v>155</v>
      </c>
      <c r="BE306" s="158">
        <f t="shared" si="58"/>
        <v>0</v>
      </c>
      <c r="BF306" s="158">
        <f t="shared" si="59"/>
        <v>0</v>
      </c>
      <c r="BG306" s="158">
        <f t="shared" si="60"/>
        <v>0</v>
      </c>
      <c r="BH306" s="158">
        <f t="shared" si="61"/>
        <v>0</v>
      </c>
      <c r="BI306" s="158">
        <f t="shared" si="62"/>
        <v>0</v>
      </c>
      <c r="BJ306" s="21" t="s">
        <v>81</v>
      </c>
      <c r="BK306" s="158">
        <f t="shared" si="63"/>
        <v>0</v>
      </c>
      <c r="BL306" s="21" t="s">
        <v>163</v>
      </c>
      <c r="BM306" s="21" t="s">
        <v>1046</v>
      </c>
    </row>
    <row r="307" spans="2:65" s="1" customFormat="1" ht="16.5" customHeight="1">
      <c r="B307" s="37"/>
      <c r="C307" s="147" t="s">
        <v>454</v>
      </c>
      <c r="D307" s="147" t="s">
        <v>156</v>
      </c>
      <c r="E307" s="148" t="s">
        <v>2511</v>
      </c>
      <c r="F307" s="149" t="s">
        <v>2512</v>
      </c>
      <c r="G307" s="150" t="s">
        <v>284</v>
      </c>
      <c r="H307" s="151">
        <v>17.399999999999999</v>
      </c>
      <c r="I307" s="152"/>
      <c r="J307" s="153">
        <f t="shared" si="54"/>
        <v>0</v>
      </c>
      <c r="K307" s="149" t="s">
        <v>21</v>
      </c>
      <c r="L307" s="37"/>
      <c r="M307" s="154" t="s">
        <v>21</v>
      </c>
      <c r="N307" s="155" t="s">
        <v>44</v>
      </c>
      <c r="P307" s="156">
        <f t="shared" si="55"/>
        <v>0</v>
      </c>
      <c r="Q307" s="156">
        <v>0</v>
      </c>
      <c r="R307" s="156">
        <f t="shared" si="56"/>
        <v>0</v>
      </c>
      <c r="S307" s="156">
        <v>0</v>
      </c>
      <c r="T307" s="157">
        <f t="shared" si="57"/>
        <v>0</v>
      </c>
      <c r="AR307" s="21" t="s">
        <v>163</v>
      </c>
      <c r="AT307" s="21" t="s">
        <v>156</v>
      </c>
      <c r="AU307" s="21" t="s">
        <v>81</v>
      </c>
      <c r="AY307" s="21" t="s">
        <v>155</v>
      </c>
      <c r="BE307" s="158">
        <f t="shared" si="58"/>
        <v>0</v>
      </c>
      <c r="BF307" s="158">
        <f t="shared" si="59"/>
        <v>0</v>
      </c>
      <c r="BG307" s="158">
        <f t="shared" si="60"/>
        <v>0</v>
      </c>
      <c r="BH307" s="158">
        <f t="shared" si="61"/>
        <v>0</v>
      </c>
      <c r="BI307" s="158">
        <f t="shared" si="62"/>
        <v>0</v>
      </c>
      <c r="BJ307" s="21" t="s">
        <v>81</v>
      </c>
      <c r="BK307" s="158">
        <f t="shared" si="63"/>
        <v>0</v>
      </c>
      <c r="BL307" s="21" t="s">
        <v>163</v>
      </c>
      <c r="BM307" s="21" t="s">
        <v>1055</v>
      </c>
    </row>
    <row r="308" spans="2:65" s="1" customFormat="1" ht="16.5" customHeight="1">
      <c r="B308" s="37"/>
      <c r="C308" s="147" t="s">
        <v>1554</v>
      </c>
      <c r="D308" s="147" t="s">
        <v>156</v>
      </c>
      <c r="E308" s="148" t="s">
        <v>2513</v>
      </c>
      <c r="F308" s="149" t="s">
        <v>2514</v>
      </c>
      <c r="G308" s="150" t="s">
        <v>284</v>
      </c>
      <c r="H308" s="151">
        <v>4.16</v>
      </c>
      <c r="I308" s="152"/>
      <c r="J308" s="153">
        <f t="shared" si="54"/>
        <v>0</v>
      </c>
      <c r="K308" s="149" t="s">
        <v>21</v>
      </c>
      <c r="L308" s="37"/>
      <c r="M308" s="154" t="s">
        <v>21</v>
      </c>
      <c r="N308" s="155" t="s">
        <v>44</v>
      </c>
      <c r="P308" s="156">
        <f t="shared" si="55"/>
        <v>0</v>
      </c>
      <c r="Q308" s="156">
        <v>5.0499999999999998E-3</v>
      </c>
      <c r="R308" s="156">
        <f t="shared" si="56"/>
        <v>2.1007999999999999E-2</v>
      </c>
      <c r="S308" s="156">
        <v>0</v>
      </c>
      <c r="T308" s="157">
        <f t="shared" si="57"/>
        <v>0</v>
      </c>
      <c r="AR308" s="21" t="s">
        <v>163</v>
      </c>
      <c r="AT308" s="21" t="s">
        <v>156</v>
      </c>
      <c r="AU308" s="21" t="s">
        <v>81</v>
      </c>
      <c r="AY308" s="21" t="s">
        <v>155</v>
      </c>
      <c r="BE308" s="158">
        <f t="shared" si="58"/>
        <v>0</v>
      </c>
      <c r="BF308" s="158">
        <f t="shared" si="59"/>
        <v>0</v>
      </c>
      <c r="BG308" s="158">
        <f t="shared" si="60"/>
        <v>0</v>
      </c>
      <c r="BH308" s="158">
        <f t="shared" si="61"/>
        <v>0</v>
      </c>
      <c r="BI308" s="158">
        <f t="shared" si="62"/>
        <v>0</v>
      </c>
      <c r="BJ308" s="21" t="s">
        <v>81</v>
      </c>
      <c r="BK308" s="158">
        <f t="shared" si="63"/>
        <v>0</v>
      </c>
      <c r="BL308" s="21" t="s">
        <v>163</v>
      </c>
      <c r="BM308" s="21" t="s">
        <v>1061</v>
      </c>
    </row>
    <row r="309" spans="2:65" s="1" customFormat="1" ht="16.5" customHeight="1">
      <c r="B309" s="37"/>
      <c r="C309" s="147" t="s">
        <v>73</v>
      </c>
      <c r="D309" s="147" t="s">
        <v>156</v>
      </c>
      <c r="E309" s="148" t="s">
        <v>2515</v>
      </c>
      <c r="F309" s="149" t="s">
        <v>2516</v>
      </c>
      <c r="G309" s="150" t="s">
        <v>21</v>
      </c>
      <c r="H309" s="151">
        <v>0</v>
      </c>
      <c r="I309" s="152"/>
      <c r="J309" s="153">
        <f t="shared" si="54"/>
        <v>0</v>
      </c>
      <c r="K309" s="149" t="s">
        <v>21</v>
      </c>
      <c r="L309" s="37"/>
      <c r="M309" s="154" t="s">
        <v>21</v>
      </c>
      <c r="N309" s="155" t="s">
        <v>44</v>
      </c>
      <c r="P309" s="156">
        <f t="shared" si="55"/>
        <v>0</v>
      </c>
      <c r="Q309" s="156">
        <v>0</v>
      </c>
      <c r="R309" s="156">
        <f t="shared" si="56"/>
        <v>0</v>
      </c>
      <c r="S309" s="156">
        <v>0</v>
      </c>
      <c r="T309" s="157">
        <f t="shared" si="57"/>
        <v>0</v>
      </c>
      <c r="AR309" s="21" t="s">
        <v>163</v>
      </c>
      <c r="AT309" s="21" t="s">
        <v>156</v>
      </c>
      <c r="AU309" s="21" t="s">
        <v>81</v>
      </c>
      <c r="AY309" s="21" t="s">
        <v>155</v>
      </c>
      <c r="BE309" s="158">
        <f t="shared" si="58"/>
        <v>0</v>
      </c>
      <c r="BF309" s="158">
        <f t="shared" si="59"/>
        <v>0</v>
      </c>
      <c r="BG309" s="158">
        <f t="shared" si="60"/>
        <v>0</v>
      </c>
      <c r="BH309" s="158">
        <f t="shared" si="61"/>
        <v>0</v>
      </c>
      <c r="BI309" s="158">
        <f t="shared" si="62"/>
        <v>0</v>
      </c>
      <c r="BJ309" s="21" t="s">
        <v>81</v>
      </c>
      <c r="BK309" s="158">
        <f t="shared" si="63"/>
        <v>0</v>
      </c>
      <c r="BL309" s="21" t="s">
        <v>163</v>
      </c>
      <c r="BM309" s="21" t="s">
        <v>1065</v>
      </c>
    </row>
    <row r="310" spans="2:65" s="1" customFormat="1" ht="16.5" customHeight="1">
      <c r="B310" s="37"/>
      <c r="C310" s="147" t="s">
        <v>458</v>
      </c>
      <c r="D310" s="147" t="s">
        <v>156</v>
      </c>
      <c r="E310" s="148" t="s">
        <v>2517</v>
      </c>
      <c r="F310" s="149" t="s">
        <v>2518</v>
      </c>
      <c r="G310" s="150" t="s">
        <v>284</v>
      </c>
      <c r="H310" s="151">
        <v>4.16</v>
      </c>
      <c r="I310" s="152"/>
      <c r="J310" s="153">
        <f t="shared" si="54"/>
        <v>0</v>
      </c>
      <c r="K310" s="149" t="s">
        <v>21</v>
      </c>
      <c r="L310" s="37"/>
      <c r="M310" s="154" t="s">
        <v>21</v>
      </c>
      <c r="N310" s="155" t="s">
        <v>44</v>
      </c>
      <c r="P310" s="156">
        <f t="shared" si="55"/>
        <v>0</v>
      </c>
      <c r="Q310" s="156">
        <v>2.2000000000000001E-4</v>
      </c>
      <c r="R310" s="156">
        <f t="shared" si="56"/>
        <v>9.1520000000000002E-4</v>
      </c>
      <c r="S310" s="156">
        <v>0</v>
      </c>
      <c r="T310" s="157">
        <f t="shared" si="57"/>
        <v>0</v>
      </c>
      <c r="AR310" s="21" t="s">
        <v>163</v>
      </c>
      <c r="AT310" s="21" t="s">
        <v>156</v>
      </c>
      <c r="AU310" s="21" t="s">
        <v>81</v>
      </c>
      <c r="AY310" s="21" t="s">
        <v>155</v>
      </c>
      <c r="BE310" s="158">
        <f t="shared" si="58"/>
        <v>0</v>
      </c>
      <c r="BF310" s="158">
        <f t="shared" si="59"/>
        <v>0</v>
      </c>
      <c r="BG310" s="158">
        <f t="shared" si="60"/>
        <v>0</v>
      </c>
      <c r="BH310" s="158">
        <f t="shared" si="61"/>
        <v>0</v>
      </c>
      <c r="BI310" s="158">
        <f t="shared" si="62"/>
        <v>0</v>
      </c>
      <c r="BJ310" s="21" t="s">
        <v>81</v>
      </c>
      <c r="BK310" s="158">
        <f t="shared" si="63"/>
        <v>0</v>
      </c>
      <c r="BL310" s="21" t="s">
        <v>163</v>
      </c>
      <c r="BM310" s="21" t="s">
        <v>1067</v>
      </c>
    </row>
    <row r="311" spans="2:65" s="9" customFormat="1" ht="29.85" customHeight="1">
      <c r="B311" s="137"/>
      <c r="D311" s="138" t="s">
        <v>72</v>
      </c>
      <c r="E311" s="169" t="s">
        <v>163</v>
      </c>
      <c r="F311" s="169" t="s">
        <v>2519</v>
      </c>
      <c r="I311" s="140"/>
      <c r="J311" s="170">
        <f>BK311</f>
        <v>0</v>
      </c>
      <c r="L311" s="137"/>
      <c r="M311" s="142"/>
      <c r="P311" s="143">
        <v>0</v>
      </c>
      <c r="R311" s="143">
        <v>0</v>
      </c>
      <c r="T311" s="144">
        <v>0</v>
      </c>
      <c r="AR311" s="138" t="s">
        <v>81</v>
      </c>
      <c r="AT311" s="145" t="s">
        <v>72</v>
      </c>
      <c r="AU311" s="145" t="s">
        <v>81</v>
      </c>
      <c r="AY311" s="138" t="s">
        <v>155</v>
      </c>
      <c r="BK311" s="146">
        <v>0</v>
      </c>
    </row>
    <row r="312" spans="2:65" s="9" customFormat="1" ht="24.95" customHeight="1">
      <c r="B312" s="137"/>
      <c r="D312" s="138" t="s">
        <v>72</v>
      </c>
      <c r="E312" s="139" t="s">
        <v>2520</v>
      </c>
      <c r="F312" s="139" t="s">
        <v>2521</v>
      </c>
      <c r="I312" s="140"/>
      <c r="J312" s="141">
        <f>BK312</f>
        <v>0</v>
      </c>
      <c r="L312" s="137"/>
      <c r="M312" s="142"/>
      <c r="P312" s="143">
        <f>SUM(P313:P342)</f>
        <v>0</v>
      </c>
      <c r="R312" s="143">
        <f>SUM(R313:R342)</f>
        <v>176.11945734999998</v>
      </c>
      <c r="T312" s="144">
        <f>SUM(T313:T342)</f>
        <v>0</v>
      </c>
      <c r="AR312" s="138" t="s">
        <v>81</v>
      </c>
      <c r="AT312" s="145" t="s">
        <v>72</v>
      </c>
      <c r="AU312" s="145" t="s">
        <v>73</v>
      </c>
      <c r="AY312" s="138" t="s">
        <v>155</v>
      </c>
      <c r="BK312" s="146">
        <f>SUM(BK313:BK342)</f>
        <v>0</v>
      </c>
    </row>
    <row r="313" spans="2:65" s="1" customFormat="1" ht="16.5" customHeight="1">
      <c r="B313" s="37"/>
      <c r="C313" s="147" t="s">
        <v>1558</v>
      </c>
      <c r="D313" s="147" t="s">
        <v>156</v>
      </c>
      <c r="E313" s="148" t="s">
        <v>2522</v>
      </c>
      <c r="F313" s="149" t="s">
        <v>2523</v>
      </c>
      <c r="G313" s="150" t="s">
        <v>284</v>
      </c>
      <c r="H313" s="151">
        <v>85</v>
      </c>
      <c r="I313" s="152"/>
      <c r="J313" s="153">
        <f t="shared" ref="J313:J341" si="64">ROUND(I313*H313,2)</f>
        <v>0</v>
      </c>
      <c r="K313" s="149" t="s">
        <v>21</v>
      </c>
      <c r="L313" s="37"/>
      <c r="M313" s="154" t="s">
        <v>21</v>
      </c>
      <c r="N313" s="155" t="s">
        <v>44</v>
      </c>
      <c r="P313" s="156">
        <f t="shared" ref="P313:P341" si="65">O313*H313</f>
        <v>0</v>
      </c>
      <c r="Q313" s="156">
        <v>3.3680000000000002E-2</v>
      </c>
      <c r="R313" s="156">
        <f t="shared" ref="R313:R341" si="66">Q313*H313</f>
        <v>2.8628</v>
      </c>
      <c r="S313" s="156">
        <v>0</v>
      </c>
      <c r="T313" s="157">
        <f t="shared" ref="T313:T341" si="67">S313*H313</f>
        <v>0</v>
      </c>
      <c r="AR313" s="21" t="s">
        <v>163</v>
      </c>
      <c r="AT313" s="21" t="s">
        <v>156</v>
      </c>
      <c r="AU313" s="21" t="s">
        <v>81</v>
      </c>
      <c r="AY313" s="21" t="s">
        <v>155</v>
      </c>
      <c r="BE313" s="158">
        <f t="shared" ref="BE313:BE341" si="68">IF(N313="základní",J313,0)</f>
        <v>0</v>
      </c>
      <c r="BF313" s="158">
        <f t="shared" ref="BF313:BF341" si="69">IF(N313="snížená",J313,0)</f>
        <v>0</v>
      </c>
      <c r="BG313" s="158">
        <f t="shared" ref="BG313:BG341" si="70">IF(N313="zákl. přenesená",J313,0)</f>
        <v>0</v>
      </c>
      <c r="BH313" s="158">
        <f t="shared" ref="BH313:BH341" si="71">IF(N313="sníž. přenesená",J313,0)</f>
        <v>0</v>
      </c>
      <c r="BI313" s="158">
        <f t="shared" ref="BI313:BI341" si="72">IF(N313="nulová",J313,0)</f>
        <v>0</v>
      </c>
      <c r="BJ313" s="21" t="s">
        <v>81</v>
      </c>
      <c r="BK313" s="158">
        <f t="shared" ref="BK313:BK341" si="73">ROUND(I313*H313,2)</f>
        <v>0</v>
      </c>
      <c r="BL313" s="21" t="s">
        <v>163</v>
      </c>
      <c r="BM313" s="21" t="s">
        <v>1078</v>
      </c>
    </row>
    <row r="314" spans="2:65" s="1" customFormat="1" ht="16.5" customHeight="1">
      <c r="B314" s="37"/>
      <c r="C314" s="147" t="s">
        <v>73</v>
      </c>
      <c r="D314" s="147" t="s">
        <v>156</v>
      </c>
      <c r="E314" s="148" t="s">
        <v>2524</v>
      </c>
      <c r="F314" s="149" t="s">
        <v>2525</v>
      </c>
      <c r="G314" s="150" t="s">
        <v>21</v>
      </c>
      <c r="H314" s="151">
        <v>0</v>
      </c>
      <c r="I314" s="152"/>
      <c r="J314" s="153">
        <f t="shared" si="64"/>
        <v>0</v>
      </c>
      <c r="K314" s="149" t="s">
        <v>21</v>
      </c>
      <c r="L314" s="37"/>
      <c r="M314" s="154" t="s">
        <v>21</v>
      </c>
      <c r="N314" s="155" t="s">
        <v>44</v>
      </c>
      <c r="P314" s="156">
        <f t="shared" si="65"/>
        <v>0</v>
      </c>
      <c r="Q314" s="156">
        <v>0</v>
      </c>
      <c r="R314" s="156">
        <f t="shared" si="66"/>
        <v>0</v>
      </c>
      <c r="S314" s="156">
        <v>0</v>
      </c>
      <c r="T314" s="157">
        <f t="shared" si="67"/>
        <v>0</v>
      </c>
      <c r="AR314" s="21" t="s">
        <v>163</v>
      </c>
      <c r="AT314" s="21" t="s">
        <v>156</v>
      </c>
      <c r="AU314" s="21" t="s">
        <v>81</v>
      </c>
      <c r="AY314" s="21" t="s">
        <v>155</v>
      </c>
      <c r="BE314" s="158">
        <f t="shared" si="68"/>
        <v>0</v>
      </c>
      <c r="BF314" s="158">
        <f t="shared" si="69"/>
        <v>0</v>
      </c>
      <c r="BG314" s="158">
        <f t="shared" si="70"/>
        <v>0</v>
      </c>
      <c r="BH314" s="158">
        <f t="shared" si="71"/>
        <v>0</v>
      </c>
      <c r="BI314" s="158">
        <f t="shared" si="72"/>
        <v>0</v>
      </c>
      <c r="BJ314" s="21" t="s">
        <v>81</v>
      </c>
      <c r="BK314" s="158">
        <f t="shared" si="73"/>
        <v>0</v>
      </c>
      <c r="BL314" s="21" t="s">
        <v>163</v>
      </c>
      <c r="BM314" s="21" t="s">
        <v>1081</v>
      </c>
    </row>
    <row r="315" spans="2:65" s="1" customFormat="1" ht="16.5" customHeight="1">
      <c r="B315" s="37"/>
      <c r="C315" s="147" t="s">
        <v>462</v>
      </c>
      <c r="D315" s="147" t="s">
        <v>156</v>
      </c>
      <c r="E315" s="148" t="s">
        <v>2526</v>
      </c>
      <c r="F315" s="149" t="s">
        <v>2527</v>
      </c>
      <c r="G315" s="150" t="s">
        <v>284</v>
      </c>
      <c r="H315" s="151">
        <v>13</v>
      </c>
      <c r="I315" s="152"/>
      <c r="J315" s="153">
        <f t="shared" si="64"/>
        <v>0</v>
      </c>
      <c r="K315" s="149" t="s">
        <v>21</v>
      </c>
      <c r="L315" s="37"/>
      <c r="M315" s="154" t="s">
        <v>21</v>
      </c>
      <c r="N315" s="155" t="s">
        <v>44</v>
      </c>
      <c r="P315" s="156">
        <f t="shared" si="65"/>
        <v>0</v>
      </c>
      <c r="Q315" s="156">
        <v>1.3799999999999999E-3</v>
      </c>
      <c r="R315" s="156">
        <f t="shared" si="66"/>
        <v>1.7939999999999998E-2</v>
      </c>
      <c r="S315" s="156">
        <v>0</v>
      </c>
      <c r="T315" s="157">
        <f t="shared" si="67"/>
        <v>0</v>
      </c>
      <c r="AR315" s="21" t="s">
        <v>163</v>
      </c>
      <c r="AT315" s="21" t="s">
        <v>156</v>
      </c>
      <c r="AU315" s="21" t="s">
        <v>81</v>
      </c>
      <c r="AY315" s="21" t="s">
        <v>155</v>
      </c>
      <c r="BE315" s="158">
        <f t="shared" si="68"/>
        <v>0</v>
      </c>
      <c r="BF315" s="158">
        <f t="shared" si="69"/>
        <v>0</v>
      </c>
      <c r="BG315" s="158">
        <f t="shared" si="70"/>
        <v>0</v>
      </c>
      <c r="BH315" s="158">
        <f t="shared" si="71"/>
        <v>0</v>
      </c>
      <c r="BI315" s="158">
        <f t="shared" si="72"/>
        <v>0</v>
      </c>
      <c r="BJ315" s="21" t="s">
        <v>81</v>
      </c>
      <c r="BK315" s="158">
        <f t="shared" si="73"/>
        <v>0</v>
      </c>
      <c r="BL315" s="21" t="s">
        <v>163</v>
      </c>
      <c r="BM315" s="21" t="s">
        <v>1083</v>
      </c>
    </row>
    <row r="316" spans="2:65" s="1" customFormat="1" ht="16.5" customHeight="1">
      <c r="B316" s="37"/>
      <c r="C316" s="147" t="s">
        <v>1562</v>
      </c>
      <c r="D316" s="147" t="s">
        <v>156</v>
      </c>
      <c r="E316" s="148" t="s">
        <v>2528</v>
      </c>
      <c r="F316" s="149" t="s">
        <v>2529</v>
      </c>
      <c r="G316" s="150" t="s">
        <v>284</v>
      </c>
      <c r="H316" s="151">
        <v>147.65</v>
      </c>
      <c r="I316" s="152"/>
      <c r="J316" s="153">
        <f t="shared" si="64"/>
        <v>0</v>
      </c>
      <c r="K316" s="149" t="s">
        <v>21</v>
      </c>
      <c r="L316" s="37"/>
      <c r="M316" s="154" t="s">
        <v>21</v>
      </c>
      <c r="N316" s="155" t="s">
        <v>44</v>
      </c>
      <c r="P316" s="156">
        <f t="shared" si="65"/>
        <v>0</v>
      </c>
      <c r="Q316" s="156">
        <v>1.3999999999999999E-4</v>
      </c>
      <c r="R316" s="156">
        <f t="shared" si="66"/>
        <v>2.0670999999999998E-2</v>
      </c>
      <c r="S316" s="156">
        <v>0</v>
      </c>
      <c r="T316" s="157">
        <f t="shared" si="67"/>
        <v>0</v>
      </c>
      <c r="AR316" s="21" t="s">
        <v>163</v>
      </c>
      <c r="AT316" s="21" t="s">
        <v>156</v>
      </c>
      <c r="AU316" s="21" t="s">
        <v>81</v>
      </c>
      <c r="AY316" s="21" t="s">
        <v>155</v>
      </c>
      <c r="BE316" s="158">
        <f t="shared" si="68"/>
        <v>0</v>
      </c>
      <c r="BF316" s="158">
        <f t="shared" si="69"/>
        <v>0</v>
      </c>
      <c r="BG316" s="158">
        <f t="shared" si="70"/>
        <v>0</v>
      </c>
      <c r="BH316" s="158">
        <f t="shared" si="71"/>
        <v>0</v>
      </c>
      <c r="BI316" s="158">
        <f t="shared" si="72"/>
        <v>0</v>
      </c>
      <c r="BJ316" s="21" t="s">
        <v>81</v>
      </c>
      <c r="BK316" s="158">
        <f t="shared" si="73"/>
        <v>0</v>
      </c>
      <c r="BL316" s="21" t="s">
        <v>163</v>
      </c>
      <c r="BM316" s="21" t="s">
        <v>1086</v>
      </c>
    </row>
    <row r="317" spans="2:65" s="1" customFormat="1" ht="16.5" customHeight="1">
      <c r="B317" s="37"/>
      <c r="C317" s="147" t="s">
        <v>468</v>
      </c>
      <c r="D317" s="147" t="s">
        <v>156</v>
      </c>
      <c r="E317" s="148" t="s">
        <v>2530</v>
      </c>
      <c r="F317" s="149" t="s">
        <v>2531</v>
      </c>
      <c r="G317" s="150" t="s">
        <v>284</v>
      </c>
      <c r="H317" s="151">
        <v>315</v>
      </c>
      <c r="I317" s="152"/>
      <c r="J317" s="153">
        <f t="shared" si="64"/>
        <v>0</v>
      </c>
      <c r="K317" s="149" t="s">
        <v>21</v>
      </c>
      <c r="L317" s="37"/>
      <c r="M317" s="154" t="s">
        <v>21</v>
      </c>
      <c r="N317" s="155" t="s">
        <v>44</v>
      </c>
      <c r="P317" s="156">
        <f t="shared" si="65"/>
        <v>0</v>
      </c>
      <c r="Q317" s="156">
        <v>1.3999999999999999E-4</v>
      </c>
      <c r="R317" s="156">
        <f t="shared" si="66"/>
        <v>4.4099999999999993E-2</v>
      </c>
      <c r="S317" s="156">
        <v>0</v>
      </c>
      <c r="T317" s="157">
        <f t="shared" si="67"/>
        <v>0</v>
      </c>
      <c r="AR317" s="21" t="s">
        <v>163</v>
      </c>
      <c r="AT317" s="21" t="s">
        <v>156</v>
      </c>
      <c r="AU317" s="21" t="s">
        <v>81</v>
      </c>
      <c r="AY317" s="21" t="s">
        <v>155</v>
      </c>
      <c r="BE317" s="158">
        <f t="shared" si="68"/>
        <v>0</v>
      </c>
      <c r="BF317" s="158">
        <f t="shared" si="69"/>
        <v>0</v>
      </c>
      <c r="BG317" s="158">
        <f t="shared" si="70"/>
        <v>0</v>
      </c>
      <c r="BH317" s="158">
        <f t="shared" si="71"/>
        <v>0</v>
      </c>
      <c r="BI317" s="158">
        <f t="shared" si="72"/>
        <v>0</v>
      </c>
      <c r="BJ317" s="21" t="s">
        <v>81</v>
      </c>
      <c r="BK317" s="158">
        <f t="shared" si="73"/>
        <v>0</v>
      </c>
      <c r="BL317" s="21" t="s">
        <v>163</v>
      </c>
      <c r="BM317" s="21" t="s">
        <v>1088</v>
      </c>
    </row>
    <row r="318" spans="2:65" s="1" customFormat="1" ht="16.5" customHeight="1">
      <c r="B318" s="37"/>
      <c r="C318" s="147" t="s">
        <v>73</v>
      </c>
      <c r="D318" s="147" t="s">
        <v>156</v>
      </c>
      <c r="E318" s="148" t="s">
        <v>2532</v>
      </c>
      <c r="F318" s="149" t="s">
        <v>2533</v>
      </c>
      <c r="G318" s="150" t="s">
        <v>21</v>
      </c>
      <c r="H318" s="151">
        <v>0</v>
      </c>
      <c r="I318" s="152"/>
      <c r="J318" s="153">
        <f t="shared" si="64"/>
        <v>0</v>
      </c>
      <c r="K318" s="149" t="s">
        <v>21</v>
      </c>
      <c r="L318" s="37"/>
      <c r="M318" s="154" t="s">
        <v>21</v>
      </c>
      <c r="N318" s="155" t="s">
        <v>44</v>
      </c>
      <c r="P318" s="156">
        <f t="shared" si="65"/>
        <v>0</v>
      </c>
      <c r="Q318" s="156">
        <v>0</v>
      </c>
      <c r="R318" s="156">
        <f t="shared" si="66"/>
        <v>0</v>
      </c>
      <c r="S318" s="156">
        <v>0</v>
      </c>
      <c r="T318" s="157">
        <f t="shared" si="67"/>
        <v>0</v>
      </c>
      <c r="AR318" s="21" t="s">
        <v>163</v>
      </c>
      <c r="AT318" s="21" t="s">
        <v>156</v>
      </c>
      <c r="AU318" s="21" t="s">
        <v>81</v>
      </c>
      <c r="AY318" s="21" t="s">
        <v>155</v>
      </c>
      <c r="BE318" s="158">
        <f t="shared" si="68"/>
        <v>0</v>
      </c>
      <c r="BF318" s="158">
        <f t="shared" si="69"/>
        <v>0</v>
      </c>
      <c r="BG318" s="158">
        <f t="shared" si="70"/>
        <v>0</v>
      </c>
      <c r="BH318" s="158">
        <f t="shared" si="71"/>
        <v>0</v>
      </c>
      <c r="BI318" s="158">
        <f t="shared" si="72"/>
        <v>0</v>
      </c>
      <c r="BJ318" s="21" t="s">
        <v>81</v>
      </c>
      <c r="BK318" s="158">
        <f t="shared" si="73"/>
        <v>0</v>
      </c>
      <c r="BL318" s="21" t="s">
        <v>163</v>
      </c>
      <c r="BM318" s="21" t="s">
        <v>1091</v>
      </c>
    </row>
    <row r="319" spans="2:65" s="1" customFormat="1" ht="16.5" customHeight="1">
      <c r="B319" s="37"/>
      <c r="C319" s="147" t="s">
        <v>1566</v>
      </c>
      <c r="D319" s="147" t="s">
        <v>156</v>
      </c>
      <c r="E319" s="148" t="s">
        <v>2534</v>
      </c>
      <c r="F319" s="149" t="s">
        <v>2535</v>
      </c>
      <c r="G319" s="150" t="s">
        <v>284</v>
      </c>
      <c r="H319" s="151">
        <v>658</v>
      </c>
      <c r="I319" s="152"/>
      <c r="J319" s="153">
        <f t="shared" si="64"/>
        <v>0</v>
      </c>
      <c r="K319" s="149" t="s">
        <v>21</v>
      </c>
      <c r="L319" s="37"/>
      <c r="M319" s="154" t="s">
        <v>21</v>
      </c>
      <c r="N319" s="155" t="s">
        <v>44</v>
      </c>
      <c r="P319" s="156">
        <f t="shared" si="65"/>
        <v>0</v>
      </c>
      <c r="Q319" s="156">
        <v>5.126E-2</v>
      </c>
      <c r="R319" s="156">
        <f t="shared" si="66"/>
        <v>33.729080000000003</v>
      </c>
      <c r="S319" s="156">
        <v>0</v>
      </c>
      <c r="T319" s="157">
        <f t="shared" si="67"/>
        <v>0</v>
      </c>
      <c r="AR319" s="21" t="s">
        <v>163</v>
      </c>
      <c r="AT319" s="21" t="s">
        <v>156</v>
      </c>
      <c r="AU319" s="21" t="s">
        <v>81</v>
      </c>
      <c r="AY319" s="21" t="s">
        <v>155</v>
      </c>
      <c r="BE319" s="158">
        <f t="shared" si="68"/>
        <v>0</v>
      </c>
      <c r="BF319" s="158">
        <f t="shared" si="69"/>
        <v>0</v>
      </c>
      <c r="BG319" s="158">
        <f t="shared" si="70"/>
        <v>0</v>
      </c>
      <c r="BH319" s="158">
        <f t="shared" si="71"/>
        <v>0</v>
      </c>
      <c r="BI319" s="158">
        <f t="shared" si="72"/>
        <v>0</v>
      </c>
      <c r="BJ319" s="21" t="s">
        <v>81</v>
      </c>
      <c r="BK319" s="158">
        <f t="shared" si="73"/>
        <v>0</v>
      </c>
      <c r="BL319" s="21" t="s">
        <v>163</v>
      </c>
      <c r="BM319" s="21" t="s">
        <v>1093</v>
      </c>
    </row>
    <row r="320" spans="2:65" s="1" customFormat="1" ht="16.5" customHeight="1">
      <c r="B320" s="37"/>
      <c r="C320" s="147" t="s">
        <v>73</v>
      </c>
      <c r="D320" s="147" t="s">
        <v>156</v>
      </c>
      <c r="E320" s="148" t="s">
        <v>2536</v>
      </c>
      <c r="F320" s="149" t="s">
        <v>2533</v>
      </c>
      <c r="G320" s="150" t="s">
        <v>21</v>
      </c>
      <c r="H320" s="151">
        <v>0</v>
      </c>
      <c r="I320" s="152"/>
      <c r="J320" s="153">
        <f t="shared" si="64"/>
        <v>0</v>
      </c>
      <c r="K320" s="149" t="s">
        <v>21</v>
      </c>
      <c r="L320" s="37"/>
      <c r="M320" s="154" t="s">
        <v>21</v>
      </c>
      <c r="N320" s="155" t="s">
        <v>44</v>
      </c>
      <c r="P320" s="156">
        <f t="shared" si="65"/>
        <v>0</v>
      </c>
      <c r="Q320" s="156">
        <v>0</v>
      </c>
      <c r="R320" s="156">
        <f t="shared" si="66"/>
        <v>0</v>
      </c>
      <c r="S320" s="156">
        <v>0</v>
      </c>
      <c r="T320" s="157">
        <f t="shared" si="67"/>
        <v>0</v>
      </c>
      <c r="AR320" s="21" t="s">
        <v>163</v>
      </c>
      <c r="AT320" s="21" t="s">
        <v>156</v>
      </c>
      <c r="AU320" s="21" t="s">
        <v>81</v>
      </c>
      <c r="AY320" s="21" t="s">
        <v>155</v>
      </c>
      <c r="BE320" s="158">
        <f t="shared" si="68"/>
        <v>0</v>
      </c>
      <c r="BF320" s="158">
        <f t="shared" si="69"/>
        <v>0</v>
      </c>
      <c r="BG320" s="158">
        <f t="shared" si="70"/>
        <v>0</v>
      </c>
      <c r="BH320" s="158">
        <f t="shared" si="71"/>
        <v>0</v>
      </c>
      <c r="BI320" s="158">
        <f t="shared" si="72"/>
        <v>0</v>
      </c>
      <c r="BJ320" s="21" t="s">
        <v>81</v>
      </c>
      <c r="BK320" s="158">
        <f t="shared" si="73"/>
        <v>0</v>
      </c>
      <c r="BL320" s="21" t="s">
        <v>163</v>
      </c>
      <c r="BM320" s="21" t="s">
        <v>1096</v>
      </c>
    </row>
    <row r="321" spans="2:65" s="1" customFormat="1" ht="16.5" customHeight="1">
      <c r="B321" s="37"/>
      <c r="C321" s="147" t="s">
        <v>471</v>
      </c>
      <c r="D321" s="147" t="s">
        <v>156</v>
      </c>
      <c r="E321" s="148" t="s">
        <v>2537</v>
      </c>
      <c r="F321" s="149" t="s">
        <v>2538</v>
      </c>
      <c r="G321" s="150" t="s">
        <v>284</v>
      </c>
      <c r="H321" s="151">
        <v>85</v>
      </c>
      <c r="I321" s="152"/>
      <c r="J321" s="153">
        <f t="shared" si="64"/>
        <v>0</v>
      </c>
      <c r="K321" s="149" t="s">
        <v>21</v>
      </c>
      <c r="L321" s="37"/>
      <c r="M321" s="154" t="s">
        <v>21</v>
      </c>
      <c r="N321" s="155" t="s">
        <v>44</v>
      </c>
      <c r="P321" s="156">
        <f t="shared" si="65"/>
        <v>0</v>
      </c>
      <c r="Q321" s="156">
        <v>8.2900000000000005E-3</v>
      </c>
      <c r="R321" s="156">
        <f t="shared" si="66"/>
        <v>0.70465</v>
      </c>
      <c r="S321" s="156">
        <v>0</v>
      </c>
      <c r="T321" s="157">
        <f t="shared" si="67"/>
        <v>0</v>
      </c>
      <c r="AR321" s="21" t="s">
        <v>163</v>
      </c>
      <c r="AT321" s="21" t="s">
        <v>156</v>
      </c>
      <c r="AU321" s="21" t="s">
        <v>81</v>
      </c>
      <c r="AY321" s="21" t="s">
        <v>155</v>
      </c>
      <c r="BE321" s="158">
        <f t="shared" si="68"/>
        <v>0</v>
      </c>
      <c r="BF321" s="158">
        <f t="shared" si="69"/>
        <v>0</v>
      </c>
      <c r="BG321" s="158">
        <f t="shared" si="70"/>
        <v>0</v>
      </c>
      <c r="BH321" s="158">
        <f t="shared" si="71"/>
        <v>0</v>
      </c>
      <c r="BI321" s="158">
        <f t="shared" si="72"/>
        <v>0</v>
      </c>
      <c r="BJ321" s="21" t="s">
        <v>81</v>
      </c>
      <c r="BK321" s="158">
        <f t="shared" si="73"/>
        <v>0</v>
      </c>
      <c r="BL321" s="21" t="s">
        <v>163</v>
      </c>
      <c r="BM321" s="21" t="s">
        <v>1098</v>
      </c>
    </row>
    <row r="322" spans="2:65" s="1" customFormat="1" ht="16.5" customHeight="1">
      <c r="B322" s="37"/>
      <c r="C322" s="147" t="s">
        <v>73</v>
      </c>
      <c r="D322" s="147" t="s">
        <v>156</v>
      </c>
      <c r="E322" s="148" t="s">
        <v>2539</v>
      </c>
      <c r="F322" s="149" t="s">
        <v>2540</v>
      </c>
      <c r="G322" s="150" t="s">
        <v>21</v>
      </c>
      <c r="H322" s="151">
        <v>0</v>
      </c>
      <c r="I322" s="152"/>
      <c r="J322" s="153">
        <f t="shared" si="64"/>
        <v>0</v>
      </c>
      <c r="K322" s="149" t="s">
        <v>21</v>
      </c>
      <c r="L322" s="37"/>
      <c r="M322" s="154" t="s">
        <v>21</v>
      </c>
      <c r="N322" s="155" t="s">
        <v>44</v>
      </c>
      <c r="P322" s="156">
        <f t="shared" si="65"/>
        <v>0</v>
      </c>
      <c r="Q322" s="156">
        <v>0</v>
      </c>
      <c r="R322" s="156">
        <f t="shared" si="66"/>
        <v>0</v>
      </c>
      <c r="S322" s="156">
        <v>0</v>
      </c>
      <c r="T322" s="157">
        <f t="shared" si="67"/>
        <v>0</v>
      </c>
      <c r="AR322" s="21" t="s">
        <v>163</v>
      </c>
      <c r="AT322" s="21" t="s">
        <v>156</v>
      </c>
      <c r="AU322" s="21" t="s">
        <v>81</v>
      </c>
      <c r="AY322" s="21" t="s">
        <v>155</v>
      </c>
      <c r="BE322" s="158">
        <f t="shared" si="68"/>
        <v>0</v>
      </c>
      <c r="BF322" s="158">
        <f t="shared" si="69"/>
        <v>0</v>
      </c>
      <c r="BG322" s="158">
        <f t="shared" si="70"/>
        <v>0</v>
      </c>
      <c r="BH322" s="158">
        <f t="shared" si="71"/>
        <v>0</v>
      </c>
      <c r="BI322" s="158">
        <f t="shared" si="72"/>
        <v>0</v>
      </c>
      <c r="BJ322" s="21" t="s">
        <v>81</v>
      </c>
      <c r="BK322" s="158">
        <f t="shared" si="73"/>
        <v>0</v>
      </c>
      <c r="BL322" s="21" t="s">
        <v>163</v>
      </c>
      <c r="BM322" s="21" t="s">
        <v>1101</v>
      </c>
    </row>
    <row r="323" spans="2:65" s="1" customFormat="1" ht="16.5" customHeight="1">
      <c r="B323" s="37"/>
      <c r="C323" s="147" t="s">
        <v>1570</v>
      </c>
      <c r="D323" s="147" t="s">
        <v>156</v>
      </c>
      <c r="E323" s="148" t="s">
        <v>2541</v>
      </c>
      <c r="F323" s="149" t="s">
        <v>2542</v>
      </c>
      <c r="G323" s="150" t="s">
        <v>284</v>
      </c>
      <c r="H323" s="151">
        <v>231.3</v>
      </c>
      <c r="I323" s="152"/>
      <c r="J323" s="153">
        <f t="shared" si="64"/>
        <v>0</v>
      </c>
      <c r="K323" s="149" t="s">
        <v>21</v>
      </c>
      <c r="L323" s="37"/>
      <c r="M323" s="154" t="s">
        <v>21</v>
      </c>
      <c r="N323" s="155" t="s">
        <v>44</v>
      </c>
      <c r="P323" s="156">
        <f t="shared" si="65"/>
        <v>0</v>
      </c>
      <c r="Q323" s="156">
        <v>6.1000000000000004E-3</v>
      </c>
      <c r="R323" s="156">
        <f t="shared" si="66"/>
        <v>1.4109300000000002</v>
      </c>
      <c r="S323" s="156">
        <v>0</v>
      </c>
      <c r="T323" s="157">
        <f t="shared" si="67"/>
        <v>0</v>
      </c>
      <c r="AR323" s="21" t="s">
        <v>163</v>
      </c>
      <c r="AT323" s="21" t="s">
        <v>156</v>
      </c>
      <c r="AU323" s="21" t="s">
        <v>81</v>
      </c>
      <c r="AY323" s="21" t="s">
        <v>155</v>
      </c>
      <c r="BE323" s="158">
        <f t="shared" si="68"/>
        <v>0</v>
      </c>
      <c r="BF323" s="158">
        <f t="shared" si="69"/>
        <v>0</v>
      </c>
      <c r="BG323" s="158">
        <f t="shared" si="70"/>
        <v>0</v>
      </c>
      <c r="BH323" s="158">
        <f t="shared" si="71"/>
        <v>0</v>
      </c>
      <c r="BI323" s="158">
        <f t="shared" si="72"/>
        <v>0</v>
      </c>
      <c r="BJ323" s="21" t="s">
        <v>81</v>
      </c>
      <c r="BK323" s="158">
        <f t="shared" si="73"/>
        <v>0</v>
      </c>
      <c r="BL323" s="21" t="s">
        <v>163</v>
      </c>
      <c r="BM323" s="21" t="s">
        <v>1103</v>
      </c>
    </row>
    <row r="324" spans="2:65" s="1" customFormat="1" ht="16.5" customHeight="1">
      <c r="B324" s="37"/>
      <c r="C324" s="147" t="s">
        <v>73</v>
      </c>
      <c r="D324" s="147" t="s">
        <v>156</v>
      </c>
      <c r="E324" s="148" t="s">
        <v>2543</v>
      </c>
      <c r="F324" s="149" t="s">
        <v>2458</v>
      </c>
      <c r="G324" s="150" t="s">
        <v>21</v>
      </c>
      <c r="H324" s="151">
        <v>0</v>
      </c>
      <c r="I324" s="152"/>
      <c r="J324" s="153">
        <f t="shared" si="64"/>
        <v>0</v>
      </c>
      <c r="K324" s="149" t="s">
        <v>21</v>
      </c>
      <c r="L324" s="37"/>
      <c r="M324" s="154" t="s">
        <v>21</v>
      </c>
      <c r="N324" s="155" t="s">
        <v>44</v>
      </c>
      <c r="P324" s="156">
        <f t="shared" si="65"/>
        <v>0</v>
      </c>
      <c r="Q324" s="156">
        <v>0</v>
      </c>
      <c r="R324" s="156">
        <f t="shared" si="66"/>
        <v>0</v>
      </c>
      <c r="S324" s="156">
        <v>0</v>
      </c>
      <c r="T324" s="157">
        <f t="shared" si="67"/>
        <v>0</v>
      </c>
      <c r="AR324" s="21" t="s">
        <v>163</v>
      </c>
      <c r="AT324" s="21" t="s">
        <v>156</v>
      </c>
      <c r="AU324" s="21" t="s">
        <v>81</v>
      </c>
      <c r="AY324" s="21" t="s">
        <v>155</v>
      </c>
      <c r="BE324" s="158">
        <f t="shared" si="68"/>
        <v>0</v>
      </c>
      <c r="BF324" s="158">
        <f t="shared" si="69"/>
        <v>0</v>
      </c>
      <c r="BG324" s="158">
        <f t="shared" si="70"/>
        <v>0</v>
      </c>
      <c r="BH324" s="158">
        <f t="shared" si="71"/>
        <v>0</v>
      </c>
      <c r="BI324" s="158">
        <f t="shared" si="72"/>
        <v>0</v>
      </c>
      <c r="BJ324" s="21" t="s">
        <v>81</v>
      </c>
      <c r="BK324" s="158">
        <f t="shared" si="73"/>
        <v>0</v>
      </c>
      <c r="BL324" s="21" t="s">
        <v>163</v>
      </c>
      <c r="BM324" s="21" t="s">
        <v>1106</v>
      </c>
    </row>
    <row r="325" spans="2:65" s="1" customFormat="1" ht="16.5" customHeight="1">
      <c r="B325" s="37"/>
      <c r="C325" s="147" t="s">
        <v>475</v>
      </c>
      <c r="D325" s="147" t="s">
        <v>156</v>
      </c>
      <c r="E325" s="148" t="s">
        <v>2544</v>
      </c>
      <c r="F325" s="149" t="s">
        <v>2545</v>
      </c>
      <c r="G325" s="150" t="s">
        <v>284</v>
      </c>
      <c r="H325" s="151">
        <v>316.3</v>
      </c>
      <c r="I325" s="152"/>
      <c r="J325" s="153">
        <f t="shared" si="64"/>
        <v>0</v>
      </c>
      <c r="K325" s="149" t="s">
        <v>21</v>
      </c>
      <c r="L325" s="37"/>
      <c r="M325" s="154" t="s">
        <v>21</v>
      </c>
      <c r="N325" s="155" t="s">
        <v>44</v>
      </c>
      <c r="P325" s="156">
        <f t="shared" si="65"/>
        <v>0</v>
      </c>
      <c r="Q325" s="156">
        <v>4.5300000000000002E-3</v>
      </c>
      <c r="R325" s="156">
        <f t="shared" si="66"/>
        <v>1.4328390000000002</v>
      </c>
      <c r="S325" s="156">
        <v>0</v>
      </c>
      <c r="T325" s="157">
        <f t="shared" si="67"/>
        <v>0</v>
      </c>
      <c r="AR325" s="21" t="s">
        <v>163</v>
      </c>
      <c r="AT325" s="21" t="s">
        <v>156</v>
      </c>
      <c r="AU325" s="21" t="s">
        <v>81</v>
      </c>
      <c r="AY325" s="21" t="s">
        <v>155</v>
      </c>
      <c r="BE325" s="158">
        <f t="shared" si="68"/>
        <v>0</v>
      </c>
      <c r="BF325" s="158">
        <f t="shared" si="69"/>
        <v>0</v>
      </c>
      <c r="BG325" s="158">
        <f t="shared" si="70"/>
        <v>0</v>
      </c>
      <c r="BH325" s="158">
        <f t="shared" si="71"/>
        <v>0</v>
      </c>
      <c r="BI325" s="158">
        <f t="shared" si="72"/>
        <v>0</v>
      </c>
      <c r="BJ325" s="21" t="s">
        <v>81</v>
      </c>
      <c r="BK325" s="158">
        <f t="shared" si="73"/>
        <v>0</v>
      </c>
      <c r="BL325" s="21" t="s">
        <v>163</v>
      </c>
      <c r="BM325" s="21" t="s">
        <v>1108</v>
      </c>
    </row>
    <row r="326" spans="2:65" s="1" customFormat="1" ht="16.5" customHeight="1">
      <c r="B326" s="37"/>
      <c r="C326" s="147" t="s">
        <v>73</v>
      </c>
      <c r="D326" s="147" t="s">
        <v>156</v>
      </c>
      <c r="E326" s="148" t="s">
        <v>2546</v>
      </c>
      <c r="F326" s="149" t="s">
        <v>2533</v>
      </c>
      <c r="G326" s="150" t="s">
        <v>21</v>
      </c>
      <c r="H326" s="151">
        <v>0</v>
      </c>
      <c r="I326" s="152"/>
      <c r="J326" s="153">
        <f t="shared" si="64"/>
        <v>0</v>
      </c>
      <c r="K326" s="149" t="s">
        <v>21</v>
      </c>
      <c r="L326" s="37"/>
      <c r="M326" s="154" t="s">
        <v>21</v>
      </c>
      <c r="N326" s="155" t="s">
        <v>44</v>
      </c>
      <c r="P326" s="156">
        <f t="shared" si="65"/>
        <v>0</v>
      </c>
      <c r="Q326" s="156">
        <v>0</v>
      </c>
      <c r="R326" s="156">
        <f t="shared" si="66"/>
        <v>0</v>
      </c>
      <c r="S326" s="156">
        <v>0</v>
      </c>
      <c r="T326" s="157">
        <f t="shared" si="67"/>
        <v>0</v>
      </c>
      <c r="AR326" s="21" t="s">
        <v>163</v>
      </c>
      <c r="AT326" s="21" t="s">
        <v>156</v>
      </c>
      <c r="AU326" s="21" t="s">
        <v>81</v>
      </c>
      <c r="AY326" s="21" t="s">
        <v>155</v>
      </c>
      <c r="BE326" s="158">
        <f t="shared" si="68"/>
        <v>0</v>
      </c>
      <c r="BF326" s="158">
        <f t="shared" si="69"/>
        <v>0</v>
      </c>
      <c r="BG326" s="158">
        <f t="shared" si="70"/>
        <v>0</v>
      </c>
      <c r="BH326" s="158">
        <f t="shared" si="71"/>
        <v>0</v>
      </c>
      <c r="BI326" s="158">
        <f t="shared" si="72"/>
        <v>0</v>
      </c>
      <c r="BJ326" s="21" t="s">
        <v>81</v>
      </c>
      <c r="BK326" s="158">
        <f t="shared" si="73"/>
        <v>0</v>
      </c>
      <c r="BL326" s="21" t="s">
        <v>163</v>
      </c>
      <c r="BM326" s="21" t="s">
        <v>1111</v>
      </c>
    </row>
    <row r="327" spans="2:65" s="1" customFormat="1" ht="16.5" customHeight="1">
      <c r="B327" s="37"/>
      <c r="C327" s="147" t="s">
        <v>1574</v>
      </c>
      <c r="D327" s="147" t="s">
        <v>156</v>
      </c>
      <c r="E327" s="148" t="s">
        <v>2547</v>
      </c>
      <c r="F327" s="149" t="s">
        <v>2548</v>
      </c>
      <c r="G327" s="150" t="s">
        <v>284</v>
      </c>
      <c r="H327" s="151">
        <v>206.3</v>
      </c>
      <c r="I327" s="152"/>
      <c r="J327" s="153">
        <f t="shared" si="64"/>
        <v>0</v>
      </c>
      <c r="K327" s="149" t="s">
        <v>21</v>
      </c>
      <c r="L327" s="37"/>
      <c r="M327" s="154" t="s">
        <v>21</v>
      </c>
      <c r="N327" s="155" t="s">
        <v>44</v>
      </c>
      <c r="P327" s="156">
        <f t="shared" si="65"/>
        <v>0</v>
      </c>
      <c r="Q327" s="156">
        <v>6.2399999999999999E-3</v>
      </c>
      <c r="R327" s="156">
        <f t="shared" si="66"/>
        <v>1.287312</v>
      </c>
      <c r="S327" s="156">
        <v>0</v>
      </c>
      <c r="T327" s="157">
        <f t="shared" si="67"/>
        <v>0</v>
      </c>
      <c r="AR327" s="21" t="s">
        <v>163</v>
      </c>
      <c r="AT327" s="21" t="s">
        <v>156</v>
      </c>
      <c r="AU327" s="21" t="s">
        <v>81</v>
      </c>
      <c r="AY327" s="21" t="s">
        <v>155</v>
      </c>
      <c r="BE327" s="158">
        <f t="shared" si="68"/>
        <v>0</v>
      </c>
      <c r="BF327" s="158">
        <f t="shared" si="69"/>
        <v>0</v>
      </c>
      <c r="BG327" s="158">
        <f t="shared" si="70"/>
        <v>0</v>
      </c>
      <c r="BH327" s="158">
        <f t="shared" si="71"/>
        <v>0</v>
      </c>
      <c r="BI327" s="158">
        <f t="shared" si="72"/>
        <v>0</v>
      </c>
      <c r="BJ327" s="21" t="s">
        <v>81</v>
      </c>
      <c r="BK327" s="158">
        <f t="shared" si="73"/>
        <v>0</v>
      </c>
      <c r="BL327" s="21" t="s">
        <v>163</v>
      </c>
      <c r="BM327" s="21" t="s">
        <v>1113</v>
      </c>
    </row>
    <row r="328" spans="2:65" s="1" customFormat="1" ht="16.5" customHeight="1">
      <c r="B328" s="37"/>
      <c r="C328" s="147" t="s">
        <v>73</v>
      </c>
      <c r="D328" s="147" t="s">
        <v>156</v>
      </c>
      <c r="E328" s="148" t="s">
        <v>2549</v>
      </c>
      <c r="F328" s="149" t="s">
        <v>2550</v>
      </c>
      <c r="G328" s="150" t="s">
        <v>21</v>
      </c>
      <c r="H328" s="151">
        <v>0</v>
      </c>
      <c r="I328" s="152"/>
      <c r="J328" s="153">
        <f t="shared" si="64"/>
        <v>0</v>
      </c>
      <c r="K328" s="149" t="s">
        <v>21</v>
      </c>
      <c r="L328" s="37"/>
      <c r="M328" s="154" t="s">
        <v>21</v>
      </c>
      <c r="N328" s="155" t="s">
        <v>44</v>
      </c>
      <c r="P328" s="156">
        <f t="shared" si="65"/>
        <v>0</v>
      </c>
      <c r="Q328" s="156">
        <v>0</v>
      </c>
      <c r="R328" s="156">
        <f t="shared" si="66"/>
        <v>0</v>
      </c>
      <c r="S328" s="156">
        <v>0</v>
      </c>
      <c r="T328" s="157">
        <f t="shared" si="67"/>
        <v>0</v>
      </c>
      <c r="AR328" s="21" t="s">
        <v>163</v>
      </c>
      <c r="AT328" s="21" t="s">
        <v>156</v>
      </c>
      <c r="AU328" s="21" t="s">
        <v>81</v>
      </c>
      <c r="AY328" s="21" t="s">
        <v>155</v>
      </c>
      <c r="BE328" s="158">
        <f t="shared" si="68"/>
        <v>0</v>
      </c>
      <c r="BF328" s="158">
        <f t="shared" si="69"/>
        <v>0</v>
      </c>
      <c r="BG328" s="158">
        <f t="shared" si="70"/>
        <v>0</v>
      </c>
      <c r="BH328" s="158">
        <f t="shared" si="71"/>
        <v>0</v>
      </c>
      <c r="BI328" s="158">
        <f t="shared" si="72"/>
        <v>0</v>
      </c>
      <c r="BJ328" s="21" t="s">
        <v>81</v>
      </c>
      <c r="BK328" s="158">
        <f t="shared" si="73"/>
        <v>0</v>
      </c>
      <c r="BL328" s="21" t="s">
        <v>163</v>
      </c>
      <c r="BM328" s="21" t="s">
        <v>1116</v>
      </c>
    </row>
    <row r="329" spans="2:65" s="1" customFormat="1" ht="16.5" customHeight="1">
      <c r="B329" s="37"/>
      <c r="C329" s="147" t="s">
        <v>484</v>
      </c>
      <c r="D329" s="147" t="s">
        <v>156</v>
      </c>
      <c r="E329" s="148" t="s">
        <v>2551</v>
      </c>
      <c r="F329" s="149" t="s">
        <v>2552</v>
      </c>
      <c r="G329" s="150" t="s">
        <v>284</v>
      </c>
      <c r="H329" s="151">
        <v>1319</v>
      </c>
      <c r="I329" s="152"/>
      <c r="J329" s="153">
        <f t="shared" si="64"/>
        <v>0</v>
      </c>
      <c r="K329" s="149" t="s">
        <v>21</v>
      </c>
      <c r="L329" s="37"/>
      <c r="M329" s="154" t="s">
        <v>21</v>
      </c>
      <c r="N329" s="155" t="s">
        <v>44</v>
      </c>
      <c r="P329" s="156">
        <f t="shared" si="65"/>
        <v>0</v>
      </c>
      <c r="Q329" s="156">
        <v>4.7660000000000001E-2</v>
      </c>
      <c r="R329" s="156">
        <f t="shared" si="66"/>
        <v>62.86354</v>
      </c>
      <c r="S329" s="156">
        <v>0</v>
      </c>
      <c r="T329" s="157">
        <f t="shared" si="67"/>
        <v>0</v>
      </c>
      <c r="AR329" s="21" t="s">
        <v>163</v>
      </c>
      <c r="AT329" s="21" t="s">
        <v>156</v>
      </c>
      <c r="AU329" s="21" t="s">
        <v>81</v>
      </c>
      <c r="AY329" s="21" t="s">
        <v>155</v>
      </c>
      <c r="BE329" s="158">
        <f t="shared" si="68"/>
        <v>0</v>
      </c>
      <c r="BF329" s="158">
        <f t="shared" si="69"/>
        <v>0</v>
      </c>
      <c r="BG329" s="158">
        <f t="shared" si="70"/>
        <v>0</v>
      </c>
      <c r="BH329" s="158">
        <f t="shared" si="71"/>
        <v>0</v>
      </c>
      <c r="BI329" s="158">
        <f t="shared" si="72"/>
        <v>0</v>
      </c>
      <c r="BJ329" s="21" t="s">
        <v>81</v>
      </c>
      <c r="BK329" s="158">
        <f t="shared" si="73"/>
        <v>0</v>
      </c>
      <c r="BL329" s="21" t="s">
        <v>163</v>
      </c>
      <c r="BM329" s="21" t="s">
        <v>1118</v>
      </c>
    </row>
    <row r="330" spans="2:65" s="1" customFormat="1" ht="16.5" customHeight="1">
      <c r="B330" s="37"/>
      <c r="C330" s="147" t="s">
        <v>73</v>
      </c>
      <c r="D330" s="147" t="s">
        <v>156</v>
      </c>
      <c r="E330" s="148" t="s">
        <v>2553</v>
      </c>
      <c r="F330" s="149" t="s">
        <v>2554</v>
      </c>
      <c r="G330" s="150" t="s">
        <v>21</v>
      </c>
      <c r="H330" s="151">
        <v>0</v>
      </c>
      <c r="I330" s="152"/>
      <c r="J330" s="153">
        <f t="shared" si="64"/>
        <v>0</v>
      </c>
      <c r="K330" s="149" t="s">
        <v>21</v>
      </c>
      <c r="L330" s="37"/>
      <c r="M330" s="154" t="s">
        <v>21</v>
      </c>
      <c r="N330" s="155" t="s">
        <v>44</v>
      </c>
      <c r="P330" s="156">
        <f t="shared" si="65"/>
        <v>0</v>
      </c>
      <c r="Q330" s="156">
        <v>0</v>
      </c>
      <c r="R330" s="156">
        <f t="shared" si="66"/>
        <v>0</v>
      </c>
      <c r="S330" s="156">
        <v>0</v>
      </c>
      <c r="T330" s="157">
        <f t="shared" si="67"/>
        <v>0</v>
      </c>
      <c r="AR330" s="21" t="s">
        <v>163</v>
      </c>
      <c r="AT330" s="21" t="s">
        <v>156</v>
      </c>
      <c r="AU330" s="21" t="s">
        <v>81</v>
      </c>
      <c r="AY330" s="21" t="s">
        <v>155</v>
      </c>
      <c r="BE330" s="158">
        <f t="shared" si="68"/>
        <v>0</v>
      </c>
      <c r="BF330" s="158">
        <f t="shared" si="69"/>
        <v>0</v>
      </c>
      <c r="BG330" s="158">
        <f t="shared" si="70"/>
        <v>0</v>
      </c>
      <c r="BH330" s="158">
        <f t="shared" si="71"/>
        <v>0</v>
      </c>
      <c r="BI330" s="158">
        <f t="shared" si="72"/>
        <v>0</v>
      </c>
      <c r="BJ330" s="21" t="s">
        <v>81</v>
      </c>
      <c r="BK330" s="158">
        <f t="shared" si="73"/>
        <v>0</v>
      </c>
      <c r="BL330" s="21" t="s">
        <v>163</v>
      </c>
      <c r="BM330" s="21" t="s">
        <v>1121</v>
      </c>
    </row>
    <row r="331" spans="2:65" s="1" customFormat="1" ht="16.5" customHeight="1">
      <c r="B331" s="37"/>
      <c r="C331" s="147" t="s">
        <v>1578</v>
      </c>
      <c r="D331" s="147" t="s">
        <v>156</v>
      </c>
      <c r="E331" s="148" t="s">
        <v>2555</v>
      </c>
      <c r="F331" s="149" t="s">
        <v>2556</v>
      </c>
      <c r="G331" s="150" t="s">
        <v>284</v>
      </c>
      <c r="H331" s="151">
        <v>663</v>
      </c>
      <c r="I331" s="152"/>
      <c r="J331" s="153">
        <f t="shared" si="64"/>
        <v>0</v>
      </c>
      <c r="K331" s="149" t="s">
        <v>21</v>
      </c>
      <c r="L331" s="37"/>
      <c r="M331" s="154" t="s">
        <v>21</v>
      </c>
      <c r="N331" s="155" t="s">
        <v>44</v>
      </c>
      <c r="P331" s="156">
        <f t="shared" si="65"/>
        <v>0</v>
      </c>
      <c r="Q331" s="156">
        <v>4.5300000000000002E-3</v>
      </c>
      <c r="R331" s="156">
        <f t="shared" si="66"/>
        <v>3.00339</v>
      </c>
      <c r="S331" s="156">
        <v>0</v>
      </c>
      <c r="T331" s="157">
        <f t="shared" si="67"/>
        <v>0</v>
      </c>
      <c r="AR331" s="21" t="s">
        <v>163</v>
      </c>
      <c r="AT331" s="21" t="s">
        <v>156</v>
      </c>
      <c r="AU331" s="21" t="s">
        <v>81</v>
      </c>
      <c r="AY331" s="21" t="s">
        <v>155</v>
      </c>
      <c r="BE331" s="158">
        <f t="shared" si="68"/>
        <v>0</v>
      </c>
      <c r="BF331" s="158">
        <f t="shared" si="69"/>
        <v>0</v>
      </c>
      <c r="BG331" s="158">
        <f t="shared" si="70"/>
        <v>0</v>
      </c>
      <c r="BH331" s="158">
        <f t="shared" si="71"/>
        <v>0</v>
      </c>
      <c r="BI331" s="158">
        <f t="shared" si="72"/>
        <v>0</v>
      </c>
      <c r="BJ331" s="21" t="s">
        <v>81</v>
      </c>
      <c r="BK331" s="158">
        <f t="shared" si="73"/>
        <v>0</v>
      </c>
      <c r="BL331" s="21" t="s">
        <v>163</v>
      </c>
      <c r="BM331" s="21" t="s">
        <v>1123</v>
      </c>
    </row>
    <row r="332" spans="2:65" s="1" customFormat="1" ht="16.5" customHeight="1">
      <c r="B332" s="37"/>
      <c r="C332" s="147" t="s">
        <v>1582</v>
      </c>
      <c r="D332" s="147" t="s">
        <v>156</v>
      </c>
      <c r="E332" s="148" t="s">
        <v>2557</v>
      </c>
      <c r="F332" s="149" t="s">
        <v>2558</v>
      </c>
      <c r="G332" s="150" t="s">
        <v>284</v>
      </c>
      <c r="H332" s="151">
        <v>143</v>
      </c>
      <c r="I332" s="152"/>
      <c r="J332" s="153">
        <f t="shared" si="64"/>
        <v>0</v>
      </c>
      <c r="K332" s="149" t="s">
        <v>21</v>
      </c>
      <c r="L332" s="37"/>
      <c r="M332" s="154" t="s">
        <v>21</v>
      </c>
      <c r="N332" s="155" t="s">
        <v>44</v>
      </c>
      <c r="P332" s="156">
        <f t="shared" si="65"/>
        <v>0</v>
      </c>
      <c r="Q332" s="156">
        <v>5.2449999999999997E-2</v>
      </c>
      <c r="R332" s="156">
        <f t="shared" si="66"/>
        <v>7.5003499999999992</v>
      </c>
      <c r="S332" s="156">
        <v>0</v>
      </c>
      <c r="T332" s="157">
        <f t="shared" si="67"/>
        <v>0</v>
      </c>
      <c r="AR332" s="21" t="s">
        <v>163</v>
      </c>
      <c r="AT332" s="21" t="s">
        <v>156</v>
      </c>
      <c r="AU332" s="21" t="s">
        <v>81</v>
      </c>
      <c r="AY332" s="21" t="s">
        <v>155</v>
      </c>
      <c r="BE332" s="158">
        <f t="shared" si="68"/>
        <v>0</v>
      </c>
      <c r="BF332" s="158">
        <f t="shared" si="69"/>
        <v>0</v>
      </c>
      <c r="BG332" s="158">
        <f t="shared" si="70"/>
        <v>0</v>
      </c>
      <c r="BH332" s="158">
        <f t="shared" si="71"/>
        <v>0</v>
      </c>
      <c r="BI332" s="158">
        <f t="shared" si="72"/>
        <v>0</v>
      </c>
      <c r="BJ332" s="21" t="s">
        <v>81</v>
      </c>
      <c r="BK332" s="158">
        <f t="shared" si="73"/>
        <v>0</v>
      </c>
      <c r="BL332" s="21" t="s">
        <v>163</v>
      </c>
      <c r="BM332" s="21" t="s">
        <v>1131</v>
      </c>
    </row>
    <row r="333" spans="2:65" s="1" customFormat="1" ht="16.5" customHeight="1">
      <c r="B333" s="37"/>
      <c r="C333" s="147" t="s">
        <v>73</v>
      </c>
      <c r="D333" s="147" t="s">
        <v>156</v>
      </c>
      <c r="E333" s="148" t="s">
        <v>2559</v>
      </c>
      <c r="F333" s="149" t="s">
        <v>2560</v>
      </c>
      <c r="G333" s="150" t="s">
        <v>21</v>
      </c>
      <c r="H333" s="151">
        <v>0</v>
      </c>
      <c r="I333" s="152"/>
      <c r="J333" s="153">
        <f t="shared" si="64"/>
        <v>0</v>
      </c>
      <c r="K333" s="149" t="s">
        <v>21</v>
      </c>
      <c r="L333" s="37"/>
      <c r="M333" s="154" t="s">
        <v>21</v>
      </c>
      <c r="N333" s="155" t="s">
        <v>44</v>
      </c>
      <c r="P333" s="156">
        <f t="shared" si="65"/>
        <v>0</v>
      </c>
      <c r="Q333" s="156">
        <v>0</v>
      </c>
      <c r="R333" s="156">
        <f t="shared" si="66"/>
        <v>0</v>
      </c>
      <c r="S333" s="156">
        <v>0</v>
      </c>
      <c r="T333" s="157">
        <f t="shared" si="67"/>
        <v>0</v>
      </c>
      <c r="AR333" s="21" t="s">
        <v>163</v>
      </c>
      <c r="AT333" s="21" t="s">
        <v>156</v>
      </c>
      <c r="AU333" s="21" t="s">
        <v>81</v>
      </c>
      <c r="AY333" s="21" t="s">
        <v>155</v>
      </c>
      <c r="BE333" s="158">
        <f t="shared" si="68"/>
        <v>0</v>
      </c>
      <c r="BF333" s="158">
        <f t="shared" si="69"/>
        <v>0</v>
      </c>
      <c r="BG333" s="158">
        <f t="shared" si="70"/>
        <v>0</v>
      </c>
      <c r="BH333" s="158">
        <f t="shared" si="71"/>
        <v>0</v>
      </c>
      <c r="BI333" s="158">
        <f t="shared" si="72"/>
        <v>0</v>
      </c>
      <c r="BJ333" s="21" t="s">
        <v>81</v>
      </c>
      <c r="BK333" s="158">
        <f t="shared" si="73"/>
        <v>0</v>
      </c>
      <c r="BL333" s="21" t="s">
        <v>163</v>
      </c>
      <c r="BM333" s="21" t="s">
        <v>1133</v>
      </c>
    </row>
    <row r="334" spans="2:65" s="1" customFormat="1" ht="16.5" customHeight="1">
      <c r="B334" s="37"/>
      <c r="C334" s="147" t="s">
        <v>492</v>
      </c>
      <c r="D334" s="147" t="s">
        <v>156</v>
      </c>
      <c r="E334" s="148" t="s">
        <v>2561</v>
      </c>
      <c r="F334" s="149" t="s">
        <v>2562</v>
      </c>
      <c r="G334" s="150" t="s">
        <v>284</v>
      </c>
      <c r="H334" s="151">
        <v>33</v>
      </c>
      <c r="I334" s="152"/>
      <c r="J334" s="153">
        <f t="shared" si="64"/>
        <v>0</v>
      </c>
      <c r="K334" s="149" t="s">
        <v>21</v>
      </c>
      <c r="L334" s="37"/>
      <c r="M334" s="154" t="s">
        <v>21</v>
      </c>
      <c r="N334" s="155" t="s">
        <v>44</v>
      </c>
      <c r="P334" s="156">
        <f t="shared" si="65"/>
        <v>0</v>
      </c>
      <c r="Q334" s="156">
        <v>4.5300000000000002E-3</v>
      </c>
      <c r="R334" s="156">
        <f t="shared" si="66"/>
        <v>0.14949000000000001</v>
      </c>
      <c r="S334" s="156">
        <v>0</v>
      </c>
      <c r="T334" s="157">
        <f t="shared" si="67"/>
        <v>0</v>
      </c>
      <c r="AR334" s="21" t="s">
        <v>163</v>
      </c>
      <c r="AT334" s="21" t="s">
        <v>156</v>
      </c>
      <c r="AU334" s="21" t="s">
        <v>81</v>
      </c>
      <c r="AY334" s="21" t="s">
        <v>155</v>
      </c>
      <c r="BE334" s="158">
        <f t="shared" si="68"/>
        <v>0</v>
      </c>
      <c r="BF334" s="158">
        <f t="shared" si="69"/>
        <v>0</v>
      </c>
      <c r="BG334" s="158">
        <f t="shared" si="70"/>
        <v>0</v>
      </c>
      <c r="BH334" s="158">
        <f t="shared" si="71"/>
        <v>0</v>
      </c>
      <c r="BI334" s="158">
        <f t="shared" si="72"/>
        <v>0</v>
      </c>
      <c r="BJ334" s="21" t="s">
        <v>81</v>
      </c>
      <c r="BK334" s="158">
        <f t="shared" si="73"/>
        <v>0</v>
      </c>
      <c r="BL334" s="21" t="s">
        <v>163</v>
      </c>
      <c r="BM334" s="21" t="s">
        <v>1136</v>
      </c>
    </row>
    <row r="335" spans="2:65" s="1" customFormat="1" ht="16.5" customHeight="1">
      <c r="B335" s="37"/>
      <c r="C335" s="147" t="s">
        <v>73</v>
      </c>
      <c r="D335" s="147" t="s">
        <v>156</v>
      </c>
      <c r="E335" s="148" t="s">
        <v>2563</v>
      </c>
      <c r="F335" s="149" t="s">
        <v>2560</v>
      </c>
      <c r="G335" s="150" t="s">
        <v>21</v>
      </c>
      <c r="H335" s="151">
        <v>0</v>
      </c>
      <c r="I335" s="152"/>
      <c r="J335" s="153">
        <f t="shared" si="64"/>
        <v>0</v>
      </c>
      <c r="K335" s="149" t="s">
        <v>21</v>
      </c>
      <c r="L335" s="37"/>
      <c r="M335" s="154" t="s">
        <v>21</v>
      </c>
      <c r="N335" s="155" t="s">
        <v>44</v>
      </c>
      <c r="P335" s="156">
        <f t="shared" si="65"/>
        <v>0</v>
      </c>
      <c r="Q335" s="156">
        <v>0</v>
      </c>
      <c r="R335" s="156">
        <f t="shared" si="66"/>
        <v>0</v>
      </c>
      <c r="S335" s="156">
        <v>0</v>
      </c>
      <c r="T335" s="157">
        <f t="shared" si="67"/>
        <v>0</v>
      </c>
      <c r="AR335" s="21" t="s">
        <v>163</v>
      </c>
      <c r="AT335" s="21" t="s">
        <v>156</v>
      </c>
      <c r="AU335" s="21" t="s">
        <v>81</v>
      </c>
      <c r="AY335" s="21" t="s">
        <v>155</v>
      </c>
      <c r="BE335" s="158">
        <f t="shared" si="68"/>
        <v>0</v>
      </c>
      <c r="BF335" s="158">
        <f t="shared" si="69"/>
        <v>0</v>
      </c>
      <c r="BG335" s="158">
        <f t="shared" si="70"/>
        <v>0</v>
      </c>
      <c r="BH335" s="158">
        <f t="shared" si="71"/>
        <v>0</v>
      </c>
      <c r="BI335" s="158">
        <f t="shared" si="72"/>
        <v>0</v>
      </c>
      <c r="BJ335" s="21" t="s">
        <v>81</v>
      </c>
      <c r="BK335" s="158">
        <f t="shared" si="73"/>
        <v>0</v>
      </c>
      <c r="BL335" s="21" t="s">
        <v>163</v>
      </c>
      <c r="BM335" s="21" t="s">
        <v>1138</v>
      </c>
    </row>
    <row r="336" spans="2:65" s="1" customFormat="1" ht="16.5" customHeight="1">
      <c r="B336" s="37"/>
      <c r="C336" s="147" t="s">
        <v>1586</v>
      </c>
      <c r="D336" s="147" t="s">
        <v>156</v>
      </c>
      <c r="E336" s="148" t="s">
        <v>2564</v>
      </c>
      <c r="F336" s="149" t="s">
        <v>2565</v>
      </c>
      <c r="G336" s="150" t="s">
        <v>284</v>
      </c>
      <c r="H336" s="151">
        <v>1158.8900000000001</v>
      </c>
      <c r="I336" s="152"/>
      <c r="J336" s="153">
        <f t="shared" si="64"/>
        <v>0</v>
      </c>
      <c r="K336" s="149" t="s">
        <v>21</v>
      </c>
      <c r="L336" s="37"/>
      <c r="M336" s="154" t="s">
        <v>21</v>
      </c>
      <c r="N336" s="155" t="s">
        <v>44</v>
      </c>
      <c r="P336" s="156">
        <f t="shared" si="65"/>
        <v>0</v>
      </c>
      <c r="Q336" s="156">
        <v>4.7660000000000001E-2</v>
      </c>
      <c r="R336" s="156">
        <f t="shared" si="66"/>
        <v>55.232697400000006</v>
      </c>
      <c r="S336" s="156">
        <v>0</v>
      </c>
      <c r="T336" s="157">
        <f t="shared" si="67"/>
        <v>0</v>
      </c>
      <c r="AR336" s="21" t="s">
        <v>163</v>
      </c>
      <c r="AT336" s="21" t="s">
        <v>156</v>
      </c>
      <c r="AU336" s="21" t="s">
        <v>81</v>
      </c>
      <c r="AY336" s="21" t="s">
        <v>155</v>
      </c>
      <c r="BE336" s="158">
        <f t="shared" si="68"/>
        <v>0</v>
      </c>
      <c r="BF336" s="158">
        <f t="shared" si="69"/>
        <v>0</v>
      </c>
      <c r="BG336" s="158">
        <f t="shared" si="70"/>
        <v>0</v>
      </c>
      <c r="BH336" s="158">
        <f t="shared" si="71"/>
        <v>0</v>
      </c>
      <c r="BI336" s="158">
        <f t="shared" si="72"/>
        <v>0</v>
      </c>
      <c r="BJ336" s="21" t="s">
        <v>81</v>
      </c>
      <c r="BK336" s="158">
        <f t="shared" si="73"/>
        <v>0</v>
      </c>
      <c r="BL336" s="21" t="s">
        <v>163</v>
      </c>
      <c r="BM336" s="21" t="s">
        <v>1140</v>
      </c>
    </row>
    <row r="337" spans="2:65" s="1" customFormat="1" ht="16.5" customHeight="1">
      <c r="B337" s="37"/>
      <c r="C337" s="147" t="s">
        <v>73</v>
      </c>
      <c r="D337" s="147" t="s">
        <v>156</v>
      </c>
      <c r="E337" s="148" t="s">
        <v>2566</v>
      </c>
      <c r="F337" s="149" t="s">
        <v>2567</v>
      </c>
      <c r="G337" s="150" t="s">
        <v>21</v>
      </c>
      <c r="H337" s="151">
        <v>0</v>
      </c>
      <c r="I337" s="152"/>
      <c r="J337" s="153">
        <f t="shared" si="64"/>
        <v>0</v>
      </c>
      <c r="K337" s="149" t="s">
        <v>21</v>
      </c>
      <c r="L337" s="37"/>
      <c r="M337" s="154" t="s">
        <v>21</v>
      </c>
      <c r="N337" s="155" t="s">
        <v>44</v>
      </c>
      <c r="P337" s="156">
        <f t="shared" si="65"/>
        <v>0</v>
      </c>
      <c r="Q337" s="156">
        <v>0</v>
      </c>
      <c r="R337" s="156">
        <f t="shared" si="66"/>
        <v>0</v>
      </c>
      <c r="S337" s="156">
        <v>0</v>
      </c>
      <c r="T337" s="157">
        <f t="shared" si="67"/>
        <v>0</v>
      </c>
      <c r="AR337" s="21" t="s">
        <v>163</v>
      </c>
      <c r="AT337" s="21" t="s">
        <v>156</v>
      </c>
      <c r="AU337" s="21" t="s">
        <v>81</v>
      </c>
      <c r="AY337" s="21" t="s">
        <v>155</v>
      </c>
      <c r="BE337" s="158">
        <f t="shared" si="68"/>
        <v>0</v>
      </c>
      <c r="BF337" s="158">
        <f t="shared" si="69"/>
        <v>0</v>
      </c>
      <c r="BG337" s="158">
        <f t="shared" si="70"/>
        <v>0</v>
      </c>
      <c r="BH337" s="158">
        <f t="shared" si="71"/>
        <v>0</v>
      </c>
      <c r="BI337" s="158">
        <f t="shared" si="72"/>
        <v>0</v>
      </c>
      <c r="BJ337" s="21" t="s">
        <v>81</v>
      </c>
      <c r="BK337" s="158">
        <f t="shared" si="73"/>
        <v>0</v>
      </c>
      <c r="BL337" s="21" t="s">
        <v>163</v>
      </c>
      <c r="BM337" s="21" t="s">
        <v>1142</v>
      </c>
    </row>
    <row r="338" spans="2:65" s="1" customFormat="1" ht="16.5" customHeight="1">
      <c r="B338" s="37"/>
      <c r="C338" s="147" t="s">
        <v>497</v>
      </c>
      <c r="D338" s="147" t="s">
        <v>156</v>
      </c>
      <c r="E338" s="148" t="s">
        <v>2568</v>
      </c>
      <c r="F338" s="149" t="s">
        <v>2569</v>
      </c>
      <c r="G338" s="150" t="s">
        <v>284</v>
      </c>
      <c r="H338" s="151">
        <v>179.26499999999999</v>
      </c>
      <c r="I338" s="152"/>
      <c r="J338" s="153">
        <f t="shared" si="64"/>
        <v>0</v>
      </c>
      <c r="K338" s="149" t="s">
        <v>21</v>
      </c>
      <c r="L338" s="37"/>
      <c r="M338" s="154" t="s">
        <v>21</v>
      </c>
      <c r="N338" s="155" t="s">
        <v>44</v>
      </c>
      <c r="P338" s="156">
        <f t="shared" si="65"/>
        <v>0</v>
      </c>
      <c r="Q338" s="156">
        <v>4.5300000000000002E-3</v>
      </c>
      <c r="R338" s="156">
        <f t="shared" si="66"/>
        <v>0.81207045</v>
      </c>
      <c r="S338" s="156">
        <v>0</v>
      </c>
      <c r="T338" s="157">
        <f t="shared" si="67"/>
        <v>0</v>
      </c>
      <c r="AR338" s="21" t="s">
        <v>163</v>
      </c>
      <c r="AT338" s="21" t="s">
        <v>156</v>
      </c>
      <c r="AU338" s="21" t="s">
        <v>81</v>
      </c>
      <c r="AY338" s="21" t="s">
        <v>155</v>
      </c>
      <c r="BE338" s="158">
        <f t="shared" si="68"/>
        <v>0</v>
      </c>
      <c r="BF338" s="158">
        <f t="shared" si="69"/>
        <v>0</v>
      </c>
      <c r="BG338" s="158">
        <f t="shared" si="70"/>
        <v>0</v>
      </c>
      <c r="BH338" s="158">
        <f t="shared" si="71"/>
        <v>0</v>
      </c>
      <c r="BI338" s="158">
        <f t="shared" si="72"/>
        <v>0</v>
      </c>
      <c r="BJ338" s="21" t="s">
        <v>81</v>
      </c>
      <c r="BK338" s="158">
        <f t="shared" si="73"/>
        <v>0</v>
      </c>
      <c r="BL338" s="21" t="s">
        <v>163</v>
      </c>
      <c r="BM338" s="21" t="s">
        <v>1145</v>
      </c>
    </row>
    <row r="339" spans="2:65" s="1" customFormat="1" ht="16.5" customHeight="1">
      <c r="B339" s="37"/>
      <c r="C339" s="147" t="s">
        <v>73</v>
      </c>
      <c r="D339" s="147" t="s">
        <v>156</v>
      </c>
      <c r="E339" s="148" t="s">
        <v>2570</v>
      </c>
      <c r="F339" s="149" t="s">
        <v>2567</v>
      </c>
      <c r="G339" s="150" t="s">
        <v>21</v>
      </c>
      <c r="H339" s="151">
        <v>0</v>
      </c>
      <c r="I339" s="152"/>
      <c r="J339" s="153">
        <f t="shared" si="64"/>
        <v>0</v>
      </c>
      <c r="K339" s="149" t="s">
        <v>21</v>
      </c>
      <c r="L339" s="37"/>
      <c r="M339" s="154" t="s">
        <v>21</v>
      </c>
      <c r="N339" s="155" t="s">
        <v>44</v>
      </c>
      <c r="P339" s="156">
        <f t="shared" si="65"/>
        <v>0</v>
      </c>
      <c r="Q339" s="156">
        <v>0</v>
      </c>
      <c r="R339" s="156">
        <f t="shared" si="66"/>
        <v>0</v>
      </c>
      <c r="S339" s="156">
        <v>0</v>
      </c>
      <c r="T339" s="157">
        <f t="shared" si="67"/>
        <v>0</v>
      </c>
      <c r="AR339" s="21" t="s">
        <v>163</v>
      </c>
      <c r="AT339" s="21" t="s">
        <v>156</v>
      </c>
      <c r="AU339" s="21" t="s">
        <v>81</v>
      </c>
      <c r="AY339" s="21" t="s">
        <v>155</v>
      </c>
      <c r="BE339" s="158">
        <f t="shared" si="68"/>
        <v>0</v>
      </c>
      <c r="BF339" s="158">
        <f t="shared" si="69"/>
        <v>0</v>
      </c>
      <c r="BG339" s="158">
        <f t="shared" si="70"/>
        <v>0</v>
      </c>
      <c r="BH339" s="158">
        <f t="shared" si="71"/>
        <v>0</v>
      </c>
      <c r="BI339" s="158">
        <f t="shared" si="72"/>
        <v>0</v>
      </c>
      <c r="BJ339" s="21" t="s">
        <v>81</v>
      </c>
      <c r="BK339" s="158">
        <f t="shared" si="73"/>
        <v>0</v>
      </c>
      <c r="BL339" s="21" t="s">
        <v>163</v>
      </c>
      <c r="BM339" s="21" t="s">
        <v>1147</v>
      </c>
    </row>
    <row r="340" spans="2:65" s="1" customFormat="1" ht="16.5" customHeight="1">
      <c r="B340" s="37"/>
      <c r="C340" s="147" t="s">
        <v>1593</v>
      </c>
      <c r="D340" s="147" t="s">
        <v>156</v>
      </c>
      <c r="E340" s="148" t="s">
        <v>2571</v>
      </c>
      <c r="F340" s="149" t="s">
        <v>2572</v>
      </c>
      <c r="G340" s="150" t="s">
        <v>284</v>
      </c>
      <c r="H340" s="151">
        <v>100.65</v>
      </c>
      <c r="I340" s="152"/>
      <c r="J340" s="153">
        <f t="shared" si="64"/>
        <v>0</v>
      </c>
      <c r="K340" s="149" t="s">
        <v>21</v>
      </c>
      <c r="L340" s="37"/>
      <c r="M340" s="154" t="s">
        <v>21</v>
      </c>
      <c r="N340" s="155" t="s">
        <v>44</v>
      </c>
      <c r="P340" s="156">
        <f t="shared" si="65"/>
        <v>0</v>
      </c>
      <c r="Q340" s="156">
        <v>5.015E-2</v>
      </c>
      <c r="R340" s="156">
        <f t="shared" si="66"/>
        <v>5.0475975000000002</v>
      </c>
      <c r="S340" s="156">
        <v>0</v>
      </c>
      <c r="T340" s="157">
        <f t="shared" si="67"/>
        <v>0</v>
      </c>
      <c r="AR340" s="21" t="s">
        <v>163</v>
      </c>
      <c r="AT340" s="21" t="s">
        <v>156</v>
      </c>
      <c r="AU340" s="21" t="s">
        <v>81</v>
      </c>
      <c r="AY340" s="21" t="s">
        <v>155</v>
      </c>
      <c r="BE340" s="158">
        <f t="shared" si="68"/>
        <v>0</v>
      </c>
      <c r="BF340" s="158">
        <f t="shared" si="69"/>
        <v>0</v>
      </c>
      <c r="BG340" s="158">
        <f t="shared" si="70"/>
        <v>0</v>
      </c>
      <c r="BH340" s="158">
        <f t="shared" si="71"/>
        <v>0</v>
      </c>
      <c r="BI340" s="158">
        <f t="shared" si="72"/>
        <v>0</v>
      </c>
      <c r="BJ340" s="21" t="s">
        <v>81</v>
      </c>
      <c r="BK340" s="158">
        <f t="shared" si="73"/>
        <v>0</v>
      </c>
      <c r="BL340" s="21" t="s">
        <v>163</v>
      </c>
      <c r="BM340" s="21" t="s">
        <v>1149</v>
      </c>
    </row>
    <row r="341" spans="2:65" s="1" customFormat="1" ht="16.5" customHeight="1">
      <c r="B341" s="37"/>
      <c r="C341" s="147" t="s">
        <v>73</v>
      </c>
      <c r="D341" s="147" t="s">
        <v>156</v>
      </c>
      <c r="E341" s="148" t="s">
        <v>2573</v>
      </c>
      <c r="F341" s="149" t="s">
        <v>2574</v>
      </c>
      <c r="G341" s="150" t="s">
        <v>21</v>
      </c>
      <c r="H341" s="151">
        <v>0</v>
      </c>
      <c r="I341" s="152"/>
      <c r="J341" s="153">
        <f t="shared" si="64"/>
        <v>0</v>
      </c>
      <c r="K341" s="149" t="s">
        <v>21</v>
      </c>
      <c r="L341" s="37"/>
      <c r="M341" s="154" t="s">
        <v>21</v>
      </c>
      <c r="N341" s="155" t="s">
        <v>44</v>
      </c>
      <c r="P341" s="156">
        <f t="shared" si="65"/>
        <v>0</v>
      </c>
      <c r="Q341" s="156">
        <v>0</v>
      </c>
      <c r="R341" s="156">
        <f t="shared" si="66"/>
        <v>0</v>
      </c>
      <c r="S341" s="156">
        <v>0</v>
      </c>
      <c r="T341" s="157">
        <f t="shared" si="67"/>
        <v>0</v>
      </c>
      <c r="AR341" s="21" t="s">
        <v>163</v>
      </c>
      <c r="AT341" s="21" t="s">
        <v>156</v>
      </c>
      <c r="AU341" s="21" t="s">
        <v>81</v>
      </c>
      <c r="AY341" s="21" t="s">
        <v>155</v>
      </c>
      <c r="BE341" s="158">
        <f t="shared" si="68"/>
        <v>0</v>
      </c>
      <c r="BF341" s="158">
        <f t="shared" si="69"/>
        <v>0</v>
      </c>
      <c r="BG341" s="158">
        <f t="shared" si="70"/>
        <v>0</v>
      </c>
      <c r="BH341" s="158">
        <f t="shared" si="71"/>
        <v>0</v>
      </c>
      <c r="BI341" s="158">
        <f t="shared" si="72"/>
        <v>0</v>
      </c>
      <c r="BJ341" s="21" t="s">
        <v>81</v>
      </c>
      <c r="BK341" s="158">
        <f t="shared" si="73"/>
        <v>0</v>
      </c>
      <c r="BL341" s="21" t="s">
        <v>163</v>
      </c>
      <c r="BM341" s="21" t="s">
        <v>1151</v>
      </c>
    </row>
    <row r="342" spans="2:65" s="9" customFormat="1" ht="29.85" customHeight="1">
      <c r="B342" s="137"/>
      <c r="D342" s="138" t="s">
        <v>72</v>
      </c>
      <c r="E342" s="169" t="s">
        <v>266</v>
      </c>
      <c r="F342" s="169" t="s">
        <v>2575</v>
      </c>
      <c r="I342" s="140"/>
      <c r="J342" s="170">
        <f>BK342</f>
        <v>0</v>
      </c>
      <c r="L342" s="137"/>
      <c r="M342" s="142"/>
      <c r="P342" s="143">
        <v>0</v>
      </c>
      <c r="R342" s="143">
        <v>0</v>
      </c>
      <c r="T342" s="144">
        <v>0</v>
      </c>
      <c r="AR342" s="138" t="s">
        <v>81</v>
      </c>
      <c r="AT342" s="145" t="s">
        <v>72</v>
      </c>
      <c r="AU342" s="145" t="s">
        <v>81</v>
      </c>
      <c r="AY342" s="138" t="s">
        <v>155</v>
      </c>
      <c r="BK342" s="146">
        <v>0</v>
      </c>
    </row>
    <row r="343" spans="2:65" s="9" customFormat="1" ht="24.95" customHeight="1">
      <c r="B343" s="137"/>
      <c r="D343" s="138" t="s">
        <v>72</v>
      </c>
      <c r="E343" s="139" t="s">
        <v>2576</v>
      </c>
      <c r="F343" s="139" t="s">
        <v>2577</v>
      </c>
      <c r="I343" s="140"/>
      <c r="J343" s="141">
        <f>BK343</f>
        <v>0</v>
      </c>
      <c r="L343" s="137"/>
      <c r="M343" s="142"/>
      <c r="P343" s="143">
        <f>SUM(P344:P362)</f>
        <v>0</v>
      </c>
      <c r="R343" s="143">
        <f>SUM(R344:R362)</f>
        <v>26.782328499999998</v>
      </c>
      <c r="T343" s="144">
        <f>SUM(T344:T362)</f>
        <v>0</v>
      </c>
      <c r="AR343" s="138" t="s">
        <v>81</v>
      </c>
      <c r="AT343" s="145" t="s">
        <v>72</v>
      </c>
      <c r="AU343" s="145" t="s">
        <v>73</v>
      </c>
      <c r="AY343" s="138" t="s">
        <v>155</v>
      </c>
      <c r="BK343" s="146">
        <f>SUM(BK344:BK362)</f>
        <v>0</v>
      </c>
    </row>
    <row r="344" spans="2:65" s="1" customFormat="1" ht="25.5" customHeight="1">
      <c r="B344" s="37"/>
      <c r="C344" s="147" t="s">
        <v>501</v>
      </c>
      <c r="D344" s="147" t="s">
        <v>156</v>
      </c>
      <c r="E344" s="148" t="s">
        <v>2578</v>
      </c>
      <c r="F344" s="149" t="s">
        <v>2579</v>
      </c>
      <c r="G344" s="150" t="s">
        <v>284</v>
      </c>
      <c r="H344" s="151">
        <v>145.6</v>
      </c>
      <c r="I344" s="152"/>
      <c r="J344" s="153">
        <f t="shared" ref="J344:J361" si="74">ROUND(I344*H344,2)</f>
        <v>0</v>
      </c>
      <c r="K344" s="149" t="s">
        <v>21</v>
      </c>
      <c r="L344" s="37"/>
      <c r="M344" s="154" t="s">
        <v>21</v>
      </c>
      <c r="N344" s="155" t="s">
        <v>44</v>
      </c>
      <c r="P344" s="156">
        <f t="shared" ref="P344:P361" si="75">O344*H344</f>
        <v>0</v>
      </c>
      <c r="Q344" s="156">
        <v>4.7620000000000003E-2</v>
      </c>
      <c r="R344" s="156">
        <f t="shared" ref="R344:R361" si="76">Q344*H344</f>
        <v>6.9334720000000001</v>
      </c>
      <c r="S344" s="156">
        <v>0</v>
      </c>
      <c r="T344" s="157">
        <f t="shared" ref="T344:T361" si="77">S344*H344</f>
        <v>0</v>
      </c>
      <c r="AR344" s="21" t="s">
        <v>163</v>
      </c>
      <c r="AT344" s="21" t="s">
        <v>156</v>
      </c>
      <c r="AU344" s="21" t="s">
        <v>81</v>
      </c>
      <c r="AY344" s="21" t="s">
        <v>155</v>
      </c>
      <c r="BE344" s="158">
        <f t="shared" ref="BE344:BE361" si="78">IF(N344="základní",J344,0)</f>
        <v>0</v>
      </c>
      <c r="BF344" s="158">
        <f t="shared" ref="BF344:BF361" si="79">IF(N344="snížená",J344,0)</f>
        <v>0</v>
      </c>
      <c r="BG344" s="158">
        <f t="shared" ref="BG344:BG361" si="80">IF(N344="zákl. přenesená",J344,0)</f>
        <v>0</v>
      </c>
      <c r="BH344" s="158">
        <f t="shared" ref="BH344:BH361" si="81">IF(N344="sníž. přenesená",J344,0)</f>
        <v>0</v>
      </c>
      <c r="BI344" s="158">
        <f t="shared" ref="BI344:BI361" si="82">IF(N344="nulová",J344,0)</f>
        <v>0</v>
      </c>
      <c r="BJ344" s="21" t="s">
        <v>81</v>
      </c>
      <c r="BK344" s="158">
        <f t="shared" ref="BK344:BK361" si="83">ROUND(I344*H344,2)</f>
        <v>0</v>
      </c>
      <c r="BL344" s="21" t="s">
        <v>163</v>
      </c>
      <c r="BM344" s="21" t="s">
        <v>1154</v>
      </c>
    </row>
    <row r="345" spans="2:65" s="1" customFormat="1" ht="16.5" customHeight="1">
      <c r="B345" s="37"/>
      <c r="C345" s="147" t="s">
        <v>73</v>
      </c>
      <c r="D345" s="147" t="s">
        <v>156</v>
      </c>
      <c r="E345" s="148" t="s">
        <v>2580</v>
      </c>
      <c r="F345" s="149" t="s">
        <v>2581</v>
      </c>
      <c r="G345" s="150" t="s">
        <v>21</v>
      </c>
      <c r="H345" s="151">
        <v>0</v>
      </c>
      <c r="I345" s="152"/>
      <c r="J345" s="153">
        <f t="shared" si="74"/>
        <v>0</v>
      </c>
      <c r="K345" s="149" t="s">
        <v>21</v>
      </c>
      <c r="L345" s="37"/>
      <c r="M345" s="154" t="s">
        <v>21</v>
      </c>
      <c r="N345" s="155" t="s">
        <v>44</v>
      </c>
      <c r="P345" s="156">
        <f t="shared" si="75"/>
        <v>0</v>
      </c>
      <c r="Q345" s="156">
        <v>0</v>
      </c>
      <c r="R345" s="156">
        <f t="shared" si="76"/>
        <v>0</v>
      </c>
      <c r="S345" s="156">
        <v>0</v>
      </c>
      <c r="T345" s="157">
        <f t="shared" si="77"/>
        <v>0</v>
      </c>
      <c r="AR345" s="21" t="s">
        <v>163</v>
      </c>
      <c r="AT345" s="21" t="s">
        <v>156</v>
      </c>
      <c r="AU345" s="21" t="s">
        <v>81</v>
      </c>
      <c r="AY345" s="21" t="s">
        <v>155</v>
      </c>
      <c r="BE345" s="158">
        <f t="shared" si="78"/>
        <v>0</v>
      </c>
      <c r="BF345" s="158">
        <f t="shared" si="79"/>
        <v>0</v>
      </c>
      <c r="BG345" s="158">
        <f t="shared" si="80"/>
        <v>0</v>
      </c>
      <c r="BH345" s="158">
        <f t="shared" si="81"/>
        <v>0</v>
      </c>
      <c r="BI345" s="158">
        <f t="shared" si="82"/>
        <v>0</v>
      </c>
      <c r="BJ345" s="21" t="s">
        <v>81</v>
      </c>
      <c r="BK345" s="158">
        <f t="shared" si="83"/>
        <v>0</v>
      </c>
      <c r="BL345" s="21" t="s">
        <v>163</v>
      </c>
      <c r="BM345" s="21" t="s">
        <v>1156</v>
      </c>
    </row>
    <row r="346" spans="2:65" s="1" customFormat="1" ht="16.5" customHeight="1">
      <c r="B346" s="37"/>
      <c r="C346" s="147" t="s">
        <v>1597</v>
      </c>
      <c r="D346" s="147" t="s">
        <v>156</v>
      </c>
      <c r="E346" s="148" t="s">
        <v>2582</v>
      </c>
      <c r="F346" s="149" t="s">
        <v>2583</v>
      </c>
      <c r="G346" s="150" t="s">
        <v>284</v>
      </c>
      <c r="H346" s="151">
        <v>925</v>
      </c>
      <c r="I346" s="152"/>
      <c r="J346" s="153">
        <f t="shared" si="74"/>
        <v>0</v>
      </c>
      <c r="K346" s="149" t="s">
        <v>21</v>
      </c>
      <c r="L346" s="37"/>
      <c r="M346" s="154" t="s">
        <v>21</v>
      </c>
      <c r="N346" s="155" t="s">
        <v>44</v>
      </c>
      <c r="P346" s="156">
        <f t="shared" si="75"/>
        <v>0</v>
      </c>
      <c r="Q346" s="156">
        <v>7.3499999999999998E-3</v>
      </c>
      <c r="R346" s="156">
        <f t="shared" si="76"/>
        <v>6.7987500000000001</v>
      </c>
      <c r="S346" s="156">
        <v>0</v>
      </c>
      <c r="T346" s="157">
        <f t="shared" si="77"/>
        <v>0</v>
      </c>
      <c r="AR346" s="21" t="s">
        <v>163</v>
      </c>
      <c r="AT346" s="21" t="s">
        <v>156</v>
      </c>
      <c r="AU346" s="21" t="s">
        <v>81</v>
      </c>
      <c r="AY346" s="21" t="s">
        <v>155</v>
      </c>
      <c r="BE346" s="158">
        <f t="shared" si="78"/>
        <v>0</v>
      </c>
      <c r="BF346" s="158">
        <f t="shared" si="79"/>
        <v>0</v>
      </c>
      <c r="BG346" s="158">
        <f t="shared" si="80"/>
        <v>0</v>
      </c>
      <c r="BH346" s="158">
        <f t="shared" si="81"/>
        <v>0</v>
      </c>
      <c r="BI346" s="158">
        <f t="shared" si="82"/>
        <v>0</v>
      </c>
      <c r="BJ346" s="21" t="s">
        <v>81</v>
      </c>
      <c r="BK346" s="158">
        <f t="shared" si="83"/>
        <v>0</v>
      </c>
      <c r="BL346" s="21" t="s">
        <v>163</v>
      </c>
      <c r="BM346" s="21" t="s">
        <v>1159</v>
      </c>
    </row>
    <row r="347" spans="2:65" s="1" customFormat="1" ht="16.5" customHeight="1">
      <c r="B347" s="37"/>
      <c r="C347" s="147" t="s">
        <v>73</v>
      </c>
      <c r="D347" s="147" t="s">
        <v>156</v>
      </c>
      <c r="E347" s="148" t="s">
        <v>2584</v>
      </c>
      <c r="F347" s="149" t="s">
        <v>2585</v>
      </c>
      <c r="G347" s="150" t="s">
        <v>21</v>
      </c>
      <c r="H347" s="151">
        <v>0</v>
      </c>
      <c r="I347" s="152"/>
      <c r="J347" s="153">
        <f t="shared" si="74"/>
        <v>0</v>
      </c>
      <c r="K347" s="149" t="s">
        <v>21</v>
      </c>
      <c r="L347" s="37"/>
      <c r="M347" s="154" t="s">
        <v>21</v>
      </c>
      <c r="N347" s="155" t="s">
        <v>44</v>
      </c>
      <c r="P347" s="156">
        <f t="shared" si="75"/>
        <v>0</v>
      </c>
      <c r="Q347" s="156">
        <v>0</v>
      </c>
      <c r="R347" s="156">
        <f t="shared" si="76"/>
        <v>0</v>
      </c>
      <c r="S347" s="156">
        <v>0</v>
      </c>
      <c r="T347" s="157">
        <f t="shared" si="77"/>
        <v>0</v>
      </c>
      <c r="AR347" s="21" t="s">
        <v>163</v>
      </c>
      <c r="AT347" s="21" t="s">
        <v>156</v>
      </c>
      <c r="AU347" s="21" t="s">
        <v>81</v>
      </c>
      <c r="AY347" s="21" t="s">
        <v>155</v>
      </c>
      <c r="BE347" s="158">
        <f t="shared" si="78"/>
        <v>0</v>
      </c>
      <c r="BF347" s="158">
        <f t="shared" si="79"/>
        <v>0</v>
      </c>
      <c r="BG347" s="158">
        <f t="shared" si="80"/>
        <v>0</v>
      </c>
      <c r="BH347" s="158">
        <f t="shared" si="81"/>
        <v>0</v>
      </c>
      <c r="BI347" s="158">
        <f t="shared" si="82"/>
        <v>0</v>
      </c>
      <c r="BJ347" s="21" t="s">
        <v>81</v>
      </c>
      <c r="BK347" s="158">
        <f t="shared" si="83"/>
        <v>0</v>
      </c>
      <c r="BL347" s="21" t="s">
        <v>163</v>
      </c>
      <c r="BM347" s="21" t="s">
        <v>1161</v>
      </c>
    </row>
    <row r="348" spans="2:65" s="1" customFormat="1" ht="16.5" customHeight="1">
      <c r="B348" s="37"/>
      <c r="C348" s="147" t="s">
        <v>673</v>
      </c>
      <c r="D348" s="147" t="s">
        <v>156</v>
      </c>
      <c r="E348" s="148" t="s">
        <v>2586</v>
      </c>
      <c r="F348" s="149" t="s">
        <v>2587</v>
      </c>
      <c r="G348" s="150" t="s">
        <v>284</v>
      </c>
      <c r="H348" s="151">
        <v>194.35</v>
      </c>
      <c r="I348" s="152"/>
      <c r="J348" s="153">
        <f t="shared" si="74"/>
        <v>0</v>
      </c>
      <c r="K348" s="149" t="s">
        <v>21</v>
      </c>
      <c r="L348" s="37"/>
      <c r="M348" s="154" t="s">
        <v>21</v>
      </c>
      <c r="N348" s="155" t="s">
        <v>44</v>
      </c>
      <c r="P348" s="156">
        <f t="shared" si="75"/>
        <v>0</v>
      </c>
      <c r="Q348" s="156">
        <v>6.3699999999999998E-3</v>
      </c>
      <c r="R348" s="156">
        <f t="shared" si="76"/>
        <v>1.2380095</v>
      </c>
      <c r="S348" s="156">
        <v>0</v>
      </c>
      <c r="T348" s="157">
        <f t="shared" si="77"/>
        <v>0</v>
      </c>
      <c r="AR348" s="21" t="s">
        <v>163</v>
      </c>
      <c r="AT348" s="21" t="s">
        <v>156</v>
      </c>
      <c r="AU348" s="21" t="s">
        <v>81</v>
      </c>
      <c r="AY348" s="21" t="s">
        <v>155</v>
      </c>
      <c r="BE348" s="158">
        <f t="shared" si="78"/>
        <v>0</v>
      </c>
      <c r="BF348" s="158">
        <f t="shared" si="79"/>
        <v>0</v>
      </c>
      <c r="BG348" s="158">
        <f t="shared" si="80"/>
        <v>0</v>
      </c>
      <c r="BH348" s="158">
        <f t="shared" si="81"/>
        <v>0</v>
      </c>
      <c r="BI348" s="158">
        <f t="shared" si="82"/>
        <v>0</v>
      </c>
      <c r="BJ348" s="21" t="s">
        <v>81</v>
      </c>
      <c r="BK348" s="158">
        <f t="shared" si="83"/>
        <v>0</v>
      </c>
      <c r="BL348" s="21" t="s">
        <v>163</v>
      </c>
      <c r="BM348" s="21" t="s">
        <v>1163</v>
      </c>
    </row>
    <row r="349" spans="2:65" s="1" customFormat="1" ht="16.5" customHeight="1">
      <c r="B349" s="37"/>
      <c r="C349" s="147" t="s">
        <v>73</v>
      </c>
      <c r="D349" s="147" t="s">
        <v>156</v>
      </c>
      <c r="E349" s="148" t="s">
        <v>2588</v>
      </c>
      <c r="F349" s="149" t="s">
        <v>2589</v>
      </c>
      <c r="G349" s="150" t="s">
        <v>21</v>
      </c>
      <c r="H349" s="151">
        <v>0</v>
      </c>
      <c r="I349" s="152"/>
      <c r="J349" s="153">
        <f t="shared" si="74"/>
        <v>0</v>
      </c>
      <c r="K349" s="149" t="s">
        <v>21</v>
      </c>
      <c r="L349" s="37"/>
      <c r="M349" s="154" t="s">
        <v>21</v>
      </c>
      <c r="N349" s="155" t="s">
        <v>44</v>
      </c>
      <c r="P349" s="156">
        <f t="shared" si="75"/>
        <v>0</v>
      </c>
      <c r="Q349" s="156">
        <v>0</v>
      </c>
      <c r="R349" s="156">
        <f t="shared" si="76"/>
        <v>0</v>
      </c>
      <c r="S349" s="156">
        <v>0</v>
      </c>
      <c r="T349" s="157">
        <f t="shared" si="77"/>
        <v>0</v>
      </c>
      <c r="AR349" s="21" t="s">
        <v>163</v>
      </c>
      <c r="AT349" s="21" t="s">
        <v>156</v>
      </c>
      <c r="AU349" s="21" t="s">
        <v>81</v>
      </c>
      <c r="AY349" s="21" t="s">
        <v>155</v>
      </c>
      <c r="BE349" s="158">
        <f t="shared" si="78"/>
        <v>0</v>
      </c>
      <c r="BF349" s="158">
        <f t="shared" si="79"/>
        <v>0</v>
      </c>
      <c r="BG349" s="158">
        <f t="shared" si="80"/>
        <v>0</v>
      </c>
      <c r="BH349" s="158">
        <f t="shared" si="81"/>
        <v>0</v>
      </c>
      <c r="BI349" s="158">
        <f t="shared" si="82"/>
        <v>0</v>
      </c>
      <c r="BJ349" s="21" t="s">
        <v>81</v>
      </c>
      <c r="BK349" s="158">
        <f t="shared" si="83"/>
        <v>0</v>
      </c>
      <c r="BL349" s="21" t="s">
        <v>163</v>
      </c>
      <c r="BM349" s="21" t="s">
        <v>1165</v>
      </c>
    </row>
    <row r="350" spans="2:65" s="1" customFormat="1" ht="16.5" customHeight="1">
      <c r="B350" s="37"/>
      <c r="C350" s="147" t="s">
        <v>1601</v>
      </c>
      <c r="D350" s="147" t="s">
        <v>156</v>
      </c>
      <c r="E350" s="148" t="s">
        <v>2590</v>
      </c>
      <c r="F350" s="149" t="s">
        <v>2591</v>
      </c>
      <c r="G350" s="150" t="s">
        <v>284</v>
      </c>
      <c r="H350" s="151">
        <v>85.7</v>
      </c>
      <c r="I350" s="152"/>
      <c r="J350" s="153">
        <f t="shared" si="74"/>
        <v>0</v>
      </c>
      <c r="K350" s="149" t="s">
        <v>21</v>
      </c>
      <c r="L350" s="37"/>
      <c r="M350" s="154" t="s">
        <v>21</v>
      </c>
      <c r="N350" s="155" t="s">
        <v>44</v>
      </c>
      <c r="P350" s="156">
        <f t="shared" si="75"/>
        <v>0</v>
      </c>
      <c r="Q350" s="156">
        <v>1.214E-2</v>
      </c>
      <c r="R350" s="156">
        <f t="shared" si="76"/>
        <v>1.0403979999999999</v>
      </c>
      <c r="S350" s="156">
        <v>0</v>
      </c>
      <c r="T350" s="157">
        <f t="shared" si="77"/>
        <v>0</v>
      </c>
      <c r="AR350" s="21" t="s">
        <v>163</v>
      </c>
      <c r="AT350" s="21" t="s">
        <v>156</v>
      </c>
      <c r="AU350" s="21" t="s">
        <v>81</v>
      </c>
      <c r="AY350" s="21" t="s">
        <v>155</v>
      </c>
      <c r="BE350" s="158">
        <f t="shared" si="78"/>
        <v>0</v>
      </c>
      <c r="BF350" s="158">
        <f t="shared" si="79"/>
        <v>0</v>
      </c>
      <c r="BG350" s="158">
        <f t="shared" si="80"/>
        <v>0</v>
      </c>
      <c r="BH350" s="158">
        <f t="shared" si="81"/>
        <v>0</v>
      </c>
      <c r="BI350" s="158">
        <f t="shared" si="82"/>
        <v>0</v>
      </c>
      <c r="BJ350" s="21" t="s">
        <v>81</v>
      </c>
      <c r="BK350" s="158">
        <f t="shared" si="83"/>
        <v>0</v>
      </c>
      <c r="BL350" s="21" t="s">
        <v>163</v>
      </c>
      <c r="BM350" s="21" t="s">
        <v>1167</v>
      </c>
    </row>
    <row r="351" spans="2:65" s="1" customFormat="1" ht="16.5" customHeight="1">
      <c r="B351" s="37"/>
      <c r="C351" s="147" t="s">
        <v>73</v>
      </c>
      <c r="D351" s="147" t="s">
        <v>156</v>
      </c>
      <c r="E351" s="148" t="s">
        <v>2592</v>
      </c>
      <c r="F351" s="149" t="s">
        <v>2593</v>
      </c>
      <c r="G351" s="150" t="s">
        <v>21</v>
      </c>
      <c r="H351" s="151">
        <v>0</v>
      </c>
      <c r="I351" s="152"/>
      <c r="J351" s="153">
        <f t="shared" si="74"/>
        <v>0</v>
      </c>
      <c r="K351" s="149" t="s">
        <v>21</v>
      </c>
      <c r="L351" s="37"/>
      <c r="M351" s="154" t="s">
        <v>21</v>
      </c>
      <c r="N351" s="155" t="s">
        <v>44</v>
      </c>
      <c r="P351" s="156">
        <f t="shared" si="75"/>
        <v>0</v>
      </c>
      <c r="Q351" s="156">
        <v>0</v>
      </c>
      <c r="R351" s="156">
        <f t="shared" si="76"/>
        <v>0</v>
      </c>
      <c r="S351" s="156">
        <v>0</v>
      </c>
      <c r="T351" s="157">
        <f t="shared" si="77"/>
        <v>0</v>
      </c>
      <c r="AR351" s="21" t="s">
        <v>163</v>
      </c>
      <c r="AT351" s="21" t="s">
        <v>156</v>
      </c>
      <c r="AU351" s="21" t="s">
        <v>81</v>
      </c>
      <c r="AY351" s="21" t="s">
        <v>155</v>
      </c>
      <c r="BE351" s="158">
        <f t="shared" si="78"/>
        <v>0</v>
      </c>
      <c r="BF351" s="158">
        <f t="shared" si="79"/>
        <v>0</v>
      </c>
      <c r="BG351" s="158">
        <f t="shared" si="80"/>
        <v>0</v>
      </c>
      <c r="BH351" s="158">
        <f t="shared" si="81"/>
        <v>0</v>
      </c>
      <c r="BI351" s="158">
        <f t="shared" si="82"/>
        <v>0</v>
      </c>
      <c r="BJ351" s="21" t="s">
        <v>81</v>
      </c>
      <c r="BK351" s="158">
        <f t="shared" si="83"/>
        <v>0</v>
      </c>
      <c r="BL351" s="21" t="s">
        <v>163</v>
      </c>
      <c r="BM351" s="21" t="s">
        <v>1170</v>
      </c>
    </row>
    <row r="352" spans="2:65" s="1" customFormat="1" ht="16.5" customHeight="1">
      <c r="B352" s="37"/>
      <c r="C352" s="186" t="s">
        <v>675</v>
      </c>
      <c r="D352" s="186" t="s">
        <v>300</v>
      </c>
      <c r="E352" s="187" t="s">
        <v>2594</v>
      </c>
      <c r="F352" s="188" t="s">
        <v>2595</v>
      </c>
      <c r="G352" s="189" t="s">
        <v>284</v>
      </c>
      <c r="H352" s="190">
        <v>971.25</v>
      </c>
      <c r="I352" s="191"/>
      <c r="J352" s="192">
        <f t="shared" si="74"/>
        <v>0</v>
      </c>
      <c r="K352" s="188" t="s">
        <v>21</v>
      </c>
      <c r="L352" s="193"/>
      <c r="M352" s="194" t="s">
        <v>21</v>
      </c>
      <c r="N352" s="195" t="s">
        <v>44</v>
      </c>
      <c r="P352" s="156">
        <f t="shared" si="75"/>
        <v>0</v>
      </c>
      <c r="Q352" s="156">
        <v>2.5200000000000001E-3</v>
      </c>
      <c r="R352" s="156">
        <f t="shared" si="76"/>
        <v>2.4475500000000001</v>
      </c>
      <c r="S352" s="156">
        <v>0</v>
      </c>
      <c r="T352" s="157">
        <f t="shared" si="77"/>
        <v>0</v>
      </c>
      <c r="AR352" s="21" t="s">
        <v>169</v>
      </c>
      <c r="AT352" s="21" t="s">
        <v>300</v>
      </c>
      <c r="AU352" s="21" t="s">
        <v>81</v>
      </c>
      <c r="AY352" s="21" t="s">
        <v>155</v>
      </c>
      <c r="BE352" s="158">
        <f t="shared" si="78"/>
        <v>0</v>
      </c>
      <c r="BF352" s="158">
        <f t="shared" si="79"/>
        <v>0</v>
      </c>
      <c r="BG352" s="158">
        <f t="shared" si="80"/>
        <v>0</v>
      </c>
      <c r="BH352" s="158">
        <f t="shared" si="81"/>
        <v>0</v>
      </c>
      <c r="BI352" s="158">
        <f t="shared" si="82"/>
        <v>0</v>
      </c>
      <c r="BJ352" s="21" t="s">
        <v>81</v>
      </c>
      <c r="BK352" s="158">
        <f t="shared" si="83"/>
        <v>0</v>
      </c>
      <c r="BL352" s="21" t="s">
        <v>163</v>
      </c>
      <c r="BM352" s="21" t="s">
        <v>1172</v>
      </c>
    </row>
    <row r="353" spans="2:65" s="1" customFormat="1" ht="16.5" customHeight="1">
      <c r="B353" s="37"/>
      <c r="C353" s="147" t="s">
        <v>73</v>
      </c>
      <c r="D353" s="147" t="s">
        <v>156</v>
      </c>
      <c r="E353" s="148" t="s">
        <v>2596</v>
      </c>
      <c r="F353" s="149" t="s">
        <v>2597</v>
      </c>
      <c r="G353" s="150" t="s">
        <v>21</v>
      </c>
      <c r="H353" s="151">
        <v>0</v>
      </c>
      <c r="I353" s="152"/>
      <c r="J353" s="153">
        <f t="shared" si="74"/>
        <v>0</v>
      </c>
      <c r="K353" s="149" t="s">
        <v>21</v>
      </c>
      <c r="L353" s="37"/>
      <c r="M353" s="154" t="s">
        <v>21</v>
      </c>
      <c r="N353" s="155" t="s">
        <v>44</v>
      </c>
      <c r="P353" s="156">
        <f t="shared" si="75"/>
        <v>0</v>
      </c>
      <c r="Q353" s="156">
        <v>0</v>
      </c>
      <c r="R353" s="156">
        <f t="shared" si="76"/>
        <v>0</v>
      </c>
      <c r="S353" s="156">
        <v>0</v>
      </c>
      <c r="T353" s="157">
        <f t="shared" si="77"/>
        <v>0</v>
      </c>
      <c r="AR353" s="21" t="s">
        <v>163</v>
      </c>
      <c r="AT353" s="21" t="s">
        <v>156</v>
      </c>
      <c r="AU353" s="21" t="s">
        <v>81</v>
      </c>
      <c r="AY353" s="21" t="s">
        <v>155</v>
      </c>
      <c r="BE353" s="158">
        <f t="shared" si="78"/>
        <v>0</v>
      </c>
      <c r="BF353" s="158">
        <f t="shared" si="79"/>
        <v>0</v>
      </c>
      <c r="BG353" s="158">
        <f t="shared" si="80"/>
        <v>0</v>
      </c>
      <c r="BH353" s="158">
        <f t="shared" si="81"/>
        <v>0</v>
      </c>
      <c r="BI353" s="158">
        <f t="shared" si="82"/>
        <v>0</v>
      </c>
      <c r="BJ353" s="21" t="s">
        <v>81</v>
      </c>
      <c r="BK353" s="158">
        <f t="shared" si="83"/>
        <v>0</v>
      </c>
      <c r="BL353" s="21" t="s">
        <v>163</v>
      </c>
      <c r="BM353" s="21" t="s">
        <v>1174</v>
      </c>
    </row>
    <row r="354" spans="2:65" s="1" customFormat="1" ht="16.5" customHeight="1">
      <c r="B354" s="37"/>
      <c r="C354" s="186" t="s">
        <v>1604</v>
      </c>
      <c r="D354" s="186" t="s">
        <v>300</v>
      </c>
      <c r="E354" s="187" t="s">
        <v>2598</v>
      </c>
      <c r="F354" s="188" t="s">
        <v>2599</v>
      </c>
      <c r="G354" s="189" t="s">
        <v>284</v>
      </c>
      <c r="H354" s="190">
        <v>294.05</v>
      </c>
      <c r="I354" s="191"/>
      <c r="J354" s="192">
        <f t="shared" si="74"/>
        <v>0</v>
      </c>
      <c r="K354" s="188" t="s">
        <v>21</v>
      </c>
      <c r="L354" s="193"/>
      <c r="M354" s="194" t="s">
        <v>21</v>
      </c>
      <c r="N354" s="195" t="s">
        <v>44</v>
      </c>
      <c r="P354" s="156">
        <f t="shared" si="75"/>
        <v>0</v>
      </c>
      <c r="Q354" s="156">
        <v>1.1999999999999999E-3</v>
      </c>
      <c r="R354" s="156">
        <f t="shared" si="76"/>
        <v>0.35286000000000001</v>
      </c>
      <c r="S354" s="156">
        <v>0</v>
      </c>
      <c r="T354" s="157">
        <f t="shared" si="77"/>
        <v>0</v>
      </c>
      <c r="AR354" s="21" t="s">
        <v>169</v>
      </c>
      <c r="AT354" s="21" t="s">
        <v>300</v>
      </c>
      <c r="AU354" s="21" t="s">
        <v>81</v>
      </c>
      <c r="AY354" s="21" t="s">
        <v>155</v>
      </c>
      <c r="BE354" s="158">
        <f t="shared" si="78"/>
        <v>0</v>
      </c>
      <c r="BF354" s="158">
        <f t="shared" si="79"/>
        <v>0</v>
      </c>
      <c r="BG354" s="158">
        <f t="shared" si="80"/>
        <v>0</v>
      </c>
      <c r="BH354" s="158">
        <f t="shared" si="81"/>
        <v>0</v>
      </c>
      <c r="BI354" s="158">
        <f t="shared" si="82"/>
        <v>0</v>
      </c>
      <c r="BJ354" s="21" t="s">
        <v>81</v>
      </c>
      <c r="BK354" s="158">
        <f t="shared" si="83"/>
        <v>0</v>
      </c>
      <c r="BL354" s="21" t="s">
        <v>163</v>
      </c>
      <c r="BM354" s="21" t="s">
        <v>1181</v>
      </c>
    </row>
    <row r="355" spans="2:65" s="1" customFormat="1" ht="16.5" customHeight="1">
      <c r="B355" s="37"/>
      <c r="C355" s="147" t="s">
        <v>73</v>
      </c>
      <c r="D355" s="147" t="s">
        <v>156</v>
      </c>
      <c r="E355" s="148" t="s">
        <v>2600</v>
      </c>
      <c r="F355" s="149" t="s">
        <v>2601</v>
      </c>
      <c r="G355" s="150" t="s">
        <v>21</v>
      </c>
      <c r="H355" s="151">
        <v>0</v>
      </c>
      <c r="I355" s="152"/>
      <c r="J355" s="153">
        <f t="shared" si="74"/>
        <v>0</v>
      </c>
      <c r="K355" s="149" t="s">
        <v>21</v>
      </c>
      <c r="L355" s="37"/>
      <c r="M355" s="154" t="s">
        <v>21</v>
      </c>
      <c r="N355" s="155" t="s">
        <v>44</v>
      </c>
      <c r="P355" s="156">
        <f t="shared" si="75"/>
        <v>0</v>
      </c>
      <c r="Q355" s="156">
        <v>0</v>
      </c>
      <c r="R355" s="156">
        <f t="shared" si="76"/>
        <v>0</v>
      </c>
      <c r="S355" s="156">
        <v>0</v>
      </c>
      <c r="T355" s="157">
        <f t="shared" si="77"/>
        <v>0</v>
      </c>
      <c r="AR355" s="21" t="s">
        <v>163</v>
      </c>
      <c r="AT355" s="21" t="s">
        <v>156</v>
      </c>
      <c r="AU355" s="21" t="s">
        <v>81</v>
      </c>
      <c r="AY355" s="21" t="s">
        <v>155</v>
      </c>
      <c r="BE355" s="158">
        <f t="shared" si="78"/>
        <v>0</v>
      </c>
      <c r="BF355" s="158">
        <f t="shared" si="79"/>
        <v>0</v>
      </c>
      <c r="BG355" s="158">
        <f t="shared" si="80"/>
        <v>0</v>
      </c>
      <c r="BH355" s="158">
        <f t="shared" si="81"/>
        <v>0</v>
      </c>
      <c r="BI355" s="158">
        <f t="shared" si="82"/>
        <v>0</v>
      </c>
      <c r="BJ355" s="21" t="s">
        <v>81</v>
      </c>
      <c r="BK355" s="158">
        <f t="shared" si="83"/>
        <v>0</v>
      </c>
      <c r="BL355" s="21" t="s">
        <v>163</v>
      </c>
      <c r="BM355" s="21" t="s">
        <v>1183</v>
      </c>
    </row>
    <row r="356" spans="2:65" s="1" customFormat="1" ht="16.5" customHeight="1">
      <c r="B356" s="37"/>
      <c r="C356" s="147" t="s">
        <v>679</v>
      </c>
      <c r="D356" s="147" t="s">
        <v>156</v>
      </c>
      <c r="E356" s="148" t="s">
        <v>2602</v>
      </c>
      <c r="F356" s="149" t="s">
        <v>2603</v>
      </c>
      <c r="G356" s="150" t="s">
        <v>284</v>
      </c>
      <c r="H356" s="151">
        <v>1204</v>
      </c>
      <c r="I356" s="152"/>
      <c r="J356" s="153">
        <f t="shared" si="74"/>
        <v>0</v>
      </c>
      <c r="K356" s="149" t="s">
        <v>21</v>
      </c>
      <c r="L356" s="37"/>
      <c r="M356" s="154" t="s">
        <v>21</v>
      </c>
      <c r="N356" s="155" t="s">
        <v>44</v>
      </c>
      <c r="P356" s="156">
        <f t="shared" si="75"/>
        <v>0</v>
      </c>
      <c r="Q356" s="156">
        <v>4.4600000000000004E-3</v>
      </c>
      <c r="R356" s="156">
        <f t="shared" si="76"/>
        <v>5.3698400000000008</v>
      </c>
      <c r="S356" s="156">
        <v>0</v>
      </c>
      <c r="T356" s="157">
        <f t="shared" si="77"/>
        <v>0</v>
      </c>
      <c r="AR356" s="21" t="s">
        <v>163</v>
      </c>
      <c r="AT356" s="21" t="s">
        <v>156</v>
      </c>
      <c r="AU356" s="21" t="s">
        <v>81</v>
      </c>
      <c r="AY356" s="21" t="s">
        <v>155</v>
      </c>
      <c r="BE356" s="158">
        <f t="shared" si="78"/>
        <v>0</v>
      </c>
      <c r="BF356" s="158">
        <f t="shared" si="79"/>
        <v>0</v>
      </c>
      <c r="BG356" s="158">
        <f t="shared" si="80"/>
        <v>0</v>
      </c>
      <c r="BH356" s="158">
        <f t="shared" si="81"/>
        <v>0</v>
      </c>
      <c r="BI356" s="158">
        <f t="shared" si="82"/>
        <v>0</v>
      </c>
      <c r="BJ356" s="21" t="s">
        <v>81</v>
      </c>
      <c r="BK356" s="158">
        <f t="shared" si="83"/>
        <v>0</v>
      </c>
      <c r="BL356" s="21" t="s">
        <v>163</v>
      </c>
      <c r="BM356" s="21" t="s">
        <v>1186</v>
      </c>
    </row>
    <row r="357" spans="2:65" s="1" customFormat="1" ht="16.5" customHeight="1">
      <c r="B357" s="37"/>
      <c r="C357" s="147" t="s">
        <v>73</v>
      </c>
      <c r="D357" s="147" t="s">
        <v>156</v>
      </c>
      <c r="E357" s="148" t="s">
        <v>2604</v>
      </c>
      <c r="F357" s="149" t="s">
        <v>2605</v>
      </c>
      <c r="G357" s="150" t="s">
        <v>21</v>
      </c>
      <c r="H357" s="151">
        <v>0</v>
      </c>
      <c r="I357" s="152"/>
      <c r="J357" s="153">
        <f t="shared" si="74"/>
        <v>0</v>
      </c>
      <c r="K357" s="149" t="s">
        <v>21</v>
      </c>
      <c r="L357" s="37"/>
      <c r="M357" s="154" t="s">
        <v>21</v>
      </c>
      <c r="N357" s="155" t="s">
        <v>44</v>
      </c>
      <c r="P357" s="156">
        <f t="shared" si="75"/>
        <v>0</v>
      </c>
      <c r="Q357" s="156">
        <v>0</v>
      </c>
      <c r="R357" s="156">
        <f t="shared" si="76"/>
        <v>0</v>
      </c>
      <c r="S357" s="156">
        <v>0</v>
      </c>
      <c r="T357" s="157">
        <f t="shared" si="77"/>
        <v>0</v>
      </c>
      <c r="AR357" s="21" t="s">
        <v>163</v>
      </c>
      <c r="AT357" s="21" t="s">
        <v>156</v>
      </c>
      <c r="AU357" s="21" t="s">
        <v>81</v>
      </c>
      <c r="AY357" s="21" t="s">
        <v>155</v>
      </c>
      <c r="BE357" s="158">
        <f t="shared" si="78"/>
        <v>0</v>
      </c>
      <c r="BF357" s="158">
        <f t="shared" si="79"/>
        <v>0</v>
      </c>
      <c r="BG357" s="158">
        <f t="shared" si="80"/>
        <v>0</v>
      </c>
      <c r="BH357" s="158">
        <f t="shared" si="81"/>
        <v>0</v>
      </c>
      <c r="BI357" s="158">
        <f t="shared" si="82"/>
        <v>0</v>
      </c>
      <c r="BJ357" s="21" t="s">
        <v>81</v>
      </c>
      <c r="BK357" s="158">
        <f t="shared" si="83"/>
        <v>0</v>
      </c>
      <c r="BL357" s="21" t="s">
        <v>163</v>
      </c>
      <c r="BM357" s="21" t="s">
        <v>1188</v>
      </c>
    </row>
    <row r="358" spans="2:65" s="1" customFormat="1" ht="16.5" customHeight="1">
      <c r="B358" s="37"/>
      <c r="C358" s="147" t="s">
        <v>1610</v>
      </c>
      <c r="D358" s="147" t="s">
        <v>156</v>
      </c>
      <c r="E358" s="148" t="s">
        <v>2606</v>
      </c>
      <c r="F358" s="149" t="s">
        <v>2607</v>
      </c>
      <c r="G358" s="150" t="s">
        <v>284</v>
      </c>
      <c r="H358" s="151">
        <v>147.85</v>
      </c>
      <c r="I358" s="152"/>
      <c r="J358" s="153">
        <f t="shared" si="74"/>
        <v>0</v>
      </c>
      <c r="K358" s="149" t="s">
        <v>21</v>
      </c>
      <c r="L358" s="37"/>
      <c r="M358" s="154" t="s">
        <v>21</v>
      </c>
      <c r="N358" s="155" t="s">
        <v>44</v>
      </c>
      <c r="P358" s="156">
        <f t="shared" si="75"/>
        <v>0</v>
      </c>
      <c r="Q358" s="156">
        <v>1.3999999999999999E-4</v>
      </c>
      <c r="R358" s="156">
        <f t="shared" si="76"/>
        <v>2.0698999999999999E-2</v>
      </c>
      <c r="S358" s="156">
        <v>0</v>
      </c>
      <c r="T358" s="157">
        <f t="shared" si="77"/>
        <v>0</v>
      </c>
      <c r="AR358" s="21" t="s">
        <v>163</v>
      </c>
      <c r="AT358" s="21" t="s">
        <v>156</v>
      </c>
      <c r="AU358" s="21" t="s">
        <v>81</v>
      </c>
      <c r="AY358" s="21" t="s">
        <v>155</v>
      </c>
      <c r="BE358" s="158">
        <f t="shared" si="78"/>
        <v>0</v>
      </c>
      <c r="BF358" s="158">
        <f t="shared" si="79"/>
        <v>0</v>
      </c>
      <c r="BG358" s="158">
        <f t="shared" si="80"/>
        <v>0</v>
      </c>
      <c r="BH358" s="158">
        <f t="shared" si="81"/>
        <v>0</v>
      </c>
      <c r="BI358" s="158">
        <f t="shared" si="82"/>
        <v>0</v>
      </c>
      <c r="BJ358" s="21" t="s">
        <v>81</v>
      </c>
      <c r="BK358" s="158">
        <f t="shared" si="83"/>
        <v>0</v>
      </c>
      <c r="BL358" s="21" t="s">
        <v>163</v>
      </c>
      <c r="BM358" s="21" t="s">
        <v>1191</v>
      </c>
    </row>
    <row r="359" spans="2:65" s="1" customFormat="1" ht="16.5" customHeight="1">
      <c r="B359" s="37"/>
      <c r="C359" s="147" t="s">
        <v>73</v>
      </c>
      <c r="D359" s="147" t="s">
        <v>156</v>
      </c>
      <c r="E359" s="148" t="s">
        <v>2608</v>
      </c>
      <c r="F359" s="149" t="s">
        <v>2609</v>
      </c>
      <c r="G359" s="150" t="s">
        <v>21</v>
      </c>
      <c r="H359" s="151">
        <v>0</v>
      </c>
      <c r="I359" s="152"/>
      <c r="J359" s="153">
        <f t="shared" si="74"/>
        <v>0</v>
      </c>
      <c r="K359" s="149" t="s">
        <v>21</v>
      </c>
      <c r="L359" s="37"/>
      <c r="M359" s="154" t="s">
        <v>21</v>
      </c>
      <c r="N359" s="155" t="s">
        <v>44</v>
      </c>
      <c r="P359" s="156">
        <f t="shared" si="75"/>
        <v>0</v>
      </c>
      <c r="Q359" s="156">
        <v>0</v>
      </c>
      <c r="R359" s="156">
        <f t="shared" si="76"/>
        <v>0</v>
      </c>
      <c r="S359" s="156">
        <v>0</v>
      </c>
      <c r="T359" s="157">
        <f t="shared" si="77"/>
        <v>0</v>
      </c>
      <c r="AR359" s="21" t="s">
        <v>163</v>
      </c>
      <c r="AT359" s="21" t="s">
        <v>156</v>
      </c>
      <c r="AU359" s="21" t="s">
        <v>81</v>
      </c>
      <c r="AY359" s="21" t="s">
        <v>155</v>
      </c>
      <c r="BE359" s="158">
        <f t="shared" si="78"/>
        <v>0</v>
      </c>
      <c r="BF359" s="158">
        <f t="shared" si="79"/>
        <v>0</v>
      </c>
      <c r="BG359" s="158">
        <f t="shared" si="80"/>
        <v>0</v>
      </c>
      <c r="BH359" s="158">
        <f t="shared" si="81"/>
        <v>0</v>
      </c>
      <c r="BI359" s="158">
        <f t="shared" si="82"/>
        <v>0</v>
      </c>
      <c r="BJ359" s="21" t="s">
        <v>81</v>
      </c>
      <c r="BK359" s="158">
        <f t="shared" si="83"/>
        <v>0</v>
      </c>
      <c r="BL359" s="21" t="s">
        <v>163</v>
      </c>
      <c r="BM359" s="21" t="s">
        <v>1193</v>
      </c>
    </row>
    <row r="360" spans="2:65" s="1" customFormat="1" ht="16.5" customHeight="1">
      <c r="B360" s="37"/>
      <c r="C360" s="147" t="s">
        <v>681</v>
      </c>
      <c r="D360" s="147" t="s">
        <v>156</v>
      </c>
      <c r="E360" s="148" t="s">
        <v>2610</v>
      </c>
      <c r="F360" s="149" t="s">
        <v>2611</v>
      </c>
      <c r="G360" s="150" t="s">
        <v>284</v>
      </c>
      <c r="H360" s="151">
        <v>925</v>
      </c>
      <c r="I360" s="152"/>
      <c r="J360" s="153">
        <f t="shared" si="74"/>
        <v>0</v>
      </c>
      <c r="K360" s="149" t="s">
        <v>21</v>
      </c>
      <c r="L360" s="37"/>
      <c r="M360" s="154" t="s">
        <v>21</v>
      </c>
      <c r="N360" s="155" t="s">
        <v>44</v>
      </c>
      <c r="P360" s="156">
        <f t="shared" si="75"/>
        <v>0</v>
      </c>
      <c r="Q360" s="156">
        <v>2.7899999999999999E-3</v>
      </c>
      <c r="R360" s="156">
        <f t="shared" si="76"/>
        <v>2.5807500000000001</v>
      </c>
      <c r="S360" s="156">
        <v>0</v>
      </c>
      <c r="T360" s="157">
        <f t="shared" si="77"/>
        <v>0</v>
      </c>
      <c r="AR360" s="21" t="s">
        <v>163</v>
      </c>
      <c r="AT360" s="21" t="s">
        <v>156</v>
      </c>
      <c r="AU360" s="21" t="s">
        <v>81</v>
      </c>
      <c r="AY360" s="21" t="s">
        <v>155</v>
      </c>
      <c r="BE360" s="158">
        <f t="shared" si="78"/>
        <v>0</v>
      </c>
      <c r="BF360" s="158">
        <f t="shared" si="79"/>
        <v>0</v>
      </c>
      <c r="BG360" s="158">
        <f t="shared" si="80"/>
        <v>0</v>
      </c>
      <c r="BH360" s="158">
        <f t="shared" si="81"/>
        <v>0</v>
      </c>
      <c r="BI360" s="158">
        <f t="shared" si="82"/>
        <v>0</v>
      </c>
      <c r="BJ360" s="21" t="s">
        <v>81</v>
      </c>
      <c r="BK360" s="158">
        <f t="shared" si="83"/>
        <v>0</v>
      </c>
      <c r="BL360" s="21" t="s">
        <v>163</v>
      </c>
      <c r="BM360" s="21" t="s">
        <v>1196</v>
      </c>
    </row>
    <row r="361" spans="2:65" s="1" customFormat="1" ht="16.5" customHeight="1">
      <c r="B361" s="37"/>
      <c r="C361" s="147" t="s">
        <v>73</v>
      </c>
      <c r="D361" s="147" t="s">
        <v>156</v>
      </c>
      <c r="E361" s="148" t="s">
        <v>2612</v>
      </c>
      <c r="F361" s="149" t="s">
        <v>2613</v>
      </c>
      <c r="G361" s="150" t="s">
        <v>21</v>
      </c>
      <c r="H361" s="151">
        <v>0</v>
      </c>
      <c r="I361" s="152"/>
      <c r="J361" s="153">
        <f t="shared" si="74"/>
        <v>0</v>
      </c>
      <c r="K361" s="149" t="s">
        <v>21</v>
      </c>
      <c r="L361" s="37"/>
      <c r="M361" s="154" t="s">
        <v>21</v>
      </c>
      <c r="N361" s="155" t="s">
        <v>44</v>
      </c>
      <c r="P361" s="156">
        <f t="shared" si="75"/>
        <v>0</v>
      </c>
      <c r="Q361" s="156">
        <v>0</v>
      </c>
      <c r="R361" s="156">
        <f t="shared" si="76"/>
        <v>0</v>
      </c>
      <c r="S361" s="156">
        <v>0</v>
      </c>
      <c r="T361" s="157">
        <f t="shared" si="77"/>
        <v>0</v>
      </c>
      <c r="AR361" s="21" t="s">
        <v>163</v>
      </c>
      <c r="AT361" s="21" t="s">
        <v>156</v>
      </c>
      <c r="AU361" s="21" t="s">
        <v>81</v>
      </c>
      <c r="AY361" s="21" t="s">
        <v>155</v>
      </c>
      <c r="BE361" s="158">
        <f t="shared" si="78"/>
        <v>0</v>
      </c>
      <c r="BF361" s="158">
        <f t="shared" si="79"/>
        <v>0</v>
      </c>
      <c r="BG361" s="158">
        <f t="shared" si="80"/>
        <v>0</v>
      </c>
      <c r="BH361" s="158">
        <f t="shared" si="81"/>
        <v>0</v>
      </c>
      <c r="BI361" s="158">
        <f t="shared" si="82"/>
        <v>0</v>
      </c>
      <c r="BJ361" s="21" t="s">
        <v>81</v>
      </c>
      <c r="BK361" s="158">
        <f t="shared" si="83"/>
        <v>0</v>
      </c>
      <c r="BL361" s="21" t="s">
        <v>163</v>
      </c>
      <c r="BM361" s="21" t="s">
        <v>1198</v>
      </c>
    </row>
    <row r="362" spans="2:65" s="9" customFormat="1" ht="29.85" customHeight="1">
      <c r="B362" s="137"/>
      <c r="D362" s="138" t="s">
        <v>72</v>
      </c>
      <c r="E362" s="169" t="s">
        <v>337</v>
      </c>
      <c r="F362" s="169" t="s">
        <v>2614</v>
      </c>
      <c r="I362" s="140"/>
      <c r="J362" s="170">
        <f>BK362</f>
        <v>0</v>
      </c>
      <c r="L362" s="137"/>
      <c r="M362" s="142"/>
      <c r="P362" s="143">
        <v>0</v>
      </c>
      <c r="R362" s="143">
        <v>0</v>
      </c>
      <c r="T362" s="144">
        <v>0</v>
      </c>
      <c r="AR362" s="138" t="s">
        <v>81</v>
      </c>
      <c r="AT362" s="145" t="s">
        <v>72</v>
      </c>
      <c r="AU362" s="145" t="s">
        <v>81</v>
      </c>
      <c r="AY362" s="138" t="s">
        <v>155</v>
      </c>
      <c r="BK362" s="146">
        <v>0</v>
      </c>
    </row>
    <row r="363" spans="2:65" s="9" customFormat="1" ht="24.95" customHeight="1">
      <c r="B363" s="137"/>
      <c r="D363" s="138" t="s">
        <v>72</v>
      </c>
      <c r="E363" s="139" t="s">
        <v>2615</v>
      </c>
      <c r="F363" s="139" t="s">
        <v>2616</v>
      </c>
      <c r="I363" s="140"/>
      <c r="J363" s="141">
        <f>BK363</f>
        <v>0</v>
      </c>
      <c r="L363" s="137"/>
      <c r="M363" s="142"/>
      <c r="P363" s="143">
        <f>SUM(P364:P388)</f>
        <v>0</v>
      </c>
      <c r="R363" s="143">
        <f>SUM(R364:R388)</f>
        <v>384.72933147999998</v>
      </c>
      <c r="T363" s="144">
        <f>SUM(T364:T388)</f>
        <v>0</v>
      </c>
      <c r="AR363" s="138" t="s">
        <v>81</v>
      </c>
      <c r="AT363" s="145" t="s">
        <v>72</v>
      </c>
      <c r="AU363" s="145" t="s">
        <v>73</v>
      </c>
      <c r="AY363" s="138" t="s">
        <v>155</v>
      </c>
      <c r="BK363" s="146">
        <f>SUM(BK364:BK388)</f>
        <v>0</v>
      </c>
    </row>
    <row r="364" spans="2:65" s="1" customFormat="1" ht="16.5" customHeight="1">
      <c r="B364" s="37"/>
      <c r="C364" s="147" t="s">
        <v>1615</v>
      </c>
      <c r="D364" s="147" t="s">
        <v>156</v>
      </c>
      <c r="E364" s="148" t="s">
        <v>2617</v>
      </c>
      <c r="F364" s="149" t="s">
        <v>2618</v>
      </c>
      <c r="G364" s="150" t="s">
        <v>265</v>
      </c>
      <c r="H364" s="151">
        <v>26.49</v>
      </c>
      <c r="I364" s="152"/>
      <c r="J364" s="153">
        <f t="shared" ref="J364:J387" si="84">ROUND(I364*H364,2)</f>
        <v>0</v>
      </c>
      <c r="K364" s="149" t="s">
        <v>21</v>
      </c>
      <c r="L364" s="37"/>
      <c r="M364" s="154" t="s">
        <v>21</v>
      </c>
      <c r="N364" s="155" t="s">
        <v>44</v>
      </c>
      <c r="P364" s="156">
        <f t="shared" ref="P364:P387" si="85">O364*H364</f>
        <v>0</v>
      </c>
      <c r="Q364" s="156">
        <v>2.3472400000000002</v>
      </c>
      <c r="R364" s="156">
        <f t="shared" ref="R364:R387" si="86">Q364*H364</f>
        <v>62.178387600000001</v>
      </c>
      <c r="S364" s="156">
        <v>0</v>
      </c>
      <c r="T364" s="157">
        <f t="shared" ref="T364:T387" si="87">S364*H364</f>
        <v>0</v>
      </c>
      <c r="AR364" s="21" t="s">
        <v>163</v>
      </c>
      <c r="AT364" s="21" t="s">
        <v>156</v>
      </c>
      <c r="AU364" s="21" t="s">
        <v>81</v>
      </c>
      <c r="AY364" s="21" t="s">
        <v>155</v>
      </c>
      <c r="BE364" s="158">
        <f t="shared" ref="BE364:BE387" si="88">IF(N364="základní",J364,0)</f>
        <v>0</v>
      </c>
      <c r="BF364" s="158">
        <f t="shared" ref="BF364:BF387" si="89">IF(N364="snížená",J364,0)</f>
        <v>0</v>
      </c>
      <c r="BG364" s="158">
        <f t="shared" ref="BG364:BG387" si="90">IF(N364="zákl. přenesená",J364,0)</f>
        <v>0</v>
      </c>
      <c r="BH364" s="158">
        <f t="shared" ref="BH364:BH387" si="91">IF(N364="sníž. přenesená",J364,0)</f>
        <v>0</v>
      </c>
      <c r="BI364" s="158">
        <f t="shared" ref="BI364:BI387" si="92">IF(N364="nulová",J364,0)</f>
        <v>0</v>
      </c>
      <c r="BJ364" s="21" t="s">
        <v>81</v>
      </c>
      <c r="BK364" s="158">
        <f t="shared" ref="BK364:BK387" si="93">ROUND(I364*H364,2)</f>
        <v>0</v>
      </c>
      <c r="BL364" s="21" t="s">
        <v>163</v>
      </c>
      <c r="BM364" s="21" t="s">
        <v>1201</v>
      </c>
    </row>
    <row r="365" spans="2:65" s="1" customFormat="1" ht="16.5" customHeight="1">
      <c r="B365" s="37"/>
      <c r="C365" s="147" t="s">
        <v>73</v>
      </c>
      <c r="D365" s="147" t="s">
        <v>156</v>
      </c>
      <c r="E365" s="148" t="s">
        <v>2619</v>
      </c>
      <c r="F365" s="149" t="s">
        <v>2620</v>
      </c>
      <c r="G365" s="150" t="s">
        <v>21</v>
      </c>
      <c r="H365" s="151">
        <v>0</v>
      </c>
      <c r="I365" s="152"/>
      <c r="J365" s="153">
        <f t="shared" si="84"/>
        <v>0</v>
      </c>
      <c r="K365" s="149" t="s">
        <v>21</v>
      </c>
      <c r="L365" s="37"/>
      <c r="M365" s="154" t="s">
        <v>21</v>
      </c>
      <c r="N365" s="155" t="s">
        <v>44</v>
      </c>
      <c r="P365" s="156">
        <f t="shared" si="85"/>
        <v>0</v>
      </c>
      <c r="Q365" s="156">
        <v>0</v>
      </c>
      <c r="R365" s="156">
        <f t="shared" si="86"/>
        <v>0</v>
      </c>
      <c r="S365" s="156">
        <v>0</v>
      </c>
      <c r="T365" s="157">
        <f t="shared" si="87"/>
        <v>0</v>
      </c>
      <c r="AR365" s="21" t="s">
        <v>163</v>
      </c>
      <c r="AT365" s="21" t="s">
        <v>156</v>
      </c>
      <c r="AU365" s="21" t="s">
        <v>81</v>
      </c>
      <c r="AY365" s="21" t="s">
        <v>155</v>
      </c>
      <c r="BE365" s="158">
        <f t="shared" si="88"/>
        <v>0</v>
      </c>
      <c r="BF365" s="158">
        <f t="shared" si="89"/>
        <v>0</v>
      </c>
      <c r="BG365" s="158">
        <f t="shared" si="90"/>
        <v>0</v>
      </c>
      <c r="BH365" s="158">
        <f t="shared" si="91"/>
        <v>0</v>
      </c>
      <c r="BI365" s="158">
        <f t="shared" si="92"/>
        <v>0</v>
      </c>
      <c r="BJ365" s="21" t="s">
        <v>81</v>
      </c>
      <c r="BK365" s="158">
        <f t="shared" si="93"/>
        <v>0</v>
      </c>
      <c r="BL365" s="21" t="s">
        <v>163</v>
      </c>
      <c r="BM365" s="21" t="s">
        <v>1203</v>
      </c>
    </row>
    <row r="366" spans="2:65" s="1" customFormat="1" ht="16.5" customHeight="1">
      <c r="B366" s="37"/>
      <c r="C366" s="147" t="s">
        <v>685</v>
      </c>
      <c r="D366" s="147" t="s">
        <v>156</v>
      </c>
      <c r="E366" s="148" t="s">
        <v>2621</v>
      </c>
      <c r="F366" s="149" t="s">
        <v>2622</v>
      </c>
      <c r="G366" s="150" t="s">
        <v>265</v>
      </c>
      <c r="H366" s="151">
        <v>50.16</v>
      </c>
      <c r="I366" s="152"/>
      <c r="J366" s="153">
        <f t="shared" si="84"/>
        <v>0</v>
      </c>
      <c r="K366" s="149" t="s">
        <v>21</v>
      </c>
      <c r="L366" s="37"/>
      <c r="M366" s="154" t="s">
        <v>21</v>
      </c>
      <c r="N366" s="155" t="s">
        <v>44</v>
      </c>
      <c r="P366" s="156">
        <f t="shared" si="85"/>
        <v>0</v>
      </c>
      <c r="Q366" s="156">
        <v>2.3644099999999999</v>
      </c>
      <c r="R366" s="156">
        <f t="shared" si="86"/>
        <v>118.59880559999999</v>
      </c>
      <c r="S366" s="156">
        <v>0</v>
      </c>
      <c r="T366" s="157">
        <f t="shared" si="87"/>
        <v>0</v>
      </c>
      <c r="AR366" s="21" t="s">
        <v>163</v>
      </c>
      <c r="AT366" s="21" t="s">
        <v>156</v>
      </c>
      <c r="AU366" s="21" t="s">
        <v>81</v>
      </c>
      <c r="AY366" s="21" t="s">
        <v>155</v>
      </c>
      <c r="BE366" s="158">
        <f t="shared" si="88"/>
        <v>0</v>
      </c>
      <c r="BF366" s="158">
        <f t="shared" si="89"/>
        <v>0</v>
      </c>
      <c r="BG366" s="158">
        <f t="shared" si="90"/>
        <v>0</v>
      </c>
      <c r="BH366" s="158">
        <f t="shared" si="91"/>
        <v>0</v>
      </c>
      <c r="BI366" s="158">
        <f t="shared" si="92"/>
        <v>0</v>
      </c>
      <c r="BJ366" s="21" t="s">
        <v>81</v>
      </c>
      <c r="BK366" s="158">
        <f t="shared" si="93"/>
        <v>0</v>
      </c>
      <c r="BL366" s="21" t="s">
        <v>163</v>
      </c>
      <c r="BM366" s="21" t="s">
        <v>1206</v>
      </c>
    </row>
    <row r="367" spans="2:65" s="1" customFormat="1" ht="16.5" customHeight="1">
      <c r="B367" s="37"/>
      <c r="C367" s="147" t="s">
        <v>73</v>
      </c>
      <c r="D367" s="147" t="s">
        <v>156</v>
      </c>
      <c r="E367" s="148" t="s">
        <v>2623</v>
      </c>
      <c r="F367" s="149" t="s">
        <v>2624</v>
      </c>
      <c r="G367" s="150" t="s">
        <v>21</v>
      </c>
      <c r="H367" s="151">
        <v>0</v>
      </c>
      <c r="I367" s="152"/>
      <c r="J367" s="153">
        <f t="shared" si="84"/>
        <v>0</v>
      </c>
      <c r="K367" s="149" t="s">
        <v>21</v>
      </c>
      <c r="L367" s="37"/>
      <c r="M367" s="154" t="s">
        <v>21</v>
      </c>
      <c r="N367" s="155" t="s">
        <v>44</v>
      </c>
      <c r="P367" s="156">
        <f t="shared" si="85"/>
        <v>0</v>
      </c>
      <c r="Q367" s="156">
        <v>0</v>
      </c>
      <c r="R367" s="156">
        <f t="shared" si="86"/>
        <v>0</v>
      </c>
      <c r="S367" s="156">
        <v>0</v>
      </c>
      <c r="T367" s="157">
        <f t="shared" si="87"/>
        <v>0</v>
      </c>
      <c r="AR367" s="21" t="s">
        <v>163</v>
      </c>
      <c r="AT367" s="21" t="s">
        <v>156</v>
      </c>
      <c r="AU367" s="21" t="s">
        <v>81</v>
      </c>
      <c r="AY367" s="21" t="s">
        <v>155</v>
      </c>
      <c r="BE367" s="158">
        <f t="shared" si="88"/>
        <v>0</v>
      </c>
      <c r="BF367" s="158">
        <f t="shared" si="89"/>
        <v>0</v>
      </c>
      <c r="BG367" s="158">
        <f t="shared" si="90"/>
        <v>0</v>
      </c>
      <c r="BH367" s="158">
        <f t="shared" si="91"/>
        <v>0</v>
      </c>
      <c r="BI367" s="158">
        <f t="shared" si="92"/>
        <v>0</v>
      </c>
      <c r="BJ367" s="21" t="s">
        <v>81</v>
      </c>
      <c r="BK367" s="158">
        <f t="shared" si="93"/>
        <v>0</v>
      </c>
      <c r="BL367" s="21" t="s">
        <v>163</v>
      </c>
      <c r="BM367" s="21" t="s">
        <v>1208</v>
      </c>
    </row>
    <row r="368" spans="2:65" s="1" customFormat="1" ht="16.5" customHeight="1">
      <c r="B368" s="37"/>
      <c r="C368" s="147" t="s">
        <v>1620</v>
      </c>
      <c r="D368" s="147" t="s">
        <v>156</v>
      </c>
      <c r="E368" s="148" t="s">
        <v>2625</v>
      </c>
      <c r="F368" s="149" t="s">
        <v>2626</v>
      </c>
      <c r="G368" s="150" t="s">
        <v>265</v>
      </c>
      <c r="H368" s="151">
        <v>50.16</v>
      </c>
      <c r="I368" s="152"/>
      <c r="J368" s="153">
        <f t="shared" si="84"/>
        <v>0</v>
      </c>
      <c r="K368" s="149" t="s">
        <v>21</v>
      </c>
      <c r="L368" s="37"/>
      <c r="M368" s="154" t="s">
        <v>21</v>
      </c>
      <c r="N368" s="155" t="s">
        <v>44</v>
      </c>
      <c r="P368" s="156">
        <f t="shared" si="85"/>
        <v>0</v>
      </c>
      <c r="Q368" s="156">
        <v>0</v>
      </c>
      <c r="R368" s="156">
        <f t="shared" si="86"/>
        <v>0</v>
      </c>
      <c r="S368" s="156">
        <v>0</v>
      </c>
      <c r="T368" s="157">
        <f t="shared" si="87"/>
        <v>0</v>
      </c>
      <c r="AR368" s="21" t="s">
        <v>163</v>
      </c>
      <c r="AT368" s="21" t="s">
        <v>156</v>
      </c>
      <c r="AU368" s="21" t="s">
        <v>81</v>
      </c>
      <c r="AY368" s="21" t="s">
        <v>155</v>
      </c>
      <c r="BE368" s="158">
        <f t="shared" si="88"/>
        <v>0</v>
      </c>
      <c r="BF368" s="158">
        <f t="shared" si="89"/>
        <v>0</v>
      </c>
      <c r="BG368" s="158">
        <f t="shared" si="90"/>
        <v>0</v>
      </c>
      <c r="BH368" s="158">
        <f t="shared" si="91"/>
        <v>0</v>
      </c>
      <c r="BI368" s="158">
        <f t="shared" si="92"/>
        <v>0</v>
      </c>
      <c r="BJ368" s="21" t="s">
        <v>81</v>
      </c>
      <c r="BK368" s="158">
        <f t="shared" si="93"/>
        <v>0</v>
      </c>
      <c r="BL368" s="21" t="s">
        <v>163</v>
      </c>
      <c r="BM368" s="21" t="s">
        <v>1211</v>
      </c>
    </row>
    <row r="369" spans="2:65" s="1" customFormat="1" ht="16.5" customHeight="1">
      <c r="B369" s="37"/>
      <c r="C369" s="147" t="s">
        <v>73</v>
      </c>
      <c r="D369" s="147" t="s">
        <v>156</v>
      </c>
      <c r="E369" s="148" t="s">
        <v>2627</v>
      </c>
      <c r="F369" s="149" t="s">
        <v>2624</v>
      </c>
      <c r="G369" s="150" t="s">
        <v>21</v>
      </c>
      <c r="H369" s="151">
        <v>0</v>
      </c>
      <c r="I369" s="152"/>
      <c r="J369" s="153">
        <f t="shared" si="84"/>
        <v>0</v>
      </c>
      <c r="K369" s="149" t="s">
        <v>21</v>
      </c>
      <c r="L369" s="37"/>
      <c r="M369" s="154" t="s">
        <v>21</v>
      </c>
      <c r="N369" s="155" t="s">
        <v>44</v>
      </c>
      <c r="P369" s="156">
        <f t="shared" si="85"/>
        <v>0</v>
      </c>
      <c r="Q369" s="156">
        <v>0</v>
      </c>
      <c r="R369" s="156">
        <f t="shared" si="86"/>
        <v>0</v>
      </c>
      <c r="S369" s="156">
        <v>0</v>
      </c>
      <c r="T369" s="157">
        <f t="shared" si="87"/>
        <v>0</v>
      </c>
      <c r="AR369" s="21" t="s">
        <v>163</v>
      </c>
      <c r="AT369" s="21" t="s">
        <v>156</v>
      </c>
      <c r="AU369" s="21" t="s">
        <v>81</v>
      </c>
      <c r="AY369" s="21" t="s">
        <v>155</v>
      </c>
      <c r="BE369" s="158">
        <f t="shared" si="88"/>
        <v>0</v>
      </c>
      <c r="BF369" s="158">
        <f t="shared" si="89"/>
        <v>0</v>
      </c>
      <c r="BG369" s="158">
        <f t="shared" si="90"/>
        <v>0</v>
      </c>
      <c r="BH369" s="158">
        <f t="shared" si="91"/>
        <v>0</v>
      </c>
      <c r="BI369" s="158">
        <f t="shared" si="92"/>
        <v>0</v>
      </c>
      <c r="BJ369" s="21" t="s">
        <v>81</v>
      </c>
      <c r="BK369" s="158">
        <f t="shared" si="93"/>
        <v>0</v>
      </c>
      <c r="BL369" s="21" t="s">
        <v>163</v>
      </c>
      <c r="BM369" s="21" t="s">
        <v>1213</v>
      </c>
    </row>
    <row r="370" spans="2:65" s="1" customFormat="1" ht="16.5" customHeight="1">
      <c r="B370" s="37"/>
      <c r="C370" s="147" t="s">
        <v>687</v>
      </c>
      <c r="D370" s="147" t="s">
        <v>156</v>
      </c>
      <c r="E370" s="148" t="s">
        <v>2628</v>
      </c>
      <c r="F370" s="149" t="s">
        <v>2629</v>
      </c>
      <c r="G370" s="150" t="s">
        <v>303</v>
      </c>
      <c r="H370" s="151">
        <v>3.7440000000000002</v>
      </c>
      <c r="I370" s="152"/>
      <c r="J370" s="153">
        <f t="shared" si="84"/>
        <v>0</v>
      </c>
      <c r="K370" s="149" t="s">
        <v>21</v>
      </c>
      <c r="L370" s="37"/>
      <c r="M370" s="154" t="s">
        <v>21</v>
      </c>
      <c r="N370" s="155" t="s">
        <v>44</v>
      </c>
      <c r="P370" s="156">
        <f t="shared" si="85"/>
        <v>0</v>
      </c>
      <c r="Q370" s="156">
        <v>1.03827</v>
      </c>
      <c r="R370" s="156">
        <f t="shared" si="86"/>
        <v>3.8872828800000003</v>
      </c>
      <c r="S370" s="156">
        <v>0</v>
      </c>
      <c r="T370" s="157">
        <f t="shared" si="87"/>
        <v>0</v>
      </c>
      <c r="AR370" s="21" t="s">
        <v>163</v>
      </c>
      <c r="AT370" s="21" t="s">
        <v>156</v>
      </c>
      <c r="AU370" s="21" t="s">
        <v>81</v>
      </c>
      <c r="AY370" s="21" t="s">
        <v>155</v>
      </c>
      <c r="BE370" s="158">
        <f t="shared" si="88"/>
        <v>0</v>
      </c>
      <c r="BF370" s="158">
        <f t="shared" si="89"/>
        <v>0</v>
      </c>
      <c r="BG370" s="158">
        <f t="shared" si="90"/>
        <v>0</v>
      </c>
      <c r="BH370" s="158">
        <f t="shared" si="91"/>
        <v>0</v>
      </c>
      <c r="BI370" s="158">
        <f t="shared" si="92"/>
        <v>0</v>
      </c>
      <c r="BJ370" s="21" t="s">
        <v>81</v>
      </c>
      <c r="BK370" s="158">
        <f t="shared" si="93"/>
        <v>0</v>
      </c>
      <c r="BL370" s="21" t="s">
        <v>163</v>
      </c>
      <c r="BM370" s="21" t="s">
        <v>1216</v>
      </c>
    </row>
    <row r="371" spans="2:65" s="1" customFormat="1" ht="16.5" customHeight="1">
      <c r="B371" s="37"/>
      <c r="C371" s="147" t="s">
        <v>73</v>
      </c>
      <c r="D371" s="147" t="s">
        <v>156</v>
      </c>
      <c r="E371" s="148" t="s">
        <v>2630</v>
      </c>
      <c r="F371" s="149" t="s">
        <v>2631</v>
      </c>
      <c r="G371" s="150" t="s">
        <v>21</v>
      </c>
      <c r="H371" s="151">
        <v>0</v>
      </c>
      <c r="I371" s="152"/>
      <c r="J371" s="153">
        <f t="shared" si="84"/>
        <v>0</v>
      </c>
      <c r="K371" s="149" t="s">
        <v>21</v>
      </c>
      <c r="L371" s="37"/>
      <c r="M371" s="154" t="s">
        <v>21</v>
      </c>
      <c r="N371" s="155" t="s">
        <v>44</v>
      </c>
      <c r="P371" s="156">
        <f t="shared" si="85"/>
        <v>0</v>
      </c>
      <c r="Q371" s="156">
        <v>0</v>
      </c>
      <c r="R371" s="156">
        <f t="shared" si="86"/>
        <v>0</v>
      </c>
      <c r="S371" s="156">
        <v>0</v>
      </c>
      <c r="T371" s="157">
        <f t="shared" si="87"/>
        <v>0</v>
      </c>
      <c r="AR371" s="21" t="s">
        <v>163</v>
      </c>
      <c r="AT371" s="21" t="s">
        <v>156</v>
      </c>
      <c r="AU371" s="21" t="s">
        <v>81</v>
      </c>
      <c r="AY371" s="21" t="s">
        <v>155</v>
      </c>
      <c r="BE371" s="158">
        <f t="shared" si="88"/>
        <v>0</v>
      </c>
      <c r="BF371" s="158">
        <f t="shared" si="89"/>
        <v>0</v>
      </c>
      <c r="BG371" s="158">
        <f t="shared" si="90"/>
        <v>0</v>
      </c>
      <c r="BH371" s="158">
        <f t="shared" si="91"/>
        <v>0</v>
      </c>
      <c r="BI371" s="158">
        <f t="shared" si="92"/>
        <v>0</v>
      </c>
      <c r="BJ371" s="21" t="s">
        <v>81</v>
      </c>
      <c r="BK371" s="158">
        <f t="shared" si="93"/>
        <v>0</v>
      </c>
      <c r="BL371" s="21" t="s">
        <v>163</v>
      </c>
      <c r="BM371" s="21" t="s">
        <v>1218</v>
      </c>
    </row>
    <row r="372" spans="2:65" s="1" customFormat="1" ht="16.5" customHeight="1">
      <c r="B372" s="37"/>
      <c r="C372" s="147" t="s">
        <v>2632</v>
      </c>
      <c r="D372" s="147" t="s">
        <v>156</v>
      </c>
      <c r="E372" s="148" t="s">
        <v>2633</v>
      </c>
      <c r="F372" s="149" t="s">
        <v>2634</v>
      </c>
      <c r="G372" s="150" t="s">
        <v>265</v>
      </c>
      <c r="H372" s="151">
        <v>12.4</v>
      </c>
      <c r="I372" s="152"/>
      <c r="J372" s="153">
        <f t="shared" si="84"/>
        <v>0</v>
      </c>
      <c r="K372" s="149" t="s">
        <v>21</v>
      </c>
      <c r="L372" s="37"/>
      <c r="M372" s="154" t="s">
        <v>21</v>
      </c>
      <c r="N372" s="155" t="s">
        <v>44</v>
      </c>
      <c r="P372" s="156">
        <f t="shared" si="85"/>
        <v>0</v>
      </c>
      <c r="Q372" s="156">
        <v>2.3644099999999999</v>
      </c>
      <c r="R372" s="156">
        <f t="shared" si="86"/>
        <v>29.318684000000001</v>
      </c>
      <c r="S372" s="156">
        <v>0</v>
      </c>
      <c r="T372" s="157">
        <f t="shared" si="87"/>
        <v>0</v>
      </c>
      <c r="AR372" s="21" t="s">
        <v>163</v>
      </c>
      <c r="AT372" s="21" t="s">
        <v>156</v>
      </c>
      <c r="AU372" s="21" t="s">
        <v>81</v>
      </c>
      <c r="AY372" s="21" t="s">
        <v>155</v>
      </c>
      <c r="BE372" s="158">
        <f t="shared" si="88"/>
        <v>0</v>
      </c>
      <c r="BF372" s="158">
        <f t="shared" si="89"/>
        <v>0</v>
      </c>
      <c r="BG372" s="158">
        <f t="shared" si="90"/>
        <v>0</v>
      </c>
      <c r="BH372" s="158">
        <f t="shared" si="91"/>
        <v>0</v>
      </c>
      <c r="BI372" s="158">
        <f t="shared" si="92"/>
        <v>0</v>
      </c>
      <c r="BJ372" s="21" t="s">
        <v>81</v>
      </c>
      <c r="BK372" s="158">
        <f t="shared" si="93"/>
        <v>0</v>
      </c>
      <c r="BL372" s="21" t="s">
        <v>163</v>
      </c>
      <c r="BM372" s="21" t="s">
        <v>1221</v>
      </c>
    </row>
    <row r="373" spans="2:65" s="1" customFormat="1" ht="16.5" customHeight="1">
      <c r="B373" s="37"/>
      <c r="C373" s="147" t="s">
        <v>73</v>
      </c>
      <c r="D373" s="147" t="s">
        <v>156</v>
      </c>
      <c r="E373" s="148" t="s">
        <v>2635</v>
      </c>
      <c r="F373" s="149" t="s">
        <v>2636</v>
      </c>
      <c r="G373" s="150" t="s">
        <v>21</v>
      </c>
      <c r="H373" s="151">
        <v>0</v>
      </c>
      <c r="I373" s="152"/>
      <c r="J373" s="153">
        <f t="shared" si="84"/>
        <v>0</v>
      </c>
      <c r="K373" s="149" t="s">
        <v>21</v>
      </c>
      <c r="L373" s="37"/>
      <c r="M373" s="154" t="s">
        <v>21</v>
      </c>
      <c r="N373" s="155" t="s">
        <v>44</v>
      </c>
      <c r="P373" s="156">
        <f t="shared" si="85"/>
        <v>0</v>
      </c>
      <c r="Q373" s="156">
        <v>0</v>
      </c>
      <c r="R373" s="156">
        <f t="shared" si="86"/>
        <v>0</v>
      </c>
      <c r="S373" s="156">
        <v>0</v>
      </c>
      <c r="T373" s="157">
        <f t="shared" si="87"/>
        <v>0</v>
      </c>
      <c r="AR373" s="21" t="s">
        <v>163</v>
      </c>
      <c r="AT373" s="21" t="s">
        <v>156</v>
      </c>
      <c r="AU373" s="21" t="s">
        <v>81</v>
      </c>
      <c r="AY373" s="21" t="s">
        <v>155</v>
      </c>
      <c r="BE373" s="158">
        <f t="shared" si="88"/>
        <v>0</v>
      </c>
      <c r="BF373" s="158">
        <f t="shared" si="89"/>
        <v>0</v>
      </c>
      <c r="BG373" s="158">
        <f t="shared" si="90"/>
        <v>0</v>
      </c>
      <c r="BH373" s="158">
        <f t="shared" si="91"/>
        <v>0</v>
      </c>
      <c r="BI373" s="158">
        <f t="shared" si="92"/>
        <v>0</v>
      </c>
      <c r="BJ373" s="21" t="s">
        <v>81</v>
      </c>
      <c r="BK373" s="158">
        <f t="shared" si="93"/>
        <v>0</v>
      </c>
      <c r="BL373" s="21" t="s">
        <v>163</v>
      </c>
      <c r="BM373" s="21" t="s">
        <v>1223</v>
      </c>
    </row>
    <row r="374" spans="2:65" s="1" customFormat="1" ht="16.5" customHeight="1">
      <c r="B374" s="37"/>
      <c r="C374" s="147" t="s">
        <v>691</v>
      </c>
      <c r="D374" s="147" t="s">
        <v>156</v>
      </c>
      <c r="E374" s="148" t="s">
        <v>1623</v>
      </c>
      <c r="F374" s="149" t="s">
        <v>2637</v>
      </c>
      <c r="G374" s="150" t="s">
        <v>265</v>
      </c>
      <c r="H374" s="151">
        <v>12.4</v>
      </c>
      <c r="I374" s="152"/>
      <c r="J374" s="153">
        <f t="shared" si="84"/>
        <v>0</v>
      </c>
      <c r="K374" s="149" t="s">
        <v>21</v>
      </c>
      <c r="L374" s="37"/>
      <c r="M374" s="154" t="s">
        <v>21</v>
      </c>
      <c r="N374" s="155" t="s">
        <v>44</v>
      </c>
      <c r="P374" s="156">
        <f t="shared" si="85"/>
        <v>0</v>
      </c>
      <c r="Q374" s="156">
        <v>0</v>
      </c>
      <c r="R374" s="156">
        <f t="shared" si="86"/>
        <v>0</v>
      </c>
      <c r="S374" s="156">
        <v>0</v>
      </c>
      <c r="T374" s="157">
        <f t="shared" si="87"/>
        <v>0</v>
      </c>
      <c r="AR374" s="21" t="s">
        <v>163</v>
      </c>
      <c r="AT374" s="21" t="s">
        <v>156</v>
      </c>
      <c r="AU374" s="21" t="s">
        <v>81</v>
      </c>
      <c r="AY374" s="21" t="s">
        <v>155</v>
      </c>
      <c r="BE374" s="158">
        <f t="shared" si="88"/>
        <v>0</v>
      </c>
      <c r="BF374" s="158">
        <f t="shared" si="89"/>
        <v>0</v>
      </c>
      <c r="BG374" s="158">
        <f t="shared" si="90"/>
        <v>0</v>
      </c>
      <c r="BH374" s="158">
        <f t="shared" si="91"/>
        <v>0</v>
      </c>
      <c r="BI374" s="158">
        <f t="shared" si="92"/>
        <v>0</v>
      </c>
      <c r="BJ374" s="21" t="s">
        <v>81</v>
      </c>
      <c r="BK374" s="158">
        <f t="shared" si="93"/>
        <v>0</v>
      </c>
      <c r="BL374" s="21" t="s">
        <v>163</v>
      </c>
      <c r="BM374" s="21" t="s">
        <v>1226</v>
      </c>
    </row>
    <row r="375" spans="2:65" s="1" customFormat="1" ht="16.5" customHeight="1">
      <c r="B375" s="37"/>
      <c r="C375" s="147" t="s">
        <v>73</v>
      </c>
      <c r="D375" s="147" t="s">
        <v>156</v>
      </c>
      <c r="E375" s="148" t="s">
        <v>2638</v>
      </c>
      <c r="F375" s="149" t="s">
        <v>2636</v>
      </c>
      <c r="G375" s="150" t="s">
        <v>21</v>
      </c>
      <c r="H375" s="151">
        <v>0</v>
      </c>
      <c r="I375" s="152"/>
      <c r="J375" s="153">
        <f t="shared" si="84"/>
        <v>0</v>
      </c>
      <c r="K375" s="149" t="s">
        <v>21</v>
      </c>
      <c r="L375" s="37"/>
      <c r="M375" s="154" t="s">
        <v>21</v>
      </c>
      <c r="N375" s="155" t="s">
        <v>44</v>
      </c>
      <c r="P375" s="156">
        <f t="shared" si="85"/>
        <v>0</v>
      </c>
      <c r="Q375" s="156">
        <v>0</v>
      </c>
      <c r="R375" s="156">
        <f t="shared" si="86"/>
        <v>0</v>
      </c>
      <c r="S375" s="156">
        <v>0</v>
      </c>
      <c r="T375" s="157">
        <f t="shared" si="87"/>
        <v>0</v>
      </c>
      <c r="AR375" s="21" t="s">
        <v>163</v>
      </c>
      <c r="AT375" s="21" t="s">
        <v>156</v>
      </c>
      <c r="AU375" s="21" t="s">
        <v>81</v>
      </c>
      <c r="AY375" s="21" t="s">
        <v>155</v>
      </c>
      <c r="BE375" s="158">
        <f t="shared" si="88"/>
        <v>0</v>
      </c>
      <c r="BF375" s="158">
        <f t="shared" si="89"/>
        <v>0</v>
      </c>
      <c r="BG375" s="158">
        <f t="shared" si="90"/>
        <v>0</v>
      </c>
      <c r="BH375" s="158">
        <f t="shared" si="91"/>
        <v>0</v>
      </c>
      <c r="BI375" s="158">
        <f t="shared" si="92"/>
        <v>0</v>
      </c>
      <c r="BJ375" s="21" t="s">
        <v>81</v>
      </c>
      <c r="BK375" s="158">
        <f t="shared" si="93"/>
        <v>0</v>
      </c>
      <c r="BL375" s="21" t="s">
        <v>163</v>
      </c>
      <c r="BM375" s="21" t="s">
        <v>1228</v>
      </c>
    </row>
    <row r="376" spans="2:65" s="1" customFormat="1" ht="16.5" customHeight="1">
      <c r="B376" s="37"/>
      <c r="C376" s="147" t="s">
        <v>2639</v>
      </c>
      <c r="D376" s="147" t="s">
        <v>156</v>
      </c>
      <c r="E376" s="148" t="s">
        <v>2640</v>
      </c>
      <c r="F376" s="149" t="s">
        <v>2641</v>
      </c>
      <c r="G376" s="150" t="s">
        <v>303</v>
      </c>
      <c r="H376" s="151">
        <v>0.54500000000000004</v>
      </c>
      <c r="I376" s="152"/>
      <c r="J376" s="153">
        <f t="shared" si="84"/>
        <v>0</v>
      </c>
      <c r="K376" s="149" t="s">
        <v>21</v>
      </c>
      <c r="L376" s="37"/>
      <c r="M376" s="154" t="s">
        <v>21</v>
      </c>
      <c r="N376" s="155" t="s">
        <v>44</v>
      </c>
      <c r="P376" s="156">
        <f t="shared" si="85"/>
        <v>0</v>
      </c>
      <c r="Q376" s="156">
        <v>1.03827</v>
      </c>
      <c r="R376" s="156">
        <f t="shared" si="86"/>
        <v>0.56585715000000003</v>
      </c>
      <c r="S376" s="156">
        <v>0</v>
      </c>
      <c r="T376" s="157">
        <f t="shared" si="87"/>
        <v>0</v>
      </c>
      <c r="AR376" s="21" t="s">
        <v>163</v>
      </c>
      <c r="AT376" s="21" t="s">
        <v>156</v>
      </c>
      <c r="AU376" s="21" t="s">
        <v>81</v>
      </c>
      <c r="AY376" s="21" t="s">
        <v>155</v>
      </c>
      <c r="BE376" s="158">
        <f t="shared" si="88"/>
        <v>0</v>
      </c>
      <c r="BF376" s="158">
        <f t="shared" si="89"/>
        <v>0</v>
      </c>
      <c r="BG376" s="158">
        <f t="shared" si="90"/>
        <v>0</v>
      </c>
      <c r="BH376" s="158">
        <f t="shared" si="91"/>
        <v>0</v>
      </c>
      <c r="BI376" s="158">
        <f t="shared" si="92"/>
        <v>0</v>
      </c>
      <c r="BJ376" s="21" t="s">
        <v>81</v>
      </c>
      <c r="BK376" s="158">
        <f t="shared" si="93"/>
        <v>0</v>
      </c>
      <c r="BL376" s="21" t="s">
        <v>163</v>
      </c>
      <c r="BM376" s="21" t="s">
        <v>1231</v>
      </c>
    </row>
    <row r="377" spans="2:65" s="1" customFormat="1" ht="16.5" customHeight="1">
      <c r="B377" s="37"/>
      <c r="C377" s="147" t="s">
        <v>73</v>
      </c>
      <c r="D377" s="147" t="s">
        <v>156</v>
      </c>
      <c r="E377" s="148" t="s">
        <v>2642</v>
      </c>
      <c r="F377" s="149" t="s">
        <v>2643</v>
      </c>
      <c r="G377" s="150" t="s">
        <v>21</v>
      </c>
      <c r="H377" s="151">
        <v>0</v>
      </c>
      <c r="I377" s="152"/>
      <c r="J377" s="153">
        <f t="shared" si="84"/>
        <v>0</v>
      </c>
      <c r="K377" s="149" t="s">
        <v>21</v>
      </c>
      <c r="L377" s="37"/>
      <c r="M377" s="154" t="s">
        <v>21</v>
      </c>
      <c r="N377" s="155" t="s">
        <v>44</v>
      </c>
      <c r="P377" s="156">
        <f t="shared" si="85"/>
        <v>0</v>
      </c>
      <c r="Q377" s="156">
        <v>0</v>
      </c>
      <c r="R377" s="156">
        <f t="shared" si="86"/>
        <v>0</v>
      </c>
      <c r="S377" s="156">
        <v>0</v>
      </c>
      <c r="T377" s="157">
        <f t="shared" si="87"/>
        <v>0</v>
      </c>
      <c r="AR377" s="21" t="s">
        <v>163</v>
      </c>
      <c r="AT377" s="21" t="s">
        <v>156</v>
      </c>
      <c r="AU377" s="21" t="s">
        <v>81</v>
      </c>
      <c r="AY377" s="21" t="s">
        <v>155</v>
      </c>
      <c r="BE377" s="158">
        <f t="shared" si="88"/>
        <v>0</v>
      </c>
      <c r="BF377" s="158">
        <f t="shared" si="89"/>
        <v>0</v>
      </c>
      <c r="BG377" s="158">
        <f t="shared" si="90"/>
        <v>0</v>
      </c>
      <c r="BH377" s="158">
        <f t="shared" si="91"/>
        <v>0</v>
      </c>
      <c r="BI377" s="158">
        <f t="shared" si="92"/>
        <v>0</v>
      </c>
      <c r="BJ377" s="21" t="s">
        <v>81</v>
      </c>
      <c r="BK377" s="158">
        <f t="shared" si="93"/>
        <v>0</v>
      </c>
      <c r="BL377" s="21" t="s">
        <v>163</v>
      </c>
      <c r="BM377" s="21" t="s">
        <v>1233</v>
      </c>
    </row>
    <row r="378" spans="2:65" s="1" customFormat="1" ht="16.5" customHeight="1">
      <c r="B378" s="37"/>
      <c r="C378" s="147" t="s">
        <v>693</v>
      </c>
      <c r="D378" s="147" t="s">
        <v>156</v>
      </c>
      <c r="E378" s="148" t="s">
        <v>2644</v>
      </c>
      <c r="F378" s="149" t="s">
        <v>2645</v>
      </c>
      <c r="G378" s="150" t="s">
        <v>265</v>
      </c>
      <c r="H378" s="151">
        <v>66.224999999999994</v>
      </c>
      <c r="I378" s="152"/>
      <c r="J378" s="153">
        <f t="shared" si="84"/>
        <v>0</v>
      </c>
      <c r="K378" s="149" t="s">
        <v>21</v>
      </c>
      <c r="L378" s="37"/>
      <c r="M378" s="154" t="s">
        <v>21</v>
      </c>
      <c r="N378" s="155" t="s">
        <v>44</v>
      </c>
      <c r="P378" s="156">
        <f t="shared" si="85"/>
        <v>0</v>
      </c>
      <c r="Q378" s="156">
        <v>1.837</v>
      </c>
      <c r="R378" s="156">
        <f t="shared" si="86"/>
        <v>121.65532499999999</v>
      </c>
      <c r="S378" s="156">
        <v>0</v>
      </c>
      <c r="T378" s="157">
        <f t="shared" si="87"/>
        <v>0</v>
      </c>
      <c r="AR378" s="21" t="s">
        <v>163</v>
      </c>
      <c r="AT378" s="21" t="s">
        <v>156</v>
      </c>
      <c r="AU378" s="21" t="s">
        <v>81</v>
      </c>
      <c r="AY378" s="21" t="s">
        <v>155</v>
      </c>
      <c r="BE378" s="158">
        <f t="shared" si="88"/>
        <v>0</v>
      </c>
      <c r="BF378" s="158">
        <f t="shared" si="89"/>
        <v>0</v>
      </c>
      <c r="BG378" s="158">
        <f t="shared" si="90"/>
        <v>0</v>
      </c>
      <c r="BH378" s="158">
        <f t="shared" si="91"/>
        <v>0</v>
      </c>
      <c r="BI378" s="158">
        <f t="shared" si="92"/>
        <v>0</v>
      </c>
      <c r="BJ378" s="21" t="s">
        <v>81</v>
      </c>
      <c r="BK378" s="158">
        <f t="shared" si="93"/>
        <v>0</v>
      </c>
      <c r="BL378" s="21" t="s">
        <v>163</v>
      </c>
      <c r="BM378" s="21" t="s">
        <v>1236</v>
      </c>
    </row>
    <row r="379" spans="2:65" s="1" customFormat="1" ht="16.5" customHeight="1">
      <c r="B379" s="37"/>
      <c r="C379" s="147" t="s">
        <v>73</v>
      </c>
      <c r="D379" s="147" t="s">
        <v>156</v>
      </c>
      <c r="E379" s="148" t="s">
        <v>2646</v>
      </c>
      <c r="F379" s="149" t="s">
        <v>2647</v>
      </c>
      <c r="G379" s="150" t="s">
        <v>21</v>
      </c>
      <c r="H379" s="151">
        <v>0</v>
      </c>
      <c r="I379" s="152"/>
      <c r="J379" s="153">
        <f t="shared" si="84"/>
        <v>0</v>
      </c>
      <c r="K379" s="149" t="s">
        <v>21</v>
      </c>
      <c r="L379" s="37"/>
      <c r="M379" s="154" t="s">
        <v>21</v>
      </c>
      <c r="N379" s="155" t="s">
        <v>44</v>
      </c>
      <c r="P379" s="156">
        <f t="shared" si="85"/>
        <v>0</v>
      </c>
      <c r="Q379" s="156">
        <v>0</v>
      </c>
      <c r="R379" s="156">
        <f t="shared" si="86"/>
        <v>0</v>
      </c>
      <c r="S379" s="156">
        <v>0</v>
      </c>
      <c r="T379" s="157">
        <f t="shared" si="87"/>
        <v>0</v>
      </c>
      <c r="AR379" s="21" t="s">
        <v>163</v>
      </c>
      <c r="AT379" s="21" t="s">
        <v>156</v>
      </c>
      <c r="AU379" s="21" t="s">
        <v>81</v>
      </c>
      <c r="AY379" s="21" t="s">
        <v>155</v>
      </c>
      <c r="BE379" s="158">
        <f t="shared" si="88"/>
        <v>0</v>
      </c>
      <c r="BF379" s="158">
        <f t="shared" si="89"/>
        <v>0</v>
      </c>
      <c r="BG379" s="158">
        <f t="shared" si="90"/>
        <v>0</v>
      </c>
      <c r="BH379" s="158">
        <f t="shared" si="91"/>
        <v>0</v>
      </c>
      <c r="BI379" s="158">
        <f t="shared" si="92"/>
        <v>0</v>
      </c>
      <c r="BJ379" s="21" t="s">
        <v>81</v>
      </c>
      <c r="BK379" s="158">
        <f t="shared" si="93"/>
        <v>0</v>
      </c>
      <c r="BL379" s="21" t="s">
        <v>163</v>
      </c>
      <c r="BM379" s="21" t="s">
        <v>1238</v>
      </c>
    </row>
    <row r="380" spans="2:65" s="1" customFormat="1" ht="16.5" customHeight="1">
      <c r="B380" s="37"/>
      <c r="C380" s="147" t="s">
        <v>2648</v>
      </c>
      <c r="D380" s="147" t="s">
        <v>156</v>
      </c>
      <c r="E380" s="148" t="s">
        <v>2649</v>
      </c>
      <c r="F380" s="149" t="s">
        <v>2650</v>
      </c>
      <c r="G380" s="150" t="s">
        <v>265</v>
      </c>
      <c r="H380" s="151">
        <v>13.06</v>
      </c>
      <c r="I380" s="152"/>
      <c r="J380" s="153">
        <f t="shared" si="84"/>
        <v>0</v>
      </c>
      <c r="K380" s="149" t="s">
        <v>21</v>
      </c>
      <c r="L380" s="37"/>
      <c r="M380" s="154" t="s">
        <v>21</v>
      </c>
      <c r="N380" s="155" t="s">
        <v>44</v>
      </c>
      <c r="P380" s="156">
        <f t="shared" si="85"/>
        <v>0</v>
      </c>
      <c r="Q380" s="156">
        <v>1.75</v>
      </c>
      <c r="R380" s="156">
        <f t="shared" si="86"/>
        <v>22.855</v>
      </c>
      <c r="S380" s="156">
        <v>0</v>
      </c>
      <c r="T380" s="157">
        <f t="shared" si="87"/>
        <v>0</v>
      </c>
      <c r="AR380" s="21" t="s">
        <v>163</v>
      </c>
      <c r="AT380" s="21" t="s">
        <v>156</v>
      </c>
      <c r="AU380" s="21" t="s">
        <v>81</v>
      </c>
      <c r="AY380" s="21" t="s">
        <v>155</v>
      </c>
      <c r="BE380" s="158">
        <f t="shared" si="88"/>
        <v>0</v>
      </c>
      <c r="BF380" s="158">
        <f t="shared" si="89"/>
        <v>0</v>
      </c>
      <c r="BG380" s="158">
        <f t="shared" si="90"/>
        <v>0</v>
      </c>
      <c r="BH380" s="158">
        <f t="shared" si="91"/>
        <v>0</v>
      </c>
      <c r="BI380" s="158">
        <f t="shared" si="92"/>
        <v>0</v>
      </c>
      <c r="BJ380" s="21" t="s">
        <v>81</v>
      </c>
      <c r="BK380" s="158">
        <f t="shared" si="93"/>
        <v>0</v>
      </c>
      <c r="BL380" s="21" t="s">
        <v>163</v>
      </c>
      <c r="BM380" s="21" t="s">
        <v>1240</v>
      </c>
    </row>
    <row r="381" spans="2:65" s="1" customFormat="1" ht="16.5" customHeight="1">
      <c r="B381" s="37"/>
      <c r="C381" s="147" t="s">
        <v>73</v>
      </c>
      <c r="D381" s="147" t="s">
        <v>156</v>
      </c>
      <c r="E381" s="148" t="s">
        <v>2651</v>
      </c>
      <c r="F381" s="149" t="s">
        <v>2652</v>
      </c>
      <c r="G381" s="150" t="s">
        <v>21</v>
      </c>
      <c r="H381" s="151">
        <v>0</v>
      </c>
      <c r="I381" s="152"/>
      <c r="J381" s="153">
        <f t="shared" si="84"/>
        <v>0</v>
      </c>
      <c r="K381" s="149" t="s">
        <v>21</v>
      </c>
      <c r="L381" s="37"/>
      <c r="M381" s="154" t="s">
        <v>21</v>
      </c>
      <c r="N381" s="155" t="s">
        <v>44</v>
      </c>
      <c r="P381" s="156">
        <f t="shared" si="85"/>
        <v>0</v>
      </c>
      <c r="Q381" s="156">
        <v>0</v>
      </c>
      <c r="R381" s="156">
        <f t="shared" si="86"/>
        <v>0</v>
      </c>
      <c r="S381" s="156">
        <v>0</v>
      </c>
      <c r="T381" s="157">
        <f t="shared" si="87"/>
        <v>0</v>
      </c>
      <c r="AR381" s="21" t="s">
        <v>163</v>
      </c>
      <c r="AT381" s="21" t="s">
        <v>156</v>
      </c>
      <c r="AU381" s="21" t="s">
        <v>81</v>
      </c>
      <c r="AY381" s="21" t="s">
        <v>155</v>
      </c>
      <c r="BE381" s="158">
        <f t="shared" si="88"/>
        <v>0</v>
      </c>
      <c r="BF381" s="158">
        <f t="shared" si="89"/>
        <v>0</v>
      </c>
      <c r="BG381" s="158">
        <f t="shared" si="90"/>
        <v>0</v>
      </c>
      <c r="BH381" s="158">
        <f t="shared" si="91"/>
        <v>0</v>
      </c>
      <c r="BI381" s="158">
        <f t="shared" si="92"/>
        <v>0</v>
      </c>
      <c r="BJ381" s="21" t="s">
        <v>81</v>
      </c>
      <c r="BK381" s="158">
        <f t="shared" si="93"/>
        <v>0</v>
      </c>
      <c r="BL381" s="21" t="s">
        <v>163</v>
      </c>
      <c r="BM381" s="21" t="s">
        <v>1243</v>
      </c>
    </row>
    <row r="382" spans="2:65" s="1" customFormat="1" ht="16.5" customHeight="1">
      <c r="B382" s="37"/>
      <c r="C382" s="147" t="s">
        <v>697</v>
      </c>
      <c r="D382" s="147" t="s">
        <v>156</v>
      </c>
      <c r="E382" s="148" t="s">
        <v>2653</v>
      </c>
      <c r="F382" s="149" t="s">
        <v>2654</v>
      </c>
      <c r="G382" s="150" t="s">
        <v>284</v>
      </c>
      <c r="H382" s="151">
        <v>204.07499999999999</v>
      </c>
      <c r="I382" s="152"/>
      <c r="J382" s="153">
        <f t="shared" si="84"/>
        <v>0</v>
      </c>
      <c r="K382" s="149" t="s">
        <v>21</v>
      </c>
      <c r="L382" s="37"/>
      <c r="M382" s="154" t="s">
        <v>21</v>
      </c>
      <c r="N382" s="155" t="s">
        <v>44</v>
      </c>
      <c r="P382" s="156">
        <f t="shared" si="85"/>
        <v>0</v>
      </c>
      <c r="Q382" s="156">
        <v>9.3500000000000007E-3</v>
      </c>
      <c r="R382" s="156">
        <f t="shared" si="86"/>
        <v>1.9081012500000001</v>
      </c>
      <c r="S382" s="156">
        <v>0</v>
      </c>
      <c r="T382" s="157">
        <f t="shared" si="87"/>
        <v>0</v>
      </c>
      <c r="AR382" s="21" t="s">
        <v>163</v>
      </c>
      <c r="AT382" s="21" t="s">
        <v>156</v>
      </c>
      <c r="AU382" s="21" t="s">
        <v>81</v>
      </c>
      <c r="AY382" s="21" t="s">
        <v>155</v>
      </c>
      <c r="BE382" s="158">
        <f t="shared" si="88"/>
        <v>0</v>
      </c>
      <c r="BF382" s="158">
        <f t="shared" si="89"/>
        <v>0</v>
      </c>
      <c r="BG382" s="158">
        <f t="shared" si="90"/>
        <v>0</v>
      </c>
      <c r="BH382" s="158">
        <f t="shared" si="91"/>
        <v>0</v>
      </c>
      <c r="BI382" s="158">
        <f t="shared" si="92"/>
        <v>0</v>
      </c>
      <c r="BJ382" s="21" t="s">
        <v>81</v>
      </c>
      <c r="BK382" s="158">
        <f t="shared" si="93"/>
        <v>0</v>
      </c>
      <c r="BL382" s="21" t="s">
        <v>163</v>
      </c>
      <c r="BM382" s="21" t="s">
        <v>1249</v>
      </c>
    </row>
    <row r="383" spans="2:65" s="1" customFormat="1" ht="16.5" customHeight="1">
      <c r="B383" s="37"/>
      <c r="C383" s="147" t="s">
        <v>73</v>
      </c>
      <c r="D383" s="147" t="s">
        <v>156</v>
      </c>
      <c r="E383" s="148" t="s">
        <v>2655</v>
      </c>
      <c r="F383" s="149" t="s">
        <v>2656</v>
      </c>
      <c r="G383" s="150" t="s">
        <v>21</v>
      </c>
      <c r="H383" s="151">
        <v>0</v>
      </c>
      <c r="I383" s="152"/>
      <c r="J383" s="153">
        <f t="shared" si="84"/>
        <v>0</v>
      </c>
      <c r="K383" s="149" t="s">
        <v>21</v>
      </c>
      <c r="L383" s="37"/>
      <c r="M383" s="154" t="s">
        <v>21</v>
      </c>
      <c r="N383" s="155" t="s">
        <v>44</v>
      </c>
      <c r="P383" s="156">
        <f t="shared" si="85"/>
        <v>0</v>
      </c>
      <c r="Q383" s="156">
        <v>0</v>
      </c>
      <c r="R383" s="156">
        <f t="shared" si="86"/>
        <v>0</v>
      </c>
      <c r="S383" s="156">
        <v>0</v>
      </c>
      <c r="T383" s="157">
        <f t="shared" si="87"/>
        <v>0</v>
      </c>
      <c r="AR383" s="21" t="s">
        <v>163</v>
      </c>
      <c r="AT383" s="21" t="s">
        <v>156</v>
      </c>
      <c r="AU383" s="21" t="s">
        <v>81</v>
      </c>
      <c r="AY383" s="21" t="s">
        <v>155</v>
      </c>
      <c r="BE383" s="158">
        <f t="shared" si="88"/>
        <v>0</v>
      </c>
      <c r="BF383" s="158">
        <f t="shared" si="89"/>
        <v>0</v>
      </c>
      <c r="BG383" s="158">
        <f t="shared" si="90"/>
        <v>0</v>
      </c>
      <c r="BH383" s="158">
        <f t="shared" si="91"/>
        <v>0</v>
      </c>
      <c r="BI383" s="158">
        <f t="shared" si="92"/>
        <v>0</v>
      </c>
      <c r="BJ383" s="21" t="s">
        <v>81</v>
      </c>
      <c r="BK383" s="158">
        <f t="shared" si="93"/>
        <v>0</v>
      </c>
      <c r="BL383" s="21" t="s">
        <v>163</v>
      </c>
      <c r="BM383" s="21" t="s">
        <v>1251</v>
      </c>
    </row>
    <row r="384" spans="2:65" s="1" customFormat="1" ht="16.5" customHeight="1">
      <c r="B384" s="37"/>
      <c r="C384" s="147" t="s">
        <v>2657</v>
      </c>
      <c r="D384" s="147" t="s">
        <v>156</v>
      </c>
      <c r="E384" s="148" t="s">
        <v>2658</v>
      </c>
      <c r="F384" s="149" t="s">
        <v>2659</v>
      </c>
      <c r="G384" s="150" t="s">
        <v>284</v>
      </c>
      <c r="H384" s="151">
        <v>160</v>
      </c>
      <c r="I384" s="152"/>
      <c r="J384" s="153">
        <f t="shared" si="84"/>
        <v>0</v>
      </c>
      <c r="K384" s="149" t="s">
        <v>21</v>
      </c>
      <c r="L384" s="37"/>
      <c r="M384" s="154" t="s">
        <v>21</v>
      </c>
      <c r="N384" s="155" t="s">
        <v>44</v>
      </c>
      <c r="P384" s="156">
        <f t="shared" si="85"/>
        <v>0</v>
      </c>
      <c r="Q384" s="156">
        <v>0.11459</v>
      </c>
      <c r="R384" s="156">
        <f t="shared" si="86"/>
        <v>18.334399999999999</v>
      </c>
      <c r="S384" s="156">
        <v>0</v>
      </c>
      <c r="T384" s="157">
        <f t="shared" si="87"/>
        <v>0</v>
      </c>
      <c r="AR384" s="21" t="s">
        <v>163</v>
      </c>
      <c r="AT384" s="21" t="s">
        <v>156</v>
      </c>
      <c r="AU384" s="21" t="s">
        <v>81</v>
      </c>
      <c r="AY384" s="21" t="s">
        <v>155</v>
      </c>
      <c r="BE384" s="158">
        <f t="shared" si="88"/>
        <v>0</v>
      </c>
      <c r="BF384" s="158">
        <f t="shared" si="89"/>
        <v>0</v>
      </c>
      <c r="BG384" s="158">
        <f t="shared" si="90"/>
        <v>0</v>
      </c>
      <c r="BH384" s="158">
        <f t="shared" si="91"/>
        <v>0</v>
      </c>
      <c r="BI384" s="158">
        <f t="shared" si="92"/>
        <v>0</v>
      </c>
      <c r="BJ384" s="21" t="s">
        <v>81</v>
      </c>
      <c r="BK384" s="158">
        <f t="shared" si="93"/>
        <v>0</v>
      </c>
      <c r="BL384" s="21" t="s">
        <v>163</v>
      </c>
      <c r="BM384" s="21" t="s">
        <v>1254</v>
      </c>
    </row>
    <row r="385" spans="2:65" s="1" customFormat="1" ht="16.5" customHeight="1">
      <c r="B385" s="37"/>
      <c r="C385" s="147" t="s">
        <v>73</v>
      </c>
      <c r="D385" s="147" t="s">
        <v>156</v>
      </c>
      <c r="E385" s="148" t="s">
        <v>2660</v>
      </c>
      <c r="F385" s="149" t="s">
        <v>2661</v>
      </c>
      <c r="G385" s="150" t="s">
        <v>21</v>
      </c>
      <c r="H385" s="151">
        <v>0</v>
      </c>
      <c r="I385" s="152"/>
      <c r="J385" s="153">
        <f t="shared" si="84"/>
        <v>0</v>
      </c>
      <c r="K385" s="149" t="s">
        <v>21</v>
      </c>
      <c r="L385" s="37"/>
      <c r="M385" s="154" t="s">
        <v>21</v>
      </c>
      <c r="N385" s="155" t="s">
        <v>44</v>
      </c>
      <c r="P385" s="156">
        <f t="shared" si="85"/>
        <v>0</v>
      </c>
      <c r="Q385" s="156">
        <v>0</v>
      </c>
      <c r="R385" s="156">
        <f t="shared" si="86"/>
        <v>0</v>
      </c>
      <c r="S385" s="156">
        <v>0</v>
      </c>
      <c r="T385" s="157">
        <f t="shared" si="87"/>
        <v>0</v>
      </c>
      <c r="AR385" s="21" t="s">
        <v>163</v>
      </c>
      <c r="AT385" s="21" t="s">
        <v>156</v>
      </c>
      <c r="AU385" s="21" t="s">
        <v>81</v>
      </c>
      <c r="AY385" s="21" t="s">
        <v>155</v>
      </c>
      <c r="BE385" s="158">
        <f t="shared" si="88"/>
        <v>0</v>
      </c>
      <c r="BF385" s="158">
        <f t="shared" si="89"/>
        <v>0</v>
      </c>
      <c r="BG385" s="158">
        <f t="shared" si="90"/>
        <v>0</v>
      </c>
      <c r="BH385" s="158">
        <f t="shared" si="91"/>
        <v>0</v>
      </c>
      <c r="BI385" s="158">
        <f t="shared" si="92"/>
        <v>0</v>
      </c>
      <c r="BJ385" s="21" t="s">
        <v>81</v>
      </c>
      <c r="BK385" s="158">
        <f t="shared" si="93"/>
        <v>0</v>
      </c>
      <c r="BL385" s="21" t="s">
        <v>163</v>
      </c>
      <c r="BM385" s="21" t="s">
        <v>1256</v>
      </c>
    </row>
    <row r="386" spans="2:65" s="1" customFormat="1" ht="16.5" customHeight="1">
      <c r="B386" s="37"/>
      <c r="C386" s="147" t="s">
        <v>699</v>
      </c>
      <c r="D386" s="147" t="s">
        <v>156</v>
      </c>
      <c r="E386" s="148" t="s">
        <v>2662</v>
      </c>
      <c r="F386" s="149" t="s">
        <v>2663</v>
      </c>
      <c r="G386" s="150" t="s">
        <v>284</v>
      </c>
      <c r="H386" s="151">
        <v>290.24</v>
      </c>
      <c r="I386" s="152"/>
      <c r="J386" s="153">
        <f t="shared" si="84"/>
        <v>0</v>
      </c>
      <c r="K386" s="149" t="s">
        <v>21</v>
      </c>
      <c r="L386" s="37"/>
      <c r="M386" s="154" t="s">
        <v>21</v>
      </c>
      <c r="N386" s="155" t="s">
        <v>44</v>
      </c>
      <c r="P386" s="156">
        <f t="shared" si="85"/>
        <v>0</v>
      </c>
      <c r="Q386" s="156">
        <v>1.8700000000000001E-2</v>
      </c>
      <c r="R386" s="156">
        <f t="shared" si="86"/>
        <v>5.4274880000000003</v>
      </c>
      <c r="S386" s="156">
        <v>0</v>
      </c>
      <c r="T386" s="157">
        <f t="shared" si="87"/>
        <v>0</v>
      </c>
      <c r="AR386" s="21" t="s">
        <v>163</v>
      </c>
      <c r="AT386" s="21" t="s">
        <v>156</v>
      </c>
      <c r="AU386" s="21" t="s">
        <v>81</v>
      </c>
      <c r="AY386" s="21" t="s">
        <v>155</v>
      </c>
      <c r="BE386" s="158">
        <f t="shared" si="88"/>
        <v>0</v>
      </c>
      <c r="BF386" s="158">
        <f t="shared" si="89"/>
        <v>0</v>
      </c>
      <c r="BG386" s="158">
        <f t="shared" si="90"/>
        <v>0</v>
      </c>
      <c r="BH386" s="158">
        <f t="shared" si="91"/>
        <v>0</v>
      </c>
      <c r="BI386" s="158">
        <f t="shared" si="92"/>
        <v>0</v>
      </c>
      <c r="BJ386" s="21" t="s">
        <v>81</v>
      </c>
      <c r="BK386" s="158">
        <f t="shared" si="93"/>
        <v>0</v>
      </c>
      <c r="BL386" s="21" t="s">
        <v>163</v>
      </c>
      <c r="BM386" s="21" t="s">
        <v>1259</v>
      </c>
    </row>
    <row r="387" spans="2:65" s="1" customFormat="1" ht="16.5" customHeight="1">
      <c r="B387" s="37"/>
      <c r="C387" s="147" t="s">
        <v>73</v>
      </c>
      <c r="D387" s="147" t="s">
        <v>156</v>
      </c>
      <c r="E387" s="148" t="s">
        <v>2664</v>
      </c>
      <c r="F387" s="149" t="s">
        <v>2665</v>
      </c>
      <c r="G387" s="150" t="s">
        <v>21</v>
      </c>
      <c r="H387" s="151">
        <v>0</v>
      </c>
      <c r="I387" s="152"/>
      <c r="J387" s="153">
        <f t="shared" si="84"/>
        <v>0</v>
      </c>
      <c r="K387" s="149" t="s">
        <v>21</v>
      </c>
      <c r="L387" s="37"/>
      <c r="M387" s="154" t="s">
        <v>21</v>
      </c>
      <c r="N387" s="155" t="s">
        <v>44</v>
      </c>
      <c r="P387" s="156">
        <f t="shared" si="85"/>
        <v>0</v>
      </c>
      <c r="Q387" s="156">
        <v>0</v>
      </c>
      <c r="R387" s="156">
        <f t="shared" si="86"/>
        <v>0</v>
      </c>
      <c r="S387" s="156">
        <v>0</v>
      </c>
      <c r="T387" s="157">
        <f t="shared" si="87"/>
        <v>0</v>
      </c>
      <c r="AR387" s="21" t="s">
        <v>163</v>
      </c>
      <c r="AT387" s="21" t="s">
        <v>156</v>
      </c>
      <c r="AU387" s="21" t="s">
        <v>81</v>
      </c>
      <c r="AY387" s="21" t="s">
        <v>155</v>
      </c>
      <c r="BE387" s="158">
        <f t="shared" si="88"/>
        <v>0</v>
      </c>
      <c r="BF387" s="158">
        <f t="shared" si="89"/>
        <v>0</v>
      </c>
      <c r="BG387" s="158">
        <f t="shared" si="90"/>
        <v>0</v>
      </c>
      <c r="BH387" s="158">
        <f t="shared" si="91"/>
        <v>0</v>
      </c>
      <c r="BI387" s="158">
        <f t="shared" si="92"/>
        <v>0</v>
      </c>
      <c r="BJ387" s="21" t="s">
        <v>81</v>
      </c>
      <c r="BK387" s="158">
        <f t="shared" si="93"/>
        <v>0</v>
      </c>
      <c r="BL387" s="21" t="s">
        <v>163</v>
      </c>
      <c r="BM387" s="21" t="s">
        <v>1261</v>
      </c>
    </row>
    <row r="388" spans="2:65" s="9" customFormat="1" ht="29.85" customHeight="1">
      <c r="B388" s="137"/>
      <c r="D388" s="138" t="s">
        <v>72</v>
      </c>
      <c r="E388" s="169" t="s">
        <v>509</v>
      </c>
      <c r="F388" s="169" t="s">
        <v>2666</v>
      </c>
      <c r="I388" s="140"/>
      <c r="J388" s="170">
        <f>BK388</f>
        <v>0</v>
      </c>
      <c r="L388" s="137"/>
      <c r="M388" s="142"/>
      <c r="P388" s="143">
        <v>0</v>
      </c>
      <c r="R388" s="143">
        <v>0</v>
      </c>
      <c r="T388" s="144">
        <v>0</v>
      </c>
      <c r="AR388" s="138" t="s">
        <v>81</v>
      </c>
      <c r="AT388" s="145" t="s">
        <v>72</v>
      </c>
      <c r="AU388" s="145" t="s">
        <v>81</v>
      </c>
      <c r="AY388" s="138" t="s">
        <v>155</v>
      </c>
      <c r="BK388" s="146">
        <v>0</v>
      </c>
    </row>
    <row r="389" spans="2:65" s="9" customFormat="1" ht="24.95" customHeight="1">
      <c r="B389" s="137"/>
      <c r="D389" s="138" t="s">
        <v>72</v>
      </c>
      <c r="E389" s="139" t="s">
        <v>2667</v>
      </c>
      <c r="F389" s="139" t="s">
        <v>2668</v>
      </c>
      <c r="I389" s="140"/>
      <c r="J389" s="141">
        <f>BK389</f>
        <v>0</v>
      </c>
      <c r="L389" s="137"/>
      <c r="M389" s="142"/>
      <c r="P389" s="143">
        <f>SUM(P390:P414)</f>
        <v>0</v>
      </c>
      <c r="R389" s="143">
        <f>SUM(R390:R414)</f>
        <v>4.9706099999999998</v>
      </c>
      <c r="T389" s="144">
        <f>SUM(T390:T414)</f>
        <v>0</v>
      </c>
      <c r="AR389" s="138" t="s">
        <v>81</v>
      </c>
      <c r="AT389" s="145" t="s">
        <v>72</v>
      </c>
      <c r="AU389" s="145" t="s">
        <v>73</v>
      </c>
      <c r="AY389" s="138" t="s">
        <v>155</v>
      </c>
      <c r="BK389" s="146">
        <f>SUM(BK390:BK414)</f>
        <v>0</v>
      </c>
    </row>
    <row r="390" spans="2:65" s="1" customFormat="1" ht="16.5" customHeight="1">
      <c r="B390" s="37"/>
      <c r="C390" s="147" t="s">
        <v>703</v>
      </c>
      <c r="D390" s="147" t="s">
        <v>156</v>
      </c>
      <c r="E390" s="148" t="s">
        <v>2669</v>
      </c>
      <c r="F390" s="149" t="s">
        <v>2670</v>
      </c>
      <c r="G390" s="150" t="s">
        <v>427</v>
      </c>
      <c r="H390" s="151">
        <v>4</v>
      </c>
      <c r="I390" s="152"/>
      <c r="J390" s="153">
        <f t="shared" ref="J390:J413" si="94">ROUND(I390*H390,2)</f>
        <v>0</v>
      </c>
      <c r="K390" s="149" t="s">
        <v>21</v>
      </c>
      <c r="L390" s="37"/>
      <c r="M390" s="154" t="s">
        <v>21</v>
      </c>
      <c r="N390" s="155" t="s">
        <v>44</v>
      </c>
      <c r="P390" s="156">
        <f t="shared" ref="P390:P413" si="95">O390*H390</f>
        <v>0</v>
      </c>
      <c r="Q390" s="156">
        <v>2.82E-3</v>
      </c>
      <c r="R390" s="156">
        <f t="shared" ref="R390:R413" si="96">Q390*H390</f>
        <v>1.128E-2</v>
      </c>
      <c r="S390" s="156">
        <v>0</v>
      </c>
      <c r="T390" s="157">
        <f t="shared" ref="T390:T413" si="97">S390*H390</f>
        <v>0</v>
      </c>
      <c r="AR390" s="21" t="s">
        <v>163</v>
      </c>
      <c r="AT390" s="21" t="s">
        <v>156</v>
      </c>
      <c r="AU390" s="21" t="s">
        <v>81</v>
      </c>
      <c r="AY390" s="21" t="s">
        <v>155</v>
      </c>
      <c r="BE390" s="158">
        <f t="shared" ref="BE390:BE413" si="98">IF(N390="základní",J390,0)</f>
        <v>0</v>
      </c>
      <c r="BF390" s="158">
        <f t="shared" ref="BF390:BF413" si="99">IF(N390="snížená",J390,0)</f>
        <v>0</v>
      </c>
      <c r="BG390" s="158">
        <f t="shared" ref="BG390:BG413" si="100">IF(N390="zákl. přenesená",J390,0)</f>
        <v>0</v>
      </c>
      <c r="BH390" s="158">
        <f t="shared" ref="BH390:BH413" si="101">IF(N390="sníž. přenesená",J390,0)</f>
        <v>0</v>
      </c>
      <c r="BI390" s="158">
        <f t="shared" ref="BI390:BI413" si="102">IF(N390="nulová",J390,0)</f>
        <v>0</v>
      </c>
      <c r="BJ390" s="21" t="s">
        <v>81</v>
      </c>
      <c r="BK390" s="158">
        <f t="shared" ref="BK390:BK413" si="103">ROUND(I390*H390,2)</f>
        <v>0</v>
      </c>
      <c r="BL390" s="21" t="s">
        <v>163</v>
      </c>
      <c r="BM390" s="21" t="s">
        <v>1267</v>
      </c>
    </row>
    <row r="391" spans="2:65" s="1" customFormat="1" ht="16.5" customHeight="1">
      <c r="B391" s="37"/>
      <c r="C391" s="147" t="s">
        <v>73</v>
      </c>
      <c r="D391" s="147" t="s">
        <v>156</v>
      </c>
      <c r="E391" s="148" t="s">
        <v>2671</v>
      </c>
      <c r="F391" s="149" t="s">
        <v>2516</v>
      </c>
      <c r="G391" s="150" t="s">
        <v>21</v>
      </c>
      <c r="H391" s="151">
        <v>0</v>
      </c>
      <c r="I391" s="152"/>
      <c r="J391" s="153">
        <f t="shared" si="94"/>
        <v>0</v>
      </c>
      <c r="K391" s="149" t="s">
        <v>21</v>
      </c>
      <c r="L391" s="37"/>
      <c r="M391" s="154" t="s">
        <v>21</v>
      </c>
      <c r="N391" s="155" t="s">
        <v>44</v>
      </c>
      <c r="P391" s="156">
        <f t="shared" si="95"/>
        <v>0</v>
      </c>
      <c r="Q391" s="156">
        <v>0</v>
      </c>
      <c r="R391" s="156">
        <f t="shared" si="96"/>
        <v>0</v>
      </c>
      <c r="S391" s="156">
        <v>0</v>
      </c>
      <c r="T391" s="157">
        <f t="shared" si="97"/>
        <v>0</v>
      </c>
      <c r="AR391" s="21" t="s">
        <v>163</v>
      </c>
      <c r="AT391" s="21" t="s">
        <v>156</v>
      </c>
      <c r="AU391" s="21" t="s">
        <v>81</v>
      </c>
      <c r="AY391" s="21" t="s">
        <v>155</v>
      </c>
      <c r="BE391" s="158">
        <f t="shared" si="98"/>
        <v>0</v>
      </c>
      <c r="BF391" s="158">
        <f t="shared" si="99"/>
        <v>0</v>
      </c>
      <c r="BG391" s="158">
        <f t="shared" si="100"/>
        <v>0</v>
      </c>
      <c r="BH391" s="158">
        <f t="shared" si="101"/>
        <v>0</v>
      </c>
      <c r="BI391" s="158">
        <f t="shared" si="102"/>
        <v>0</v>
      </c>
      <c r="BJ391" s="21" t="s">
        <v>81</v>
      </c>
      <c r="BK391" s="158">
        <f t="shared" si="103"/>
        <v>0</v>
      </c>
      <c r="BL391" s="21" t="s">
        <v>163</v>
      </c>
      <c r="BM391" s="21" t="s">
        <v>1269</v>
      </c>
    </row>
    <row r="392" spans="2:65" s="1" customFormat="1" ht="16.5" customHeight="1">
      <c r="B392" s="37"/>
      <c r="C392" s="147" t="s">
        <v>2672</v>
      </c>
      <c r="D392" s="147" t="s">
        <v>156</v>
      </c>
      <c r="E392" s="148" t="s">
        <v>2673</v>
      </c>
      <c r="F392" s="149" t="s">
        <v>2674</v>
      </c>
      <c r="G392" s="150" t="s">
        <v>427</v>
      </c>
      <c r="H392" s="151">
        <v>14</v>
      </c>
      <c r="I392" s="152"/>
      <c r="J392" s="153">
        <f t="shared" si="94"/>
        <v>0</v>
      </c>
      <c r="K392" s="149" t="s">
        <v>21</v>
      </c>
      <c r="L392" s="37"/>
      <c r="M392" s="154" t="s">
        <v>21</v>
      </c>
      <c r="N392" s="155" t="s">
        <v>44</v>
      </c>
      <c r="P392" s="156">
        <f t="shared" si="95"/>
        <v>0</v>
      </c>
      <c r="Q392" s="156">
        <v>1.06E-3</v>
      </c>
      <c r="R392" s="156">
        <f t="shared" si="96"/>
        <v>1.4839999999999999E-2</v>
      </c>
      <c r="S392" s="156">
        <v>0</v>
      </c>
      <c r="T392" s="157">
        <f t="shared" si="97"/>
        <v>0</v>
      </c>
      <c r="AR392" s="21" t="s">
        <v>163</v>
      </c>
      <c r="AT392" s="21" t="s">
        <v>156</v>
      </c>
      <c r="AU392" s="21" t="s">
        <v>81</v>
      </c>
      <c r="AY392" s="21" t="s">
        <v>155</v>
      </c>
      <c r="BE392" s="158">
        <f t="shared" si="98"/>
        <v>0</v>
      </c>
      <c r="BF392" s="158">
        <f t="shared" si="99"/>
        <v>0</v>
      </c>
      <c r="BG392" s="158">
        <f t="shared" si="100"/>
        <v>0</v>
      </c>
      <c r="BH392" s="158">
        <f t="shared" si="101"/>
        <v>0</v>
      </c>
      <c r="BI392" s="158">
        <f t="shared" si="102"/>
        <v>0</v>
      </c>
      <c r="BJ392" s="21" t="s">
        <v>81</v>
      </c>
      <c r="BK392" s="158">
        <f t="shared" si="103"/>
        <v>0</v>
      </c>
      <c r="BL392" s="21" t="s">
        <v>163</v>
      </c>
      <c r="BM392" s="21" t="s">
        <v>1271</v>
      </c>
    </row>
    <row r="393" spans="2:65" s="1" customFormat="1" ht="16.5" customHeight="1">
      <c r="B393" s="37"/>
      <c r="C393" s="147" t="s">
        <v>73</v>
      </c>
      <c r="D393" s="147" t="s">
        <v>156</v>
      </c>
      <c r="E393" s="148" t="s">
        <v>2675</v>
      </c>
      <c r="F393" s="149" t="s">
        <v>2676</v>
      </c>
      <c r="G393" s="150" t="s">
        <v>21</v>
      </c>
      <c r="H393" s="151">
        <v>0</v>
      </c>
      <c r="I393" s="152"/>
      <c r="J393" s="153">
        <f t="shared" si="94"/>
        <v>0</v>
      </c>
      <c r="K393" s="149" t="s">
        <v>21</v>
      </c>
      <c r="L393" s="37"/>
      <c r="M393" s="154" t="s">
        <v>21</v>
      </c>
      <c r="N393" s="155" t="s">
        <v>44</v>
      </c>
      <c r="P393" s="156">
        <f t="shared" si="95"/>
        <v>0</v>
      </c>
      <c r="Q393" s="156">
        <v>0</v>
      </c>
      <c r="R393" s="156">
        <f t="shared" si="96"/>
        <v>0</v>
      </c>
      <c r="S393" s="156">
        <v>0</v>
      </c>
      <c r="T393" s="157">
        <f t="shared" si="97"/>
        <v>0</v>
      </c>
      <c r="AR393" s="21" t="s">
        <v>163</v>
      </c>
      <c r="AT393" s="21" t="s">
        <v>156</v>
      </c>
      <c r="AU393" s="21" t="s">
        <v>81</v>
      </c>
      <c r="AY393" s="21" t="s">
        <v>155</v>
      </c>
      <c r="BE393" s="158">
        <f t="shared" si="98"/>
        <v>0</v>
      </c>
      <c r="BF393" s="158">
        <f t="shared" si="99"/>
        <v>0</v>
      </c>
      <c r="BG393" s="158">
        <f t="shared" si="100"/>
        <v>0</v>
      </c>
      <c r="BH393" s="158">
        <f t="shared" si="101"/>
        <v>0</v>
      </c>
      <c r="BI393" s="158">
        <f t="shared" si="102"/>
        <v>0</v>
      </c>
      <c r="BJ393" s="21" t="s">
        <v>81</v>
      </c>
      <c r="BK393" s="158">
        <f t="shared" si="103"/>
        <v>0</v>
      </c>
      <c r="BL393" s="21" t="s">
        <v>163</v>
      </c>
      <c r="BM393" s="21" t="s">
        <v>1274</v>
      </c>
    </row>
    <row r="394" spans="2:65" s="1" customFormat="1" ht="16.5" customHeight="1">
      <c r="B394" s="37"/>
      <c r="C394" s="147" t="s">
        <v>705</v>
      </c>
      <c r="D394" s="147" t="s">
        <v>156</v>
      </c>
      <c r="E394" s="148" t="s">
        <v>2677</v>
      </c>
      <c r="F394" s="149" t="s">
        <v>2678</v>
      </c>
      <c r="G394" s="150" t="s">
        <v>427</v>
      </c>
      <c r="H394" s="151">
        <v>3</v>
      </c>
      <c r="I394" s="152"/>
      <c r="J394" s="153">
        <f t="shared" si="94"/>
        <v>0</v>
      </c>
      <c r="K394" s="149" t="s">
        <v>21</v>
      </c>
      <c r="L394" s="37"/>
      <c r="M394" s="154" t="s">
        <v>21</v>
      </c>
      <c r="N394" s="155" t="s">
        <v>44</v>
      </c>
      <c r="P394" s="156">
        <f t="shared" si="95"/>
        <v>0</v>
      </c>
      <c r="Q394" s="156">
        <v>1.6299999999999999E-3</v>
      </c>
      <c r="R394" s="156">
        <f t="shared" si="96"/>
        <v>4.8900000000000002E-3</v>
      </c>
      <c r="S394" s="156">
        <v>0</v>
      </c>
      <c r="T394" s="157">
        <f t="shared" si="97"/>
        <v>0</v>
      </c>
      <c r="AR394" s="21" t="s">
        <v>163</v>
      </c>
      <c r="AT394" s="21" t="s">
        <v>156</v>
      </c>
      <c r="AU394" s="21" t="s">
        <v>81</v>
      </c>
      <c r="AY394" s="21" t="s">
        <v>155</v>
      </c>
      <c r="BE394" s="158">
        <f t="shared" si="98"/>
        <v>0</v>
      </c>
      <c r="BF394" s="158">
        <f t="shared" si="99"/>
        <v>0</v>
      </c>
      <c r="BG394" s="158">
        <f t="shared" si="100"/>
        <v>0</v>
      </c>
      <c r="BH394" s="158">
        <f t="shared" si="101"/>
        <v>0</v>
      </c>
      <c r="BI394" s="158">
        <f t="shared" si="102"/>
        <v>0</v>
      </c>
      <c r="BJ394" s="21" t="s">
        <v>81</v>
      </c>
      <c r="BK394" s="158">
        <f t="shared" si="103"/>
        <v>0</v>
      </c>
      <c r="BL394" s="21" t="s">
        <v>163</v>
      </c>
      <c r="BM394" s="21" t="s">
        <v>1276</v>
      </c>
    </row>
    <row r="395" spans="2:65" s="1" customFormat="1" ht="16.5" customHeight="1">
      <c r="B395" s="37"/>
      <c r="C395" s="147" t="s">
        <v>73</v>
      </c>
      <c r="D395" s="147" t="s">
        <v>156</v>
      </c>
      <c r="E395" s="148" t="s">
        <v>2679</v>
      </c>
      <c r="F395" s="149" t="s">
        <v>2680</v>
      </c>
      <c r="G395" s="150" t="s">
        <v>21</v>
      </c>
      <c r="H395" s="151">
        <v>0</v>
      </c>
      <c r="I395" s="152"/>
      <c r="J395" s="153">
        <f t="shared" si="94"/>
        <v>0</v>
      </c>
      <c r="K395" s="149" t="s">
        <v>21</v>
      </c>
      <c r="L395" s="37"/>
      <c r="M395" s="154" t="s">
        <v>21</v>
      </c>
      <c r="N395" s="155" t="s">
        <v>44</v>
      </c>
      <c r="P395" s="156">
        <f t="shared" si="95"/>
        <v>0</v>
      </c>
      <c r="Q395" s="156">
        <v>0</v>
      </c>
      <c r="R395" s="156">
        <f t="shared" si="96"/>
        <v>0</v>
      </c>
      <c r="S395" s="156">
        <v>0</v>
      </c>
      <c r="T395" s="157">
        <f t="shared" si="97"/>
        <v>0</v>
      </c>
      <c r="AR395" s="21" t="s">
        <v>163</v>
      </c>
      <c r="AT395" s="21" t="s">
        <v>156</v>
      </c>
      <c r="AU395" s="21" t="s">
        <v>81</v>
      </c>
      <c r="AY395" s="21" t="s">
        <v>155</v>
      </c>
      <c r="BE395" s="158">
        <f t="shared" si="98"/>
        <v>0</v>
      </c>
      <c r="BF395" s="158">
        <f t="shared" si="99"/>
        <v>0</v>
      </c>
      <c r="BG395" s="158">
        <f t="shared" si="100"/>
        <v>0</v>
      </c>
      <c r="BH395" s="158">
        <f t="shared" si="101"/>
        <v>0</v>
      </c>
      <c r="BI395" s="158">
        <f t="shared" si="102"/>
        <v>0</v>
      </c>
      <c r="BJ395" s="21" t="s">
        <v>81</v>
      </c>
      <c r="BK395" s="158">
        <f t="shared" si="103"/>
        <v>0</v>
      </c>
      <c r="BL395" s="21" t="s">
        <v>163</v>
      </c>
      <c r="BM395" s="21" t="s">
        <v>1279</v>
      </c>
    </row>
    <row r="396" spans="2:65" s="1" customFormat="1" ht="16.5" customHeight="1">
      <c r="B396" s="37"/>
      <c r="C396" s="147" t="s">
        <v>2681</v>
      </c>
      <c r="D396" s="147" t="s">
        <v>156</v>
      </c>
      <c r="E396" s="148" t="s">
        <v>2682</v>
      </c>
      <c r="F396" s="149" t="s">
        <v>2683</v>
      </c>
      <c r="G396" s="150" t="s">
        <v>427</v>
      </c>
      <c r="H396" s="151">
        <v>7</v>
      </c>
      <c r="I396" s="152"/>
      <c r="J396" s="153">
        <f t="shared" si="94"/>
        <v>0</v>
      </c>
      <c r="K396" s="149" t="s">
        <v>21</v>
      </c>
      <c r="L396" s="37"/>
      <c r="M396" s="154" t="s">
        <v>21</v>
      </c>
      <c r="N396" s="155" t="s">
        <v>44</v>
      </c>
      <c r="P396" s="156">
        <f t="shared" si="95"/>
        <v>0</v>
      </c>
      <c r="Q396" s="156">
        <v>6.4999999999999997E-4</v>
      </c>
      <c r="R396" s="156">
        <f t="shared" si="96"/>
        <v>4.5500000000000002E-3</v>
      </c>
      <c r="S396" s="156">
        <v>0</v>
      </c>
      <c r="T396" s="157">
        <f t="shared" si="97"/>
        <v>0</v>
      </c>
      <c r="AR396" s="21" t="s">
        <v>163</v>
      </c>
      <c r="AT396" s="21" t="s">
        <v>156</v>
      </c>
      <c r="AU396" s="21" t="s">
        <v>81</v>
      </c>
      <c r="AY396" s="21" t="s">
        <v>155</v>
      </c>
      <c r="BE396" s="158">
        <f t="shared" si="98"/>
        <v>0</v>
      </c>
      <c r="BF396" s="158">
        <f t="shared" si="99"/>
        <v>0</v>
      </c>
      <c r="BG396" s="158">
        <f t="shared" si="100"/>
        <v>0</v>
      </c>
      <c r="BH396" s="158">
        <f t="shared" si="101"/>
        <v>0</v>
      </c>
      <c r="BI396" s="158">
        <f t="shared" si="102"/>
        <v>0</v>
      </c>
      <c r="BJ396" s="21" t="s">
        <v>81</v>
      </c>
      <c r="BK396" s="158">
        <f t="shared" si="103"/>
        <v>0</v>
      </c>
      <c r="BL396" s="21" t="s">
        <v>163</v>
      </c>
      <c r="BM396" s="21" t="s">
        <v>1281</v>
      </c>
    </row>
    <row r="397" spans="2:65" s="1" customFormat="1" ht="16.5" customHeight="1">
      <c r="B397" s="37"/>
      <c r="C397" s="147" t="s">
        <v>73</v>
      </c>
      <c r="D397" s="147" t="s">
        <v>156</v>
      </c>
      <c r="E397" s="148" t="s">
        <v>2684</v>
      </c>
      <c r="F397" s="149" t="s">
        <v>2685</v>
      </c>
      <c r="G397" s="150" t="s">
        <v>21</v>
      </c>
      <c r="H397" s="151">
        <v>0</v>
      </c>
      <c r="I397" s="152"/>
      <c r="J397" s="153">
        <f t="shared" si="94"/>
        <v>0</v>
      </c>
      <c r="K397" s="149" t="s">
        <v>21</v>
      </c>
      <c r="L397" s="37"/>
      <c r="M397" s="154" t="s">
        <v>21</v>
      </c>
      <c r="N397" s="155" t="s">
        <v>44</v>
      </c>
      <c r="P397" s="156">
        <f t="shared" si="95"/>
        <v>0</v>
      </c>
      <c r="Q397" s="156">
        <v>0</v>
      </c>
      <c r="R397" s="156">
        <f t="shared" si="96"/>
        <v>0</v>
      </c>
      <c r="S397" s="156">
        <v>0</v>
      </c>
      <c r="T397" s="157">
        <f t="shared" si="97"/>
        <v>0</v>
      </c>
      <c r="AR397" s="21" t="s">
        <v>163</v>
      </c>
      <c r="AT397" s="21" t="s">
        <v>156</v>
      </c>
      <c r="AU397" s="21" t="s">
        <v>81</v>
      </c>
      <c r="AY397" s="21" t="s">
        <v>155</v>
      </c>
      <c r="BE397" s="158">
        <f t="shared" si="98"/>
        <v>0</v>
      </c>
      <c r="BF397" s="158">
        <f t="shared" si="99"/>
        <v>0</v>
      </c>
      <c r="BG397" s="158">
        <f t="shared" si="100"/>
        <v>0</v>
      </c>
      <c r="BH397" s="158">
        <f t="shared" si="101"/>
        <v>0</v>
      </c>
      <c r="BI397" s="158">
        <f t="shared" si="102"/>
        <v>0</v>
      </c>
      <c r="BJ397" s="21" t="s">
        <v>81</v>
      </c>
      <c r="BK397" s="158">
        <f t="shared" si="103"/>
        <v>0</v>
      </c>
      <c r="BL397" s="21" t="s">
        <v>163</v>
      </c>
      <c r="BM397" s="21" t="s">
        <v>1284</v>
      </c>
    </row>
    <row r="398" spans="2:65" s="1" customFormat="1" ht="16.5" customHeight="1">
      <c r="B398" s="37"/>
      <c r="C398" s="147" t="s">
        <v>709</v>
      </c>
      <c r="D398" s="147" t="s">
        <v>156</v>
      </c>
      <c r="E398" s="148" t="s">
        <v>2686</v>
      </c>
      <c r="F398" s="149" t="s">
        <v>2687</v>
      </c>
      <c r="G398" s="150" t="s">
        <v>427</v>
      </c>
      <c r="H398" s="151">
        <v>10</v>
      </c>
      <c r="I398" s="152"/>
      <c r="J398" s="153">
        <f t="shared" si="94"/>
        <v>0</v>
      </c>
      <c r="K398" s="149" t="s">
        <v>21</v>
      </c>
      <c r="L398" s="37"/>
      <c r="M398" s="154" t="s">
        <v>21</v>
      </c>
      <c r="N398" s="155" t="s">
        <v>44</v>
      </c>
      <c r="P398" s="156">
        <f t="shared" si="95"/>
        <v>0</v>
      </c>
      <c r="Q398" s="156">
        <v>0.44385000000000002</v>
      </c>
      <c r="R398" s="156">
        <f t="shared" si="96"/>
        <v>4.4385000000000003</v>
      </c>
      <c r="S398" s="156">
        <v>0</v>
      </c>
      <c r="T398" s="157">
        <f t="shared" si="97"/>
        <v>0</v>
      </c>
      <c r="AR398" s="21" t="s">
        <v>163</v>
      </c>
      <c r="AT398" s="21" t="s">
        <v>156</v>
      </c>
      <c r="AU398" s="21" t="s">
        <v>81</v>
      </c>
      <c r="AY398" s="21" t="s">
        <v>155</v>
      </c>
      <c r="BE398" s="158">
        <f t="shared" si="98"/>
        <v>0</v>
      </c>
      <c r="BF398" s="158">
        <f t="shared" si="99"/>
        <v>0</v>
      </c>
      <c r="BG398" s="158">
        <f t="shared" si="100"/>
        <v>0</v>
      </c>
      <c r="BH398" s="158">
        <f t="shared" si="101"/>
        <v>0</v>
      </c>
      <c r="BI398" s="158">
        <f t="shared" si="102"/>
        <v>0</v>
      </c>
      <c r="BJ398" s="21" t="s">
        <v>81</v>
      </c>
      <c r="BK398" s="158">
        <f t="shared" si="103"/>
        <v>0</v>
      </c>
      <c r="BL398" s="21" t="s">
        <v>163</v>
      </c>
      <c r="BM398" s="21" t="s">
        <v>1286</v>
      </c>
    </row>
    <row r="399" spans="2:65" s="1" customFormat="1" ht="16.5" customHeight="1">
      <c r="B399" s="37"/>
      <c r="C399" s="147" t="s">
        <v>73</v>
      </c>
      <c r="D399" s="147" t="s">
        <v>156</v>
      </c>
      <c r="E399" s="148" t="s">
        <v>2688</v>
      </c>
      <c r="F399" s="149" t="s">
        <v>2689</v>
      </c>
      <c r="G399" s="150" t="s">
        <v>21</v>
      </c>
      <c r="H399" s="151">
        <v>0</v>
      </c>
      <c r="I399" s="152"/>
      <c r="J399" s="153">
        <f t="shared" si="94"/>
        <v>0</v>
      </c>
      <c r="K399" s="149" t="s">
        <v>21</v>
      </c>
      <c r="L399" s="37"/>
      <c r="M399" s="154" t="s">
        <v>21</v>
      </c>
      <c r="N399" s="155" t="s">
        <v>44</v>
      </c>
      <c r="P399" s="156">
        <f t="shared" si="95"/>
        <v>0</v>
      </c>
      <c r="Q399" s="156">
        <v>0</v>
      </c>
      <c r="R399" s="156">
        <f t="shared" si="96"/>
        <v>0</v>
      </c>
      <c r="S399" s="156">
        <v>0</v>
      </c>
      <c r="T399" s="157">
        <f t="shared" si="97"/>
        <v>0</v>
      </c>
      <c r="AR399" s="21" t="s">
        <v>163</v>
      </c>
      <c r="AT399" s="21" t="s">
        <v>156</v>
      </c>
      <c r="AU399" s="21" t="s">
        <v>81</v>
      </c>
      <c r="AY399" s="21" t="s">
        <v>155</v>
      </c>
      <c r="BE399" s="158">
        <f t="shared" si="98"/>
        <v>0</v>
      </c>
      <c r="BF399" s="158">
        <f t="shared" si="99"/>
        <v>0</v>
      </c>
      <c r="BG399" s="158">
        <f t="shared" si="100"/>
        <v>0</v>
      </c>
      <c r="BH399" s="158">
        <f t="shared" si="101"/>
        <v>0</v>
      </c>
      <c r="BI399" s="158">
        <f t="shared" si="102"/>
        <v>0</v>
      </c>
      <c r="BJ399" s="21" t="s">
        <v>81</v>
      </c>
      <c r="BK399" s="158">
        <f t="shared" si="103"/>
        <v>0</v>
      </c>
      <c r="BL399" s="21" t="s">
        <v>163</v>
      </c>
      <c r="BM399" s="21" t="s">
        <v>1289</v>
      </c>
    </row>
    <row r="400" spans="2:65" s="1" customFormat="1" ht="16.5" customHeight="1">
      <c r="B400" s="37"/>
      <c r="C400" s="147" t="s">
        <v>2690</v>
      </c>
      <c r="D400" s="147" t="s">
        <v>156</v>
      </c>
      <c r="E400" s="148" t="s">
        <v>2691</v>
      </c>
      <c r="F400" s="149" t="s">
        <v>2692</v>
      </c>
      <c r="G400" s="150" t="s">
        <v>427</v>
      </c>
      <c r="H400" s="151">
        <v>2</v>
      </c>
      <c r="I400" s="152"/>
      <c r="J400" s="153">
        <f t="shared" si="94"/>
        <v>0</v>
      </c>
      <c r="K400" s="149" t="s">
        <v>21</v>
      </c>
      <c r="L400" s="37"/>
      <c r="M400" s="154" t="s">
        <v>21</v>
      </c>
      <c r="N400" s="155" t="s">
        <v>44</v>
      </c>
      <c r="P400" s="156">
        <f t="shared" si="95"/>
        <v>0</v>
      </c>
      <c r="Q400" s="156">
        <v>3.6880000000000003E-2</v>
      </c>
      <c r="R400" s="156">
        <f t="shared" si="96"/>
        <v>7.3760000000000006E-2</v>
      </c>
      <c r="S400" s="156">
        <v>0</v>
      </c>
      <c r="T400" s="157">
        <f t="shared" si="97"/>
        <v>0</v>
      </c>
      <c r="AR400" s="21" t="s">
        <v>163</v>
      </c>
      <c r="AT400" s="21" t="s">
        <v>156</v>
      </c>
      <c r="AU400" s="21" t="s">
        <v>81</v>
      </c>
      <c r="AY400" s="21" t="s">
        <v>155</v>
      </c>
      <c r="BE400" s="158">
        <f t="shared" si="98"/>
        <v>0</v>
      </c>
      <c r="BF400" s="158">
        <f t="shared" si="99"/>
        <v>0</v>
      </c>
      <c r="BG400" s="158">
        <f t="shared" si="100"/>
        <v>0</v>
      </c>
      <c r="BH400" s="158">
        <f t="shared" si="101"/>
        <v>0</v>
      </c>
      <c r="BI400" s="158">
        <f t="shared" si="102"/>
        <v>0</v>
      </c>
      <c r="BJ400" s="21" t="s">
        <v>81</v>
      </c>
      <c r="BK400" s="158">
        <f t="shared" si="103"/>
        <v>0</v>
      </c>
      <c r="BL400" s="21" t="s">
        <v>163</v>
      </c>
      <c r="BM400" s="21" t="s">
        <v>1296</v>
      </c>
    </row>
    <row r="401" spans="2:65" s="1" customFormat="1" ht="16.5" customHeight="1">
      <c r="B401" s="37"/>
      <c r="C401" s="147" t="s">
        <v>73</v>
      </c>
      <c r="D401" s="147" t="s">
        <v>156</v>
      </c>
      <c r="E401" s="148" t="s">
        <v>2693</v>
      </c>
      <c r="F401" s="149" t="s">
        <v>2694</v>
      </c>
      <c r="G401" s="150" t="s">
        <v>21</v>
      </c>
      <c r="H401" s="151">
        <v>0</v>
      </c>
      <c r="I401" s="152"/>
      <c r="J401" s="153">
        <f t="shared" si="94"/>
        <v>0</v>
      </c>
      <c r="K401" s="149" t="s">
        <v>21</v>
      </c>
      <c r="L401" s="37"/>
      <c r="M401" s="154" t="s">
        <v>21</v>
      </c>
      <c r="N401" s="155" t="s">
        <v>44</v>
      </c>
      <c r="P401" s="156">
        <f t="shared" si="95"/>
        <v>0</v>
      </c>
      <c r="Q401" s="156">
        <v>0</v>
      </c>
      <c r="R401" s="156">
        <f t="shared" si="96"/>
        <v>0</v>
      </c>
      <c r="S401" s="156">
        <v>0</v>
      </c>
      <c r="T401" s="157">
        <f t="shared" si="97"/>
        <v>0</v>
      </c>
      <c r="AR401" s="21" t="s">
        <v>163</v>
      </c>
      <c r="AT401" s="21" t="s">
        <v>156</v>
      </c>
      <c r="AU401" s="21" t="s">
        <v>81</v>
      </c>
      <c r="AY401" s="21" t="s">
        <v>155</v>
      </c>
      <c r="BE401" s="158">
        <f t="shared" si="98"/>
        <v>0</v>
      </c>
      <c r="BF401" s="158">
        <f t="shared" si="99"/>
        <v>0</v>
      </c>
      <c r="BG401" s="158">
        <f t="shared" si="100"/>
        <v>0</v>
      </c>
      <c r="BH401" s="158">
        <f t="shared" si="101"/>
        <v>0</v>
      </c>
      <c r="BI401" s="158">
        <f t="shared" si="102"/>
        <v>0</v>
      </c>
      <c r="BJ401" s="21" t="s">
        <v>81</v>
      </c>
      <c r="BK401" s="158">
        <f t="shared" si="103"/>
        <v>0</v>
      </c>
      <c r="BL401" s="21" t="s">
        <v>163</v>
      </c>
      <c r="BM401" s="21" t="s">
        <v>1298</v>
      </c>
    </row>
    <row r="402" spans="2:65" s="1" customFormat="1" ht="16.5" customHeight="1">
      <c r="B402" s="37"/>
      <c r="C402" s="186" t="s">
        <v>2695</v>
      </c>
      <c r="D402" s="186" t="s">
        <v>300</v>
      </c>
      <c r="E402" s="187" t="s">
        <v>2696</v>
      </c>
      <c r="F402" s="188" t="s">
        <v>2697</v>
      </c>
      <c r="G402" s="189" t="s">
        <v>427</v>
      </c>
      <c r="H402" s="190">
        <v>3</v>
      </c>
      <c r="I402" s="191"/>
      <c r="J402" s="192">
        <f t="shared" si="94"/>
        <v>0</v>
      </c>
      <c r="K402" s="188" t="s">
        <v>21</v>
      </c>
      <c r="L402" s="193"/>
      <c r="M402" s="194" t="s">
        <v>21</v>
      </c>
      <c r="N402" s="195" t="s">
        <v>44</v>
      </c>
      <c r="P402" s="156">
        <f t="shared" si="95"/>
        <v>0</v>
      </c>
      <c r="Q402" s="156">
        <v>1.951E-2</v>
      </c>
      <c r="R402" s="156">
        <f t="shared" si="96"/>
        <v>5.8529999999999999E-2</v>
      </c>
      <c r="S402" s="156">
        <v>0</v>
      </c>
      <c r="T402" s="157">
        <f t="shared" si="97"/>
        <v>0</v>
      </c>
      <c r="AR402" s="21" t="s">
        <v>169</v>
      </c>
      <c r="AT402" s="21" t="s">
        <v>300</v>
      </c>
      <c r="AU402" s="21" t="s">
        <v>81</v>
      </c>
      <c r="AY402" s="21" t="s">
        <v>155</v>
      </c>
      <c r="BE402" s="158">
        <f t="shared" si="98"/>
        <v>0</v>
      </c>
      <c r="BF402" s="158">
        <f t="shared" si="99"/>
        <v>0</v>
      </c>
      <c r="BG402" s="158">
        <f t="shared" si="100"/>
        <v>0</v>
      </c>
      <c r="BH402" s="158">
        <f t="shared" si="101"/>
        <v>0</v>
      </c>
      <c r="BI402" s="158">
        <f t="shared" si="102"/>
        <v>0</v>
      </c>
      <c r="BJ402" s="21" t="s">
        <v>81</v>
      </c>
      <c r="BK402" s="158">
        <f t="shared" si="103"/>
        <v>0</v>
      </c>
      <c r="BL402" s="21" t="s">
        <v>163</v>
      </c>
      <c r="BM402" s="21" t="s">
        <v>1305</v>
      </c>
    </row>
    <row r="403" spans="2:65" s="1" customFormat="1" ht="16.5" customHeight="1">
      <c r="B403" s="37"/>
      <c r="C403" s="147" t="s">
        <v>73</v>
      </c>
      <c r="D403" s="147" t="s">
        <v>156</v>
      </c>
      <c r="E403" s="148" t="s">
        <v>2698</v>
      </c>
      <c r="F403" s="149" t="s">
        <v>2680</v>
      </c>
      <c r="G403" s="150" t="s">
        <v>21</v>
      </c>
      <c r="H403" s="151">
        <v>0</v>
      </c>
      <c r="I403" s="152"/>
      <c r="J403" s="153">
        <f t="shared" si="94"/>
        <v>0</v>
      </c>
      <c r="K403" s="149" t="s">
        <v>21</v>
      </c>
      <c r="L403" s="37"/>
      <c r="M403" s="154" t="s">
        <v>21</v>
      </c>
      <c r="N403" s="155" t="s">
        <v>44</v>
      </c>
      <c r="P403" s="156">
        <f t="shared" si="95"/>
        <v>0</v>
      </c>
      <c r="Q403" s="156">
        <v>0</v>
      </c>
      <c r="R403" s="156">
        <f t="shared" si="96"/>
        <v>0</v>
      </c>
      <c r="S403" s="156">
        <v>0</v>
      </c>
      <c r="T403" s="157">
        <f t="shared" si="97"/>
        <v>0</v>
      </c>
      <c r="AR403" s="21" t="s">
        <v>163</v>
      </c>
      <c r="AT403" s="21" t="s">
        <v>156</v>
      </c>
      <c r="AU403" s="21" t="s">
        <v>81</v>
      </c>
      <c r="AY403" s="21" t="s">
        <v>155</v>
      </c>
      <c r="BE403" s="158">
        <f t="shared" si="98"/>
        <v>0</v>
      </c>
      <c r="BF403" s="158">
        <f t="shared" si="99"/>
        <v>0</v>
      </c>
      <c r="BG403" s="158">
        <f t="shared" si="100"/>
        <v>0</v>
      </c>
      <c r="BH403" s="158">
        <f t="shared" si="101"/>
        <v>0</v>
      </c>
      <c r="BI403" s="158">
        <f t="shared" si="102"/>
        <v>0</v>
      </c>
      <c r="BJ403" s="21" t="s">
        <v>81</v>
      </c>
      <c r="BK403" s="158">
        <f t="shared" si="103"/>
        <v>0</v>
      </c>
      <c r="BL403" s="21" t="s">
        <v>163</v>
      </c>
      <c r="BM403" s="21" t="s">
        <v>1307</v>
      </c>
    </row>
    <row r="404" spans="2:65" s="1" customFormat="1" ht="16.5" customHeight="1">
      <c r="B404" s="37"/>
      <c r="C404" s="186" t="s">
        <v>715</v>
      </c>
      <c r="D404" s="186" t="s">
        <v>300</v>
      </c>
      <c r="E404" s="187" t="s">
        <v>2699</v>
      </c>
      <c r="F404" s="188" t="s">
        <v>2700</v>
      </c>
      <c r="G404" s="189" t="s">
        <v>427</v>
      </c>
      <c r="H404" s="190">
        <v>5</v>
      </c>
      <c r="I404" s="191"/>
      <c r="J404" s="192">
        <f t="shared" si="94"/>
        <v>0</v>
      </c>
      <c r="K404" s="188" t="s">
        <v>21</v>
      </c>
      <c r="L404" s="193"/>
      <c r="M404" s="194" t="s">
        <v>21</v>
      </c>
      <c r="N404" s="195" t="s">
        <v>44</v>
      </c>
      <c r="P404" s="156">
        <f t="shared" si="95"/>
        <v>0</v>
      </c>
      <c r="Q404" s="156">
        <v>2.0109999999999999E-2</v>
      </c>
      <c r="R404" s="156">
        <f t="shared" si="96"/>
        <v>0.10055</v>
      </c>
      <c r="S404" s="156">
        <v>0</v>
      </c>
      <c r="T404" s="157">
        <f t="shared" si="97"/>
        <v>0</v>
      </c>
      <c r="AR404" s="21" t="s">
        <v>169</v>
      </c>
      <c r="AT404" s="21" t="s">
        <v>300</v>
      </c>
      <c r="AU404" s="21" t="s">
        <v>81</v>
      </c>
      <c r="AY404" s="21" t="s">
        <v>155</v>
      </c>
      <c r="BE404" s="158">
        <f t="shared" si="98"/>
        <v>0</v>
      </c>
      <c r="BF404" s="158">
        <f t="shared" si="99"/>
        <v>0</v>
      </c>
      <c r="BG404" s="158">
        <f t="shared" si="100"/>
        <v>0</v>
      </c>
      <c r="BH404" s="158">
        <f t="shared" si="101"/>
        <v>0</v>
      </c>
      <c r="BI404" s="158">
        <f t="shared" si="102"/>
        <v>0</v>
      </c>
      <c r="BJ404" s="21" t="s">
        <v>81</v>
      </c>
      <c r="BK404" s="158">
        <f t="shared" si="103"/>
        <v>0</v>
      </c>
      <c r="BL404" s="21" t="s">
        <v>163</v>
      </c>
      <c r="BM404" s="21" t="s">
        <v>1310</v>
      </c>
    </row>
    <row r="405" spans="2:65" s="1" customFormat="1" ht="16.5" customHeight="1">
      <c r="B405" s="37"/>
      <c r="C405" s="147" t="s">
        <v>73</v>
      </c>
      <c r="D405" s="147" t="s">
        <v>156</v>
      </c>
      <c r="E405" s="148" t="s">
        <v>2701</v>
      </c>
      <c r="F405" s="149" t="s">
        <v>2702</v>
      </c>
      <c r="G405" s="150" t="s">
        <v>21</v>
      </c>
      <c r="H405" s="151">
        <v>0</v>
      </c>
      <c r="I405" s="152"/>
      <c r="J405" s="153">
        <f t="shared" si="94"/>
        <v>0</v>
      </c>
      <c r="K405" s="149" t="s">
        <v>21</v>
      </c>
      <c r="L405" s="37"/>
      <c r="M405" s="154" t="s">
        <v>21</v>
      </c>
      <c r="N405" s="155" t="s">
        <v>44</v>
      </c>
      <c r="P405" s="156">
        <f t="shared" si="95"/>
        <v>0</v>
      </c>
      <c r="Q405" s="156">
        <v>0</v>
      </c>
      <c r="R405" s="156">
        <f t="shared" si="96"/>
        <v>0</v>
      </c>
      <c r="S405" s="156">
        <v>0</v>
      </c>
      <c r="T405" s="157">
        <f t="shared" si="97"/>
        <v>0</v>
      </c>
      <c r="AR405" s="21" t="s">
        <v>163</v>
      </c>
      <c r="AT405" s="21" t="s">
        <v>156</v>
      </c>
      <c r="AU405" s="21" t="s">
        <v>81</v>
      </c>
      <c r="AY405" s="21" t="s">
        <v>155</v>
      </c>
      <c r="BE405" s="158">
        <f t="shared" si="98"/>
        <v>0</v>
      </c>
      <c r="BF405" s="158">
        <f t="shared" si="99"/>
        <v>0</v>
      </c>
      <c r="BG405" s="158">
        <f t="shared" si="100"/>
        <v>0</v>
      </c>
      <c r="BH405" s="158">
        <f t="shared" si="101"/>
        <v>0</v>
      </c>
      <c r="BI405" s="158">
        <f t="shared" si="102"/>
        <v>0</v>
      </c>
      <c r="BJ405" s="21" t="s">
        <v>81</v>
      </c>
      <c r="BK405" s="158">
        <f t="shared" si="103"/>
        <v>0</v>
      </c>
      <c r="BL405" s="21" t="s">
        <v>163</v>
      </c>
      <c r="BM405" s="21" t="s">
        <v>1312</v>
      </c>
    </row>
    <row r="406" spans="2:65" s="1" customFormat="1" ht="16.5" customHeight="1">
      <c r="B406" s="37"/>
      <c r="C406" s="186" t="s">
        <v>2703</v>
      </c>
      <c r="D406" s="186" t="s">
        <v>300</v>
      </c>
      <c r="E406" s="187" t="s">
        <v>2704</v>
      </c>
      <c r="F406" s="188" t="s">
        <v>2705</v>
      </c>
      <c r="G406" s="189" t="s">
        <v>427</v>
      </c>
      <c r="H406" s="190">
        <v>1</v>
      </c>
      <c r="I406" s="191"/>
      <c r="J406" s="192">
        <f t="shared" si="94"/>
        <v>0</v>
      </c>
      <c r="K406" s="188" t="s">
        <v>21</v>
      </c>
      <c r="L406" s="193"/>
      <c r="M406" s="194" t="s">
        <v>21</v>
      </c>
      <c r="N406" s="195" t="s">
        <v>44</v>
      </c>
      <c r="P406" s="156">
        <f t="shared" si="95"/>
        <v>0</v>
      </c>
      <c r="Q406" s="156">
        <v>2.0750000000000001E-2</v>
      </c>
      <c r="R406" s="156">
        <f t="shared" si="96"/>
        <v>2.0750000000000001E-2</v>
      </c>
      <c r="S406" s="156">
        <v>0</v>
      </c>
      <c r="T406" s="157">
        <f t="shared" si="97"/>
        <v>0</v>
      </c>
      <c r="AR406" s="21" t="s">
        <v>169</v>
      </c>
      <c r="AT406" s="21" t="s">
        <v>300</v>
      </c>
      <c r="AU406" s="21" t="s">
        <v>81</v>
      </c>
      <c r="AY406" s="21" t="s">
        <v>155</v>
      </c>
      <c r="BE406" s="158">
        <f t="shared" si="98"/>
        <v>0</v>
      </c>
      <c r="BF406" s="158">
        <f t="shared" si="99"/>
        <v>0</v>
      </c>
      <c r="BG406" s="158">
        <f t="shared" si="100"/>
        <v>0</v>
      </c>
      <c r="BH406" s="158">
        <f t="shared" si="101"/>
        <v>0</v>
      </c>
      <c r="BI406" s="158">
        <f t="shared" si="102"/>
        <v>0</v>
      </c>
      <c r="BJ406" s="21" t="s">
        <v>81</v>
      </c>
      <c r="BK406" s="158">
        <f t="shared" si="103"/>
        <v>0</v>
      </c>
      <c r="BL406" s="21" t="s">
        <v>163</v>
      </c>
      <c r="BM406" s="21" t="s">
        <v>1315</v>
      </c>
    </row>
    <row r="407" spans="2:65" s="1" customFormat="1" ht="16.5" customHeight="1">
      <c r="B407" s="37"/>
      <c r="C407" s="147" t="s">
        <v>73</v>
      </c>
      <c r="D407" s="147" t="s">
        <v>156</v>
      </c>
      <c r="E407" s="148" t="s">
        <v>2706</v>
      </c>
      <c r="F407" s="149" t="s">
        <v>2707</v>
      </c>
      <c r="G407" s="150" t="s">
        <v>21</v>
      </c>
      <c r="H407" s="151">
        <v>0</v>
      </c>
      <c r="I407" s="152"/>
      <c r="J407" s="153">
        <f t="shared" si="94"/>
        <v>0</v>
      </c>
      <c r="K407" s="149" t="s">
        <v>21</v>
      </c>
      <c r="L407" s="37"/>
      <c r="M407" s="154" t="s">
        <v>21</v>
      </c>
      <c r="N407" s="155" t="s">
        <v>44</v>
      </c>
      <c r="P407" s="156">
        <f t="shared" si="95"/>
        <v>0</v>
      </c>
      <c r="Q407" s="156">
        <v>0</v>
      </c>
      <c r="R407" s="156">
        <f t="shared" si="96"/>
        <v>0</v>
      </c>
      <c r="S407" s="156">
        <v>0</v>
      </c>
      <c r="T407" s="157">
        <f t="shared" si="97"/>
        <v>0</v>
      </c>
      <c r="AR407" s="21" t="s">
        <v>163</v>
      </c>
      <c r="AT407" s="21" t="s">
        <v>156</v>
      </c>
      <c r="AU407" s="21" t="s">
        <v>81</v>
      </c>
      <c r="AY407" s="21" t="s">
        <v>155</v>
      </c>
      <c r="BE407" s="158">
        <f t="shared" si="98"/>
        <v>0</v>
      </c>
      <c r="BF407" s="158">
        <f t="shared" si="99"/>
        <v>0</v>
      </c>
      <c r="BG407" s="158">
        <f t="shared" si="100"/>
        <v>0</v>
      </c>
      <c r="BH407" s="158">
        <f t="shared" si="101"/>
        <v>0</v>
      </c>
      <c r="BI407" s="158">
        <f t="shared" si="102"/>
        <v>0</v>
      </c>
      <c r="BJ407" s="21" t="s">
        <v>81</v>
      </c>
      <c r="BK407" s="158">
        <f t="shared" si="103"/>
        <v>0</v>
      </c>
      <c r="BL407" s="21" t="s">
        <v>163</v>
      </c>
      <c r="BM407" s="21" t="s">
        <v>1317</v>
      </c>
    </row>
    <row r="408" spans="2:65" s="1" customFormat="1" ht="16.5" customHeight="1">
      <c r="B408" s="37"/>
      <c r="C408" s="186" t="s">
        <v>722</v>
      </c>
      <c r="D408" s="186" t="s">
        <v>300</v>
      </c>
      <c r="E408" s="187" t="s">
        <v>2708</v>
      </c>
      <c r="F408" s="188" t="s">
        <v>2709</v>
      </c>
      <c r="G408" s="189" t="s">
        <v>427</v>
      </c>
      <c r="H408" s="190">
        <v>2</v>
      </c>
      <c r="I408" s="191"/>
      <c r="J408" s="192">
        <f t="shared" si="94"/>
        <v>0</v>
      </c>
      <c r="K408" s="188" t="s">
        <v>21</v>
      </c>
      <c r="L408" s="193"/>
      <c r="M408" s="194" t="s">
        <v>21</v>
      </c>
      <c r="N408" s="195" t="s">
        <v>44</v>
      </c>
      <c r="P408" s="156">
        <f t="shared" si="95"/>
        <v>0</v>
      </c>
      <c r="Q408" s="156">
        <v>2.3560000000000001E-2</v>
      </c>
      <c r="R408" s="156">
        <f t="shared" si="96"/>
        <v>4.7120000000000002E-2</v>
      </c>
      <c r="S408" s="156">
        <v>0</v>
      </c>
      <c r="T408" s="157">
        <f t="shared" si="97"/>
        <v>0</v>
      </c>
      <c r="AR408" s="21" t="s">
        <v>169</v>
      </c>
      <c r="AT408" s="21" t="s">
        <v>300</v>
      </c>
      <c r="AU408" s="21" t="s">
        <v>81</v>
      </c>
      <c r="AY408" s="21" t="s">
        <v>155</v>
      </c>
      <c r="BE408" s="158">
        <f t="shared" si="98"/>
        <v>0</v>
      </c>
      <c r="BF408" s="158">
        <f t="shared" si="99"/>
        <v>0</v>
      </c>
      <c r="BG408" s="158">
        <f t="shared" si="100"/>
        <v>0</v>
      </c>
      <c r="BH408" s="158">
        <f t="shared" si="101"/>
        <v>0</v>
      </c>
      <c r="BI408" s="158">
        <f t="shared" si="102"/>
        <v>0</v>
      </c>
      <c r="BJ408" s="21" t="s">
        <v>81</v>
      </c>
      <c r="BK408" s="158">
        <f t="shared" si="103"/>
        <v>0</v>
      </c>
      <c r="BL408" s="21" t="s">
        <v>163</v>
      </c>
      <c r="BM408" s="21" t="s">
        <v>1324</v>
      </c>
    </row>
    <row r="409" spans="2:65" s="1" customFormat="1" ht="16.5" customHeight="1">
      <c r="B409" s="37"/>
      <c r="C409" s="147" t="s">
        <v>73</v>
      </c>
      <c r="D409" s="147" t="s">
        <v>156</v>
      </c>
      <c r="E409" s="148" t="s">
        <v>469</v>
      </c>
      <c r="F409" s="149" t="s">
        <v>2694</v>
      </c>
      <c r="G409" s="150" t="s">
        <v>21</v>
      </c>
      <c r="H409" s="151">
        <v>0</v>
      </c>
      <c r="I409" s="152"/>
      <c r="J409" s="153">
        <f t="shared" si="94"/>
        <v>0</v>
      </c>
      <c r="K409" s="149" t="s">
        <v>21</v>
      </c>
      <c r="L409" s="37"/>
      <c r="M409" s="154" t="s">
        <v>21</v>
      </c>
      <c r="N409" s="155" t="s">
        <v>44</v>
      </c>
      <c r="P409" s="156">
        <f t="shared" si="95"/>
        <v>0</v>
      </c>
      <c r="Q409" s="156">
        <v>0</v>
      </c>
      <c r="R409" s="156">
        <f t="shared" si="96"/>
        <v>0</v>
      </c>
      <c r="S409" s="156">
        <v>0</v>
      </c>
      <c r="T409" s="157">
        <f t="shared" si="97"/>
        <v>0</v>
      </c>
      <c r="AR409" s="21" t="s">
        <v>163</v>
      </c>
      <c r="AT409" s="21" t="s">
        <v>156</v>
      </c>
      <c r="AU409" s="21" t="s">
        <v>81</v>
      </c>
      <c r="AY409" s="21" t="s">
        <v>155</v>
      </c>
      <c r="BE409" s="158">
        <f t="shared" si="98"/>
        <v>0</v>
      </c>
      <c r="BF409" s="158">
        <f t="shared" si="99"/>
        <v>0</v>
      </c>
      <c r="BG409" s="158">
        <f t="shared" si="100"/>
        <v>0</v>
      </c>
      <c r="BH409" s="158">
        <f t="shared" si="101"/>
        <v>0</v>
      </c>
      <c r="BI409" s="158">
        <f t="shared" si="102"/>
        <v>0</v>
      </c>
      <c r="BJ409" s="21" t="s">
        <v>81</v>
      </c>
      <c r="BK409" s="158">
        <f t="shared" si="103"/>
        <v>0</v>
      </c>
      <c r="BL409" s="21" t="s">
        <v>163</v>
      </c>
      <c r="BM409" s="21" t="s">
        <v>1327</v>
      </c>
    </row>
    <row r="410" spans="2:65" s="1" customFormat="1" ht="16.5" customHeight="1">
      <c r="B410" s="37"/>
      <c r="C410" s="186" t="s">
        <v>2710</v>
      </c>
      <c r="D410" s="186" t="s">
        <v>300</v>
      </c>
      <c r="E410" s="187" t="s">
        <v>2711</v>
      </c>
      <c r="F410" s="188" t="s">
        <v>2712</v>
      </c>
      <c r="G410" s="189" t="s">
        <v>427</v>
      </c>
      <c r="H410" s="190">
        <v>6</v>
      </c>
      <c r="I410" s="191"/>
      <c r="J410" s="192">
        <f t="shared" si="94"/>
        <v>0</v>
      </c>
      <c r="K410" s="188" t="s">
        <v>21</v>
      </c>
      <c r="L410" s="193"/>
      <c r="M410" s="194" t="s">
        <v>21</v>
      </c>
      <c r="N410" s="195" t="s">
        <v>44</v>
      </c>
      <c r="P410" s="156">
        <f t="shared" si="95"/>
        <v>0</v>
      </c>
      <c r="Q410" s="156">
        <v>2.4289999999999999E-2</v>
      </c>
      <c r="R410" s="156">
        <f t="shared" si="96"/>
        <v>0.14573999999999998</v>
      </c>
      <c r="S410" s="156">
        <v>0</v>
      </c>
      <c r="T410" s="157">
        <f t="shared" si="97"/>
        <v>0</v>
      </c>
      <c r="AR410" s="21" t="s">
        <v>169</v>
      </c>
      <c r="AT410" s="21" t="s">
        <v>300</v>
      </c>
      <c r="AU410" s="21" t="s">
        <v>81</v>
      </c>
      <c r="AY410" s="21" t="s">
        <v>155</v>
      </c>
      <c r="BE410" s="158">
        <f t="shared" si="98"/>
        <v>0</v>
      </c>
      <c r="BF410" s="158">
        <f t="shared" si="99"/>
        <v>0</v>
      </c>
      <c r="BG410" s="158">
        <f t="shared" si="100"/>
        <v>0</v>
      </c>
      <c r="BH410" s="158">
        <f t="shared" si="101"/>
        <v>0</v>
      </c>
      <c r="BI410" s="158">
        <f t="shared" si="102"/>
        <v>0</v>
      </c>
      <c r="BJ410" s="21" t="s">
        <v>81</v>
      </c>
      <c r="BK410" s="158">
        <f t="shared" si="103"/>
        <v>0</v>
      </c>
      <c r="BL410" s="21" t="s">
        <v>163</v>
      </c>
      <c r="BM410" s="21" t="s">
        <v>1330</v>
      </c>
    </row>
    <row r="411" spans="2:65" s="1" customFormat="1" ht="16.5" customHeight="1">
      <c r="B411" s="37"/>
      <c r="C411" s="147" t="s">
        <v>73</v>
      </c>
      <c r="D411" s="147" t="s">
        <v>156</v>
      </c>
      <c r="E411" s="148" t="s">
        <v>2713</v>
      </c>
      <c r="F411" s="149" t="s">
        <v>2714</v>
      </c>
      <c r="G411" s="150" t="s">
        <v>21</v>
      </c>
      <c r="H411" s="151">
        <v>0</v>
      </c>
      <c r="I411" s="152"/>
      <c r="J411" s="153">
        <f t="shared" si="94"/>
        <v>0</v>
      </c>
      <c r="K411" s="149" t="s">
        <v>21</v>
      </c>
      <c r="L411" s="37"/>
      <c r="M411" s="154" t="s">
        <v>21</v>
      </c>
      <c r="N411" s="155" t="s">
        <v>44</v>
      </c>
      <c r="P411" s="156">
        <f t="shared" si="95"/>
        <v>0</v>
      </c>
      <c r="Q411" s="156">
        <v>0</v>
      </c>
      <c r="R411" s="156">
        <f t="shared" si="96"/>
        <v>0</v>
      </c>
      <c r="S411" s="156">
        <v>0</v>
      </c>
      <c r="T411" s="157">
        <f t="shared" si="97"/>
        <v>0</v>
      </c>
      <c r="AR411" s="21" t="s">
        <v>163</v>
      </c>
      <c r="AT411" s="21" t="s">
        <v>156</v>
      </c>
      <c r="AU411" s="21" t="s">
        <v>81</v>
      </c>
      <c r="AY411" s="21" t="s">
        <v>155</v>
      </c>
      <c r="BE411" s="158">
        <f t="shared" si="98"/>
        <v>0</v>
      </c>
      <c r="BF411" s="158">
        <f t="shared" si="99"/>
        <v>0</v>
      </c>
      <c r="BG411" s="158">
        <f t="shared" si="100"/>
        <v>0</v>
      </c>
      <c r="BH411" s="158">
        <f t="shared" si="101"/>
        <v>0</v>
      </c>
      <c r="BI411" s="158">
        <f t="shared" si="102"/>
        <v>0</v>
      </c>
      <c r="BJ411" s="21" t="s">
        <v>81</v>
      </c>
      <c r="BK411" s="158">
        <f t="shared" si="103"/>
        <v>0</v>
      </c>
      <c r="BL411" s="21" t="s">
        <v>163</v>
      </c>
      <c r="BM411" s="21" t="s">
        <v>1333</v>
      </c>
    </row>
    <row r="412" spans="2:65" s="1" customFormat="1" ht="16.5" customHeight="1">
      <c r="B412" s="37"/>
      <c r="C412" s="186" t="s">
        <v>724</v>
      </c>
      <c r="D412" s="186" t="s">
        <v>300</v>
      </c>
      <c r="E412" s="187" t="s">
        <v>2715</v>
      </c>
      <c r="F412" s="188" t="s">
        <v>2716</v>
      </c>
      <c r="G412" s="189" t="s">
        <v>427</v>
      </c>
      <c r="H412" s="190">
        <v>2</v>
      </c>
      <c r="I412" s="191"/>
      <c r="J412" s="192">
        <f t="shared" si="94"/>
        <v>0</v>
      </c>
      <c r="K412" s="188" t="s">
        <v>21</v>
      </c>
      <c r="L412" s="193"/>
      <c r="M412" s="194" t="s">
        <v>21</v>
      </c>
      <c r="N412" s="195" t="s">
        <v>44</v>
      </c>
      <c r="P412" s="156">
        <f t="shared" si="95"/>
        <v>0</v>
      </c>
      <c r="Q412" s="156">
        <v>2.5049999999999999E-2</v>
      </c>
      <c r="R412" s="156">
        <f t="shared" si="96"/>
        <v>5.0099999999999999E-2</v>
      </c>
      <c r="S412" s="156">
        <v>0</v>
      </c>
      <c r="T412" s="157">
        <f t="shared" si="97"/>
        <v>0</v>
      </c>
      <c r="AR412" s="21" t="s">
        <v>169</v>
      </c>
      <c r="AT412" s="21" t="s">
        <v>300</v>
      </c>
      <c r="AU412" s="21" t="s">
        <v>81</v>
      </c>
      <c r="AY412" s="21" t="s">
        <v>155</v>
      </c>
      <c r="BE412" s="158">
        <f t="shared" si="98"/>
        <v>0</v>
      </c>
      <c r="BF412" s="158">
        <f t="shared" si="99"/>
        <v>0</v>
      </c>
      <c r="BG412" s="158">
        <f t="shared" si="100"/>
        <v>0</v>
      </c>
      <c r="BH412" s="158">
        <f t="shared" si="101"/>
        <v>0</v>
      </c>
      <c r="BI412" s="158">
        <f t="shared" si="102"/>
        <v>0</v>
      </c>
      <c r="BJ412" s="21" t="s">
        <v>81</v>
      </c>
      <c r="BK412" s="158">
        <f t="shared" si="103"/>
        <v>0</v>
      </c>
      <c r="BL412" s="21" t="s">
        <v>163</v>
      </c>
      <c r="BM412" s="21" t="s">
        <v>1336</v>
      </c>
    </row>
    <row r="413" spans="2:65" s="1" customFormat="1" ht="16.5" customHeight="1">
      <c r="B413" s="37"/>
      <c r="C413" s="147" t="s">
        <v>73</v>
      </c>
      <c r="D413" s="147" t="s">
        <v>156</v>
      </c>
      <c r="E413" s="148" t="s">
        <v>469</v>
      </c>
      <c r="F413" s="149" t="s">
        <v>2694</v>
      </c>
      <c r="G413" s="150" t="s">
        <v>21</v>
      </c>
      <c r="H413" s="151">
        <v>0</v>
      </c>
      <c r="I413" s="152"/>
      <c r="J413" s="153">
        <f t="shared" si="94"/>
        <v>0</v>
      </c>
      <c r="K413" s="149" t="s">
        <v>21</v>
      </c>
      <c r="L413" s="37"/>
      <c r="M413" s="154" t="s">
        <v>21</v>
      </c>
      <c r="N413" s="155" t="s">
        <v>44</v>
      </c>
      <c r="P413" s="156">
        <f t="shared" si="95"/>
        <v>0</v>
      </c>
      <c r="Q413" s="156">
        <v>0</v>
      </c>
      <c r="R413" s="156">
        <f t="shared" si="96"/>
        <v>0</v>
      </c>
      <c r="S413" s="156">
        <v>0</v>
      </c>
      <c r="T413" s="157">
        <f t="shared" si="97"/>
        <v>0</v>
      </c>
      <c r="AR413" s="21" t="s">
        <v>163</v>
      </c>
      <c r="AT413" s="21" t="s">
        <v>156</v>
      </c>
      <c r="AU413" s="21" t="s">
        <v>81</v>
      </c>
      <c r="AY413" s="21" t="s">
        <v>155</v>
      </c>
      <c r="BE413" s="158">
        <f t="shared" si="98"/>
        <v>0</v>
      </c>
      <c r="BF413" s="158">
        <f t="shared" si="99"/>
        <v>0</v>
      </c>
      <c r="BG413" s="158">
        <f t="shared" si="100"/>
        <v>0</v>
      </c>
      <c r="BH413" s="158">
        <f t="shared" si="101"/>
        <v>0</v>
      </c>
      <c r="BI413" s="158">
        <f t="shared" si="102"/>
        <v>0</v>
      </c>
      <c r="BJ413" s="21" t="s">
        <v>81</v>
      </c>
      <c r="BK413" s="158">
        <f t="shared" si="103"/>
        <v>0</v>
      </c>
      <c r="BL413" s="21" t="s">
        <v>163</v>
      </c>
      <c r="BM413" s="21" t="s">
        <v>1339</v>
      </c>
    </row>
    <row r="414" spans="2:65" s="9" customFormat="1" ht="29.85" customHeight="1">
      <c r="B414" s="137"/>
      <c r="D414" s="138" t="s">
        <v>72</v>
      </c>
      <c r="E414" s="169" t="s">
        <v>160</v>
      </c>
      <c r="F414" s="169" t="s">
        <v>2717</v>
      </c>
      <c r="I414" s="140"/>
      <c r="J414" s="170">
        <f>BK414</f>
        <v>0</v>
      </c>
      <c r="L414" s="137"/>
      <c r="M414" s="142"/>
      <c r="P414" s="143">
        <v>0</v>
      </c>
      <c r="R414" s="143">
        <v>0</v>
      </c>
      <c r="T414" s="144">
        <v>0</v>
      </c>
      <c r="AR414" s="138" t="s">
        <v>81</v>
      </c>
      <c r="AT414" s="145" t="s">
        <v>72</v>
      </c>
      <c r="AU414" s="145" t="s">
        <v>81</v>
      </c>
      <c r="AY414" s="138" t="s">
        <v>155</v>
      </c>
      <c r="BK414" s="146">
        <v>0</v>
      </c>
    </row>
    <row r="415" spans="2:65" s="9" customFormat="1" ht="24.95" customHeight="1">
      <c r="B415" s="137"/>
      <c r="D415" s="138" t="s">
        <v>72</v>
      </c>
      <c r="E415" s="139" t="s">
        <v>2718</v>
      </c>
      <c r="F415" s="139" t="s">
        <v>2719</v>
      </c>
      <c r="I415" s="140"/>
      <c r="J415" s="141">
        <f>BK415</f>
        <v>0</v>
      </c>
      <c r="L415" s="137"/>
      <c r="M415" s="142"/>
      <c r="P415" s="143">
        <f>SUM(P416:P418)</f>
        <v>0</v>
      </c>
      <c r="R415" s="143">
        <f>SUM(R416:R418)</f>
        <v>2.2664200000000001</v>
      </c>
      <c r="T415" s="144">
        <f>SUM(T416:T418)</f>
        <v>0</v>
      </c>
      <c r="AR415" s="138" t="s">
        <v>81</v>
      </c>
      <c r="AT415" s="145" t="s">
        <v>72</v>
      </c>
      <c r="AU415" s="145" t="s">
        <v>73</v>
      </c>
      <c r="AY415" s="138" t="s">
        <v>155</v>
      </c>
      <c r="BK415" s="146">
        <f>SUM(BK416:BK418)</f>
        <v>0</v>
      </c>
    </row>
    <row r="416" spans="2:65" s="1" customFormat="1" ht="16.5" customHeight="1">
      <c r="B416" s="37"/>
      <c r="C416" s="147" t="s">
        <v>2720</v>
      </c>
      <c r="D416" s="147" t="s">
        <v>156</v>
      </c>
      <c r="E416" s="148" t="s">
        <v>2721</v>
      </c>
      <c r="F416" s="149" t="s">
        <v>2722</v>
      </c>
      <c r="G416" s="150" t="s">
        <v>265</v>
      </c>
      <c r="H416" s="151">
        <v>1.3</v>
      </c>
      <c r="I416" s="152"/>
      <c r="J416" s="153">
        <f>ROUND(I416*H416,2)</f>
        <v>0</v>
      </c>
      <c r="K416" s="149" t="s">
        <v>21</v>
      </c>
      <c r="L416" s="37"/>
      <c r="M416" s="154" t="s">
        <v>21</v>
      </c>
      <c r="N416" s="155" t="s">
        <v>44</v>
      </c>
      <c r="P416" s="156">
        <f>O416*H416</f>
        <v>0</v>
      </c>
      <c r="Q416" s="156">
        <v>1.7434000000000001</v>
      </c>
      <c r="R416" s="156">
        <f>Q416*H416</f>
        <v>2.2664200000000001</v>
      </c>
      <c r="S416" s="156">
        <v>0</v>
      </c>
      <c r="T416" s="157">
        <f>S416*H416</f>
        <v>0</v>
      </c>
      <c r="AR416" s="21" t="s">
        <v>163</v>
      </c>
      <c r="AT416" s="21" t="s">
        <v>156</v>
      </c>
      <c r="AU416" s="21" t="s">
        <v>81</v>
      </c>
      <c r="AY416" s="21" t="s">
        <v>155</v>
      </c>
      <c r="BE416" s="158">
        <f>IF(N416="základní",J416,0)</f>
        <v>0</v>
      </c>
      <c r="BF416" s="158">
        <f>IF(N416="snížená",J416,0)</f>
        <v>0</v>
      </c>
      <c r="BG416" s="158">
        <f>IF(N416="zákl. přenesená",J416,0)</f>
        <v>0</v>
      </c>
      <c r="BH416" s="158">
        <f>IF(N416="sníž. přenesená",J416,0)</f>
        <v>0</v>
      </c>
      <c r="BI416" s="158">
        <f>IF(N416="nulová",J416,0)</f>
        <v>0</v>
      </c>
      <c r="BJ416" s="21" t="s">
        <v>81</v>
      </c>
      <c r="BK416" s="158">
        <f>ROUND(I416*H416,2)</f>
        <v>0</v>
      </c>
      <c r="BL416" s="21" t="s">
        <v>163</v>
      </c>
      <c r="BM416" s="21" t="s">
        <v>1342</v>
      </c>
    </row>
    <row r="417" spans="2:65" s="1" customFormat="1" ht="16.5" customHeight="1">
      <c r="B417" s="37"/>
      <c r="C417" s="147" t="s">
        <v>73</v>
      </c>
      <c r="D417" s="147" t="s">
        <v>156</v>
      </c>
      <c r="E417" s="148" t="s">
        <v>2723</v>
      </c>
      <c r="F417" s="149" t="s">
        <v>2724</v>
      </c>
      <c r="G417" s="150" t="s">
        <v>21</v>
      </c>
      <c r="H417" s="151">
        <v>0</v>
      </c>
      <c r="I417" s="152"/>
      <c r="J417" s="153">
        <f>ROUND(I417*H417,2)</f>
        <v>0</v>
      </c>
      <c r="K417" s="149" t="s">
        <v>21</v>
      </c>
      <c r="L417" s="37"/>
      <c r="M417" s="154" t="s">
        <v>21</v>
      </c>
      <c r="N417" s="155" t="s">
        <v>44</v>
      </c>
      <c r="P417" s="156">
        <f>O417*H417</f>
        <v>0</v>
      </c>
      <c r="Q417" s="156">
        <v>0</v>
      </c>
      <c r="R417" s="156">
        <f>Q417*H417</f>
        <v>0</v>
      </c>
      <c r="S417" s="156">
        <v>0</v>
      </c>
      <c r="T417" s="157">
        <f>S417*H417</f>
        <v>0</v>
      </c>
      <c r="AR417" s="21" t="s">
        <v>163</v>
      </c>
      <c r="AT417" s="21" t="s">
        <v>156</v>
      </c>
      <c r="AU417" s="21" t="s">
        <v>81</v>
      </c>
      <c r="AY417" s="21" t="s">
        <v>155</v>
      </c>
      <c r="BE417" s="158">
        <f>IF(N417="základní",J417,0)</f>
        <v>0</v>
      </c>
      <c r="BF417" s="158">
        <f>IF(N417="snížená",J417,0)</f>
        <v>0</v>
      </c>
      <c r="BG417" s="158">
        <f>IF(N417="zákl. přenesená",J417,0)</f>
        <v>0</v>
      </c>
      <c r="BH417" s="158">
        <f>IF(N417="sníž. přenesená",J417,0)</f>
        <v>0</v>
      </c>
      <c r="BI417" s="158">
        <f>IF(N417="nulová",J417,0)</f>
        <v>0</v>
      </c>
      <c r="BJ417" s="21" t="s">
        <v>81</v>
      </c>
      <c r="BK417" s="158">
        <f>ROUND(I417*H417,2)</f>
        <v>0</v>
      </c>
      <c r="BL417" s="21" t="s">
        <v>163</v>
      </c>
      <c r="BM417" s="21" t="s">
        <v>1345</v>
      </c>
    </row>
    <row r="418" spans="2:65" s="9" customFormat="1" ht="29.85" customHeight="1">
      <c r="B418" s="137"/>
      <c r="D418" s="138" t="s">
        <v>72</v>
      </c>
      <c r="E418" s="169" t="s">
        <v>169</v>
      </c>
      <c r="F418" s="169" t="s">
        <v>2725</v>
      </c>
      <c r="I418" s="140"/>
      <c r="J418" s="170">
        <f>BK418</f>
        <v>0</v>
      </c>
      <c r="L418" s="137"/>
      <c r="M418" s="142"/>
      <c r="P418" s="143">
        <v>0</v>
      </c>
      <c r="R418" s="143">
        <v>0</v>
      </c>
      <c r="T418" s="144">
        <v>0</v>
      </c>
      <c r="AR418" s="138" t="s">
        <v>81</v>
      </c>
      <c r="AT418" s="145" t="s">
        <v>72</v>
      </c>
      <c r="AU418" s="145" t="s">
        <v>81</v>
      </c>
      <c r="AY418" s="138" t="s">
        <v>155</v>
      </c>
      <c r="BK418" s="146">
        <v>0</v>
      </c>
    </row>
    <row r="419" spans="2:65" s="9" customFormat="1" ht="24.95" customHeight="1">
      <c r="B419" s="137"/>
      <c r="D419" s="138" t="s">
        <v>72</v>
      </c>
      <c r="E419" s="139" t="s">
        <v>422</v>
      </c>
      <c r="F419" s="139" t="s">
        <v>423</v>
      </c>
      <c r="I419" s="140"/>
      <c r="J419" s="141">
        <f>BK419</f>
        <v>0</v>
      </c>
      <c r="L419" s="137"/>
      <c r="M419" s="142"/>
      <c r="P419" s="143">
        <f>SUM(P420:P429)</f>
        <v>0</v>
      </c>
      <c r="R419" s="143">
        <f>SUM(R420:R429)</f>
        <v>1.0919824</v>
      </c>
      <c r="T419" s="144">
        <f>SUM(T420:T429)</f>
        <v>0</v>
      </c>
      <c r="AR419" s="138" t="s">
        <v>81</v>
      </c>
      <c r="AT419" s="145" t="s">
        <v>72</v>
      </c>
      <c r="AU419" s="145" t="s">
        <v>73</v>
      </c>
      <c r="AY419" s="138" t="s">
        <v>155</v>
      </c>
      <c r="BK419" s="146">
        <f>SUM(BK420:BK429)</f>
        <v>0</v>
      </c>
    </row>
    <row r="420" spans="2:65" s="1" customFormat="1" ht="16.5" customHeight="1">
      <c r="B420" s="37"/>
      <c r="C420" s="147" t="s">
        <v>727</v>
      </c>
      <c r="D420" s="147" t="s">
        <v>156</v>
      </c>
      <c r="E420" s="148" t="s">
        <v>2726</v>
      </c>
      <c r="F420" s="149" t="s">
        <v>2727</v>
      </c>
      <c r="G420" s="150" t="s">
        <v>303</v>
      </c>
      <c r="H420" s="151">
        <v>0.27600000000000002</v>
      </c>
      <c r="I420" s="152"/>
      <c r="J420" s="153">
        <f t="shared" ref="J420:J428" si="104">ROUND(I420*H420,2)</f>
        <v>0</v>
      </c>
      <c r="K420" s="149" t="s">
        <v>21</v>
      </c>
      <c r="L420" s="37"/>
      <c r="M420" s="154" t="s">
        <v>21</v>
      </c>
      <c r="N420" s="155" t="s">
        <v>44</v>
      </c>
      <c r="P420" s="156">
        <f t="shared" ref="P420:P428" si="105">O420*H420</f>
        <v>0</v>
      </c>
      <c r="Q420" s="156">
        <v>0</v>
      </c>
      <c r="R420" s="156">
        <f t="shared" ref="R420:R428" si="106">Q420*H420</f>
        <v>0</v>
      </c>
      <c r="S420" s="156">
        <v>0</v>
      </c>
      <c r="T420" s="157">
        <f t="shared" ref="T420:T428" si="107">S420*H420</f>
        <v>0</v>
      </c>
      <c r="AR420" s="21" t="s">
        <v>163</v>
      </c>
      <c r="AT420" s="21" t="s">
        <v>156</v>
      </c>
      <c r="AU420" s="21" t="s">
        <v>81</v>
      </c>
      <c r="AY420" s="21" t="s">
        <v>155</v>
      </c>
      <c r="BE420" s="158">
        <f t="shared" ref="BE420:BE428" si="108">IF(N420="základní",J420,0)</f>
        <v>0</v>
      </c>
      <c r="BF420" s="158">
        <f t="shared" ref="BF420:BF428" si="109">IF(N420="snížená",J420,0)</f>
        <v>0</v>
      </c>
      <c r="BG420" s="158">
        <f t="shared" ref="BG420:BG428" si="110">IF(N420="zákl. přenesená",J420,0)</f>
        <v>0</v>
      </c>
      <c r="BH420" s="158">
        <f t="shared" ref="BH420:BH428" si="111">IF(N420="sníž. přenesená",J420,0)</f>
        <v>0</v>
      </c>
      <c r="BI420" s="158">
        <f t="shared" ref="BI420:BI428" si="112">IF(N420="nulová",J420,0)</f>
        <v>0</v>
      </c>
      <c r="BJ420" s="21" t="s">
        <v>81</v>
      </c>
      <c r="BK420" s="158">
        <f t="shared" ref="BK420:BK428" si="113">ROUND(I420*H420,2)</f>
        <v>0</v>
      </c>
      <c r="BL420" s="21" t="s">
        <v>163</v>
      </c>
      <c r="BM420" s="21" t="s">
        <v>2728</v>
      </c>
    </row>
    <row r="421" spans="2:65" s="1" customFormat="1" ht="16.5" customHeight="1">
      <c r="B421" s="37"/>
      <c r="C421" s="147" t="s">
        <v>73</v>
      </c>
      <c r="D421" s="147" t="s">
        <v>156</v>
      </c>
      <c r="E421" s="148" t="s">
        <v>2729</v>
      </c>
      <c r="F421" s="149" t="s">
        <v>2730</v>
      </c>
      <c r="G421" s="150" t="s">
        <v>21</v>
      </c>
      <c r="H421" s="151">
        <v>0</v>
      </c>
      <c r="I421" s="152"/>
      <c r="J421" s="153">
        <f t="shared" si="104"/>
        <v>0</v>
      </c>
      <c r="K421" s="149" t="s">
        <v>21</v>
      </c>
      <c r="L421" s="37"/>
      <c r="M421" s="154" t="s">
        <v>21</v>
      </c>
      <c r="N421" s="155" t="s">
        <v>44</v>
      </c>
      <c r="P421" s="156">
        <f t="shared" si="105"/>
        <v>0</v>
      </c>
      <c r="Q421" s="156">
        <v>0</v>
      </c>
      <c r="R421" s="156">
        <f t="shared" si="106"/>
        <v>0</v>
      </c>
      <c r="S421" s="156">
        <v>0</v>
      </c>
      <c r="T421" s="157">
        <f t="shared" si="107"/>
        <v>0</v>
      </c>
      <c r="AR421" s="21" t="s">
        <v>163</v>
      </c>
      <c r="AT421" s="21" t="s">
        <v>156</v>
      </c>
      <c r="AU421" s="21" t="s">
        <v>81</v>
      </c>
      <c r="AY421" s="21" t="s">
        <v>155</v>
      </c>
      <c r="BE421" s="158">
        <f t="shared" si="108"/>
        <v>0</v>
      </c>
      <c r="BF421" s="158">
        <f t="shared" si="109"/>
        <v>0</v>
      </c>
      <c r="BG421" s="158">
        <f t="shared" si="110"/>
        <v>0</v>
      </c>
      <c r="BH421" s="158">
        <f t="shared" si="111"/>
        <v>0</v>
      </c>
      <c r="BI421" s="158">
        <f t="shared" si="112"/>
        <v>0</v>
      </c>
      <c r="BJ421" s="21" t="s">
        <v>81</v>
      </c>
      <c r="BK421" s="158">
        <f t="shared" si="113"/>
        <v>0</v>
      </c>
      <c r="BL421" s="21" t="s">
        <v>163</v>
      </c>
      <c r="BM421" s="21" t="s">
        <v>2731</v>
      </c>
    </row>
    <row r="422" spans="2:65" s="1" customFormat="1" ht="16.5" customHeight="1">
      <c r="B422" s="37"/>
      <c r="C422" s="147" t="s">
        <v>2732</v>
      </c>
      <c r="D422" s="147" t="s">
        <v>156</v>
      </c>
      <c r="E422" s="148" t="s">
        <v>2733</v>
      </c>
      <c r="F422" s="149" t="s">
        <v>2734</v>
      </c>
      <c r="G422" s="150" t="s">
        <v>284</v>
      </c>
      <c r="H422" s="151">
        <v>857.56</v>
      </c>
      <c r="I422" s="152"/>
      <c r="J422" s="153">
        <f t="shared" si="104"/>
        <v>0</v>
      </c>
      <c r="K422" s="149" t="s">
        <v>21</v>
      </c>
      <c r="L422" s="37"/>
      <c r="M422" s="154" t="s">
        <v>21</v>
      </c>
      <c r="N422" s="155" t="s">
        <v>44</v>
      </c>
      <c r="P422" s="156">
        <f t="shared" si="105"/>
        <v>0</v>
      </c>
      <c r="Q422" s="156">
        <v>4.0000000000000003E-5</v>
      </c>
      <c r="R422" s="156">
        <f t="shared" si="106"/>
        <v>3.4302400000000004E-2</v>
      </c>
      <c r="S422" s="156">
        <v>0</v>
      </c>
      <c r="T422" s="157">
        <f t="shared" si="107"/>
        <v>0</v>
      </c>
      <c r="AR422" s="21" t="s">
        <v>163</v>
      </c>
      <c r="AT422" s="21" t="s">
        <v>156</v>
      </c>
      <c r="AU422" s="21" t="s">
        <v>81</v>
      </c>
      <c r="AY422" s="21" t="s">
        <v>155</v>
      </c>
      <c r="BE422" s="158">
        <f t="shared" si="108"/>
        <v>0</v>
      </c>
      <c r="BF422" s="158">
        <f t="shared" si="109"/>
        <v>0</v>
      </c>
      <c r="BG422" s="158">
        <f t="shared" si="110"/>
        <v>0</v>
      </c>
      <c r="BH422" s="158">
        <f t="shared" si="111"/>
        <v>0</v>
      </c>
      <c r="BI422" s="158">
        <f t="shared" si="112"/>
        <v>0</v>
      </c>
      <c r="BJ422" s="21" t="s">
        <v>81</v>
      </c>
      <c r="BK422" s="158">
        <f t="shared" si="113"/>
        <v>0</v>
      </c>
      <c r="BL422" s="21" t="s">
        <v>163</v>
      </c>
      <c r="BM422" s="21" t="s">
        <v>2735</v>
      </c>
    </row>
    <row r="423" spans="2:65" s="1" customFormat="1" ht="16.5" customHeight="1">
      <c r="B423" s="37"/>
      <c r="C423" s="147" t="s">
        <v>73</v>
      </c>
      <c r="D423" s="147" t="s">
        <v>156</v>
      </c>
      <c r="E423" s="148" t="s">
        <v>2736</v>
      </c>
      <c r="F423" s="149" t="s">
        <v>2737</v>
      </c>
      <c r="G423" s="150" t="s">
        <v>21</v>
      </c>
      <c r="H423" s="151">
        <v>0</v>
      </c>
      <c r="I423" s="152"/>
      <c r="J423" s="153">
        <f t="shared" si="104"/>
        <v>0</v>
      </c>
      <c r="K423" s="149" t="s">
        <v>21</v>
      </c>
      <c r="L423" s="37"/>
      <c r="M423" s="154" t="s">
        <v>21</v>
      </c>
      <c r="N423" s="155" t="s">
        <v>44</v>
      </c>
      <c r="P423" s="156">
        <f t="shared" si="105"/>
        <v>0</v>
      </c>
      <c r="Q423" s="156">
        <v>0</v>
      </c>
      <c r="R423" s="156">
        <f t="shared" si="106"/>
        <v>0</v>
      </c>
      <c r="S423" s="156">
        <v>0</v>
      </c>
      <c r="T423" s="157">
        <f t="shared" si="107"/>
        <v>0</v>
      </c>
      <c r="AR423" s="21" t="s">
        <v>163</v>
      </c>
      <c r="AT423" s="21" t="s">
        <v>156</v>
      </c>
      <c r="AU423" s="21" t="s">
        <v>81</v>
      </c>
      <c r="AY423" s="21" t="s">
        <v>155</v>
      </c>
      <c r="BE423" s="158">
        <f t="shared" si="108"/>
        <v>0</v>
      </c>
      <c r="BF423" s="158">
        <f t="shared" si="109"/>
        <v>0</v>
      </c>
      <c r="BG423" s="158">
        <f t="shared" si="110"/>
        <v>0</v>
      </c>
      <c r="BH423" s="158">
        <f t="shared" si="111"/>
        <v>0</v>
      </c>
      <c r="BI423" s="158">
        <f t="shared" si="112"/>
        <v>0</v>
      </c>
      <c r="BJ423" s="21" t="s">
        <v>81</v>
      </c>
      <c r="BK423" s="158">
        <f t="shared" si="113"/>
        <v>0</v>
      </c>
      <c r="BL423" s="21" t="s">
        <v>163</v>
      </c>
      <c r="BM423" s="21" t="s">
        <v>2738</v>
      </c>
    </row>
    <row r="424" spans="2:65" s="1" customFormat="1" ht="16.5" customHeight="1">
      <c r="B424" s="37"/>
      <c r="C424" s="147" t="s">
        <v>729</v>
      </c>
      <c r="D424" s="147" t="s">
        <v>156</v>
      </c>
      <c r="E424" s="148" t="s">
        <v>2739</v>
      </c>
      <c r="F424" s="149" t="s">
        <v>2740</v>
      </c>
      <c r="G424" s="150" t="s">
        <v>300</v>
      </c>
      <c r="H424" s="151">
        <v>96</v>
      </c>
      <c r="I424" s="152"/>
      <c r="J424" s="153">
        <f t="shared" si="104"/>
        <v>0</v>
      </c>
      <c r="K424" s="149" t="s">
        <v>21</v>
      </c>
      <c r="L424" s="37"/>
      <c r="M424" s="154" t="s">
        <v>21</v>
      </c>
      <c r="N424" s="155" t="s">
        <v>44</v>
      </c>
      <c r="P424" s="156">
        <f t="shared" si="105"/>
        <v>0</v>
      </c>
      <c r="Q424" s="156">
        <v>4.6800000000000001E-3</v>
      </c>
      <c r="R424" s="156">
        <f t="shared" si="106"/>
        <v>0.44928000000000001</v>
      </c>
      <c r="S424" s="156">
        <v>0</v>
      </c>
      <c r="T424" s="157">
        <f t="shared" si="107"/>
        <v>0</v>
      </c>
      <c r="AR424" s="21" t="s">
        <v>163</v>
      </c>
      <c r="AT424" s="21" t="s">
        <v>156</v>
      </c>
      <c r="AU424" s="21" t="s">
        <v>81</v>
      </c>
      <c r="AY424" s="21" t="s">
        <v>155</v>
      </c>
      <c r="BE424" s="158">
        <f t="shared" si="108"/>
        <v>0</v>
      </c>
      <c r="BF424" s="158">
        <f t="shared" si="109"/>
        <v>0</v>
      </c>
      <c r="BG424" s="158">
        <f t="shared" si="110"/>
        <v>0</v>
      </c>
      <c r="BH424" s="158">
        <f t="shared" si="111"/>
        <v>0</v>
      </c>
      <c r="BI424" s="158">
        <f t="shared" si="112"/>
        <v>0</v>
      </c>
      <c r="BJ424" s="21" t="s">
        <v>81</v>
      </c>
      <c r="BK424" s="158">
        <f t="shared" si="113"/>
        <v>0</v>
      </c>
      <c r="BL424" s="21" t="s">
        <v>163</v>
      </c>
      <c r="BM424" s="21" t="s">
        <v>2741</v>
      </c>
    </row>
    <row r="425" spans="2:65" s="1" customFormat="1" ht="16.5" customHeight="1">
      <c r="B425" s="37"/>
      <c r="C425" s="147" t="s">
        <v>73</v>
      </c>
      <c r="D425" s="147" t="s">
        <v>156</v>
      </c>
      <c r="E425" s="148" t="s">
        <v>2742</v>
      </c>
      <c r="F425" s="149" t="s">
        <v>2574</v>
      </c>
      <c r="G425" s="150" t="s">
        <v>21</v>
      </c>
      <c r="H425" s="151">
        <v>0</v>
      </c>
      <c r="I425" s="152"/>
      <c r="J425" s="153">
        <f t="shared" si="104"/>
        <v>0</v>
      </c>
      <c r="K425" s="149" t="s">
        <v>21</v>
      </c>
      <c r="L425" s="37"/>
      <c r="M425" s="154" t="s">
        <v>21</v>
      </c>
      <c r="N425" s="155" t="s">
        <v>44</v>
      </c>
      <c r="P425" s="156">
        <f t="shared" si="105"/>
        <v>0</v>
      </c>
      <c r="Q425" s="156">
        <v>0</v>
      </c>
      <c r="R425" s="156">
        <f t="shared" si="106"/>
        <v>0</v>
      </c>
      <c r="S425" s="156">
        <v>0</v>
      </c>
      <c r="T425" s="157">
        <f t="shared" si="107"/>
        <v>0</v>
      </c>
      <c r="AR425" s="21" t="s">
        <v>163</v>
      </c>
      <c r="AT425" s="21" t="s">
        <v>156</v>
      </c>
      <c r="AU425" s="21" t="s">
        <v>81</v>
      </c>
      <c r="AY425" s="21" t="s">
        <v>155</v>
      </c>
      <c r="BE425" s="158">
        <f t="shared" si="108"/>
        <v>0</v>
      </c>
      <c r="BF425" s="158">
        <f t="shared" si="109"/>
        <v>0</v>
      </c>
      <c r="BG425" s="158">
        <f t="shared" si="110"/>
        <v>0</v>
      </c>
      <c r="BH425" s="158">
        <f t="shared" si="111"/>
        <v>0</v>
      </c>
      <c r="BI425" s="158">
        <f t="shared" si="112"/>
        <v>0</v>
      </c>
      <c r="BJ425" s="21" t="s">
        <v>81</v>
      </c>
      <c r="BK425" s="158">
        <f t="shared" si="113"/>
        <v>0</v>
      </c>
      <c r="BL425" s="21" t="s">
        <v>163</v>
      </c>
      <c r="BM425" s="21" t="s">
        <v>2743</v>
      </c>
    </row>
    <row r="426" spans="2:65" s="1" customFormat="1" ht="16.5" customHeight="1">
      <c r="B426" s="37"/>
      <c r="C426" s="147" t="s">
        <v>2744</v>
      </c>
      <c r="D426" s="147" t="s">
        <v>156</v>
      </c>
      <c r="E426" s="148" t="s">
        <v>2745</v>
      </c>
      <c r="F426" s="149" t="s">
        <v>2746</v>
      </c>
      <c r="G426" s="150" t="s">
        <v>427</v>
      </c>
      <c r="H426" s="151">
        <v>13</v>
      </c>
      <c r="I426" s="152"/>
      <c r="J426" s="153">
        <f t="shared" si="104"/>
        <v>0</v>
      </c>
      <c r="K426" s="149" t="s">
        <v>21</v>
      </c>
      <c r="L426" s="37"/>
      <c r="M426" s="154" t="s">
        <v>21</v>
      </c>
      <c r="N426" s="155" t="s">
        <v>44</v>
      </c>
      <c r="P426" s="156">
        <f t="shared" si="105"/>
        <v>0</v>
      </c>
      <c r="Q426" s="156">
        <v>2.3400000000000001E-2</v>
      </c>
      <c r="R426" s="156">
        <f t="shared" si="106"/>
        <v>0.30420000000000003</v>
      </c>
      <c r="S426" s="156">
        <v>0</v>
      </c>
      <c r="T426" s="157">
        <f t="shared" si="107"/>
        <v>0</v>
      </c>
      <c r="AR426" s="21" t="s">
        <v>163</v>
      </c>
      <c r="AT426" s="21" t="s">
        <v>156</v>
      </c>
      <c r="AU426" s="21" t="s">
        <v>81</v>
      </c>
      <c r="AY426" s="21" t="s">
        <v>155</v>
      </c>
      <c r="BE426" s="158">
        <f t="shared" si="108"/>
        <v>0</v>
      </c>
      <c r="BF426" s="158">
        <f t="shared" si="109"/>
        <v>0</v>
      </c>
      <c r="BG426" s="158">
        <f t="shared" si="110"/>
        <v>0</v>
      </c>
      <c r="BH426" s="158">
        <f t="shared" si="111"/>
        <v>0</v>
      </c>
      <c r="BI426" s="158">
        <f t="shared" si="112"/>
        <v>0</v>
      </c>
      <c r="BJ426" s="21" t="s">
        <v>81</v>
      </c>
      <c r="BK426" s="158">
        <f t="shared" si="113"/>
        <v>0</v>
      </c>
      <c r="BL426" s="21" t="s">
        <v>163</v>
      </c>
      <c r="BM426" s="21" t="s">
        <v>2747</v>
      </c>
    </row>
    <row r="427" spans="2:65" s="1" customFormat="1" ht="16.5" customHeight="1">
      <c r="B427" s="37"/>
      <c r="C427" s="186" t="s">
        <v>2748</v>
      </c>
      <c r="D427" s="186" t="s">
        <v>300</v>
      </c>
      <c r="E427" s="187" t="s">
        <v>2749</v>
      </c>
      <c r="F427" s="188" t="s">
        <v>2750</v>
      </c>
      <c r="G427" s="189" t="s">
        <v>303</v>
      </c>
      <c r="H427" s="190">
        <v>0.7</v>
      </c>
      <c r="I427" s="191"/>
      <c r="J427" s="192">
        <f t="shared" si="104"/>
        <v>0</v>
      </c>
      <c r="K427" s="188" t="s">
        <v>21</v>
      </c>
      <c r="L427" s="193"/>
      <c r="M427" s="194" t="s">
        <v>21</v>
      </c>
      <c r="N427" s="195" t="s">
        <v>44</v>
      </c>
      <c r="P427" s="156">
        <f t="shared" si="105"/>
        <v>0</v>
      </c>
      <c r="Q427" s="156">
        <v>0</v>
      </c>
      <c r="R427" s="156">
        <f t="shared" si="106"/>
        <v>0</v>
      </c>
      <c r="S427" s="156">
        <v>0</v>
      </c>
      <c r="T427" s="157">
        <f t="shared" si="107"/>
        <v>0</v>
      </c>
      <c r="AR427" s="21" t="s">
        <v>169</v>
      </c>
      <c r="AT427" s="21" t="s">
        <v>300</v>
      </c>
      <c r="AU427" s="21" t="s">
        <v>81</v>
      </c>
      <c r="AY427" s="21" t="s">
        <v>155</v>
      </c>
      <c r="BE427" s="158">
        <f t="shared" si="108"/>
        <v>0</v>
      </c>
      <c r="BF427" s="158">
        <f t="shared" si="109"/>
        <v>0</v>
      </c>
      <c r="BG427" s="158">
        <f t="shared" si="110"/>
        <v>0</v>
      </c>
      <c r="BH427" s="158">
        <f t="shared" si="111"/>
        <v>0</v>
      </c>
      <c r="BI427" s="158">
        <f t="shared" si="112"/>
        <v>0</v>
      </c>
      <c r="BJ427" s="21" t="s">
        <v>81</v>
      </c>
      <c r="BK427" s="158">
        <f t="shared" si="113"/>
        <v>0</v>
      </c>
      <c r="BL427" s="21" t="s">
        <v>163</v>
      </c>
      <c r="BM427" s="21" t="s">
        <v>2751</v>
      </c>
    </row>
    <row r="428" spans="2:65" s="1" customFormat="1" ht="16.5" customHeight="1">
      <c r="B428" s="37"/>
      <c r="C428" s="147" t="s">
        <v>732</v>
      </c>
      <c r="D428" s="147" t="s">
        <v>156</v>
      </c>
      <c r="E428" s="148" t="s">
        <v>2752</v>
      </c>
      <c r="F428" s="149" t="s">
        <v>2753</v>
      </c>
      <c r="G428" s="150" t="s">
        <v>427</v>
      </c>
      <c r="H428" s="151">
        <v>26</v>
      </c>
      <c r="I428" s="152"/>
      <c r="J428" s="153">
        <f t="shared" si="104"/>
        <v>0</v>
      </c>
      <c r="K428" s="149" t="s">
        <v>21</v>
      </c>
      <c r="L428" s="37"/>
      <c r="M428" s="154" t="s">
        <v>21</v>
      </c>
      <c r="N428" s="155" t="s">
        <v>44</v>
      </c>
      <c r="P428" s="156">
        <f t="shared" si="105"/>
        <v>0</v>
      </c>
      <c r="Q428" s="156">
        <v>1.17E-2</v>
      </c>
      <c r="R428" s="156">
        <f t="shared" si="106"/>
        <v>0.30420000000000003</v>
      </c>
      <c r="S428" s="156">
        <v>0</v>
      </c>
      <c r="T428" s="157">
        <f t="shared" si="107"/>
        <v>0</v>
      </c>
      <c r="AR428" s="21" t="s">
        <v>163</v>
      </c>
      <c r="AT428" s="21" t="s">
        <v>156</v>
      </c>
      <c r="AU428" s="21" t="s">
        <v>81</v>
      </c>
      <c r="AY428" s="21" t="s">
        <v>155</v>
      </c>
      <c r="BE428" s="158">
        <f t="shared" si="108"/>
        <v>0</v>
      </c>
      <c r="BF428" s="158">
        <f t="shared" si="109"/>
        <v>0</v>
      </c>
      <c r="BG428" s="158">
        <f t="shared" si="110"/>
        <v>0</v>
      </c>
      <c r="BH428" s="158">
        <f t="shared" si="111"/>
        <v>0</v>
      </c>
      <c r="BI428" s="158">
        <f t="shared" si="112"/>
        <v>0</v>
      </c>
      <c r="BJ428" s="21" t="s">
        <v>81</v>
      </c>
      <c r="BK428" s="158">
        <f t="shared" si="113"/>
        <v>0</v>
      </c>
      <c r="BL428" s="21" t="s">
        <v>163</v>
      </c>
      <c r="BM428" s="21" t="s">
        <v>2754</v>
      </c>
    </row>
    <row r="429" spans="2:65" s="9" customFormat="1" ht="29.85" customHeight="1">
      <c r="B429" s="137"/>
      <c r="D429" s="138" t="s">
        <v>72</v>
      </c>
      <c r="E429" s="169" t="s">
        <v>184</v>
      </c>
      <c r="F429" s="169" t="s">
        <v>463</v>
      </c>
      <c r="I429" s="140"/>
      <c r="J429" s="170">
        <f>BK429</f>
        <v>0</v>
      </c>
      <c r="L429" s="137"/>
      <c r="M429" s="142"/>
      <c r="P429" s="143">
        <v>0</v>
      </c>
      <c r="R429" s="143">
        <v>0</v>
      </c>
      <c r="T429" s="144">
        <v>0</v>
      </c>
      <c r="AR429" s="138" t="s">
        <v>81</v>
      </c>
      <c r="AT429" s="145" t="s">
        <v>72</v>
      </c>
      <c r="AU429" s="145" t="s">
        <v>81</v>
      </c>
      <c r="AY429" s="138" t="s">
        <v>155</v>
      </c>
      <c r="BK429" s="146">
        <v>0</v>
      </c>
    </row>
    <row r="430" spans="2:65" s="9" customFormat="1" ht="24.95" customHeight="1">
      <c r="B430" s="137"/>
      <c r="D430" s="138" t="s">
        <v>72</v>
      </c>
      <c r="E430" s="139" t="s">
        <v>2755</v>
      </c>
      <c r="F430" s="139" t="s">
        <v>2756</v>
      </c>
      <c r="I430" s="140"/>
      <c r="J430" s="141">
        <f>BK430</f>
        <v>0</v>
      </c>
      <c r="L430" s="137"/>
      <c r="M430" s="142"/>
      <c r="P430" s="143">
        <f>SUM(P431:P455)</f>
        <v>0</v>
      </c>
      <c r="R430" s="143">
        <f>SUM(R431:R455)</f>
        <v>9.6010179999999998</v>
      </c>
      <c r="T430" s="144">
        <f>SUM(T431:T455)</f>
        <v>0</v>
      </c>
      <c r="AR430" s="138" t="s">
        <v>81</v>
      </c>
      <c r="AT430" s="145" t="s">
        <v>72</v>
      </c>
      <c r="AU430" s="145" t="s">
        <v>73</v>
      </c>
      <c r="AY430" s="138" t="s">
        <v>155</v>
      </c>
      <c r="BK430" s="146">
        <f>SUM(BK431:BK455)</f>
        <v>0</v>
      </c>
    </row>
    <row r="431" spans="2:65" s="1" customFormat="1" ht="16.5" customHeight="1">
      <c r="B431" s="37"/>
      <c r="C431" s="147" t="s">
        <v>2757</v>
      </c>
      <c r="D431" s="147" t="s">
        <v>156</v>
      </c>
      <c r="E431" s="148" t="s">
        <v>2758</v>
      </c>
      <c r="F431" s="149" t="s">
        <v>2759</v>
      </c>
      <c r="G431" s="150" t="s">
        <v>284</v>
      </c>
      <c r="H431" s="151">
        <v>1189</v>
      </c>
      <c r="I431" s="152"/>
      <c r="J431" s="153">
        <f t="shared" ref="J431:J454" si="114">ROUND(I431*H431,2)</f>
        <v>0</v>
      </c>
      <c r="K431" s="149" t="s">
        <v>21</v>
      </c>
      <c r="L431" s="37"/>
      <c r="M431" s="154" t="s">
        <v>21</v>
      </c>
      <c r="N431" s="155" t="s">
        <v>44</v>
      </c>
      <c r="P431" s="156">
        <f t="shared" ref="P431:P454" si="115">O431*H431</f>
        <v>0</v>
      </c>
      <c r="Q431" s="156">
        <v>0</v>
      </c>
      <c r="R431" s="156">
        <f t="shared" ref="R431:R454" si="116">Q431*H431</f>
        <v>0</v>
      </c>
      <c r="S431" s="156">
        <v>0</v>
      </c>
      <c r="T431" s="157">
        <f t="shared" ref="T431:T454" si="117">S431*H431</f>
        <v>0</v>
      </c>
      <c r="AR431" s="21" t="s">
        <v>163</v>
      </c>
      <c r="AT431" s="21" t="s">
        <v>156</v>
      </c>
      <c r="AU431" s="21" t="s">
        <v>81</v>
      </c>
      <c r="AY431" s="21" t="s">
        <v>155</v>
      </c>
      <c r="BE431" s="158">
        <f t="shared" ref="BE431:BE454" si="118">IF(N431="základní",J431,0)</f>
        <v>0</v>
      </c>
      <c r="BF431" s="158">
        <f t="shared" ref="BF431:BF454" si="119">IF(N431="snížená",J431,0)</f>
        <v>0</v>
      </c>
      <c r="BG431" s="158">
        <f t="shared" ref="BG431:BG454" si="120">IF(N431="zákl. přenesená",J431,0)</f>
        <v>0</v>
      </c>
      <c r="BH431" s="158">
        <f t="shared" ref="BH431:BH454" si="121">IF(N431="sníž. přenesená",J431,0)</f>
        <v>0</v>
      </c>
      <c r="BI431" s="158">
        <f t="shared" ref="BI431:BI454" si="122">IF(N431="nulová",J431,0)</f>
        <v>0</v>
      </c>
      <c r="BJ431" s="21" t="s">
        <v>81</v>
      </c>
      <c r="BK431" s="158">
        <f t="shared" ref="BK431:BK454" si="123">ROUND(I431*H431,2)</f>
        <v>0</v>
      </c>
      <c r="BL431" s="21" t="s">
        <v>163</v>
      </c>
      <c r="BM431" s="21" t="s">
        <v>2760</v>
      </c>
    </row>
    <row r="432" spans="2:65" s="1" customFormat="1" ht="16.5" customHeight="1">
      <c r="B432" s="37"/>
      <c r="C432" s="147" t="s">
        <v>73</v>
      </c>
      <c r="D432" s="147" t="s">
        <v>156</v>
      </c>
      <c r="E432" s="148" t="s">
        <v>2761</v>
      </c>
      <c r="F432" s="149" t="s">
        <v>2762</v>
      </c>
      <c r="G432" s="150" t="s">
        <v>21</v>
      </c>
      <c r="H432" s="151">
        <v>0</v>
      </c>
      <c r="I432" s="152"/>
      <c r="J432" s="153">
        <f t="shared" si="114"/>
        <v>0</v>
      </c>
      <c r="K432" s="149" t="s">
        <v>21</v>
      </c>
      <c r="L432" s="37"/>
      <c r="M432" s="154" t="s">
        <v>21</v>
      </c>
      <c r="N432" s="155" t="s">
        <v>44</v>
      </c>
      <c r="P432" s="156">
        <f t="shared" si="115"/>
        <v>0</v>
      </c>
      <c r="Q432" s="156">
        <v>0</v>
      </c>
      <c r="R432" s="156">
        <f t="shared" si="116"/>
        <v>0</v>
      </c>
      <c r="S432" s="156">
        <v>0</v>
      </c>
      <c r="T432" s="157">
        <f t="shared" si="117"/>
        <v>0</v>
      </c>
      <c r="AR432" s="21" t="s">
        <v>163</v>
      </c>
      <c r="AT432" s="21" t="s">
        <v>156</v>
      </c>
      <c r="AU432" s="21" t="s">
        <v>81</v>
      </c>
      <c r="AY432" s="21" t="s">
        <v>155</v>
      </c>
      <c r="BE432" s="158">
        <f t="shared" si="118"/>
        <v>0</v>
      </c>
      <c r="BF432" s="158">
        <f t="shared" si="119"/>
        <v>0</v>
      </c>
      <c r="BG432" s="158">
        <f t="shared" si="120"/>
        <v>0</v>
      </c>
      <c r="BH432" s="158">
        <f t="shared" si="121"/>
        <v>0</v>
      </c>
      <c r="BI432" s="158">
        <f t="shared" si="122"/>
        <v>0</v>
      </c>
      <c r="BJ432" s="21" t="s">
        <v>81</v>
      </c>
      <c r="BK432" s="158">
        <f t="shared" si="123"/>
        <v>0</v>
      </c>
      <c r="BL432" s="21" t="s">
        <v>163</v>
      </c>
      <c r="BM432" s="21" t="s">
        <v>2763</v>
      </c>
    </row>
    <row r="433" spans="2:65" s="1" customFormat="1" ht="16.5" customHeight="1">
      <c r="B433" s="37"/>
      <c r="C433" s="147" t="s">
        <v>734</v>
      </c>
      <c r="D433" s="147" t="s">
        <v>156</v>
      </c>
      <c r="E433" s="148" t="s">
        <v>2764</v>
      </c>
      <c r="F433" s="149" t="s">
        <v>2765</v>
      </c>
      <c r="G433" s="150" t="s">
        <v>284</v>
      </c>
      <c r="H433" s="151">
        <v>4756</v>
      </c>
      <c r="I433" s="152"/>
      <c r="J433" s="153">
        <f t="shared" si="114"/>
        <v>0</v>
      </c>
      <c r="K433" s="149" t="s">
        <v>21</v>
      </c>
      <c r="L433" s="37"/>
      <c r="M433" s="154" t="s">
        <v>21</v>
      </c>
      <c r="N433" s="155" t="s">
        <v>44</v>
      </c>
      <c r="P433" s="156">
        <f t="shared" si="115"/>
        <v>0</v>
      </c>
      <c r="Q433" s="156">
        <v>1.75E-3</v>
      </c>
      <c r="R433" s="156">
        <f t="shared" si="116"/>
        <v>8.3230000000000004</v>
      </c>
      <c r="S433" s="156">
        <v>0</v>
      </c>
      <c r="T433" s="157">
        <f t="shared" si="117"/>
        <v>0</v>
      </c>
      <c r="AR433" s="21" t="s">
        <v>163</v>
      </c>
      <c r="AT433" s="21" t="s">
        <v>156</v>
      </c>
      <c r="AU433" s="21" t="s">
        <v>81</v>
      </c>
      <c r="AY433" s="21" t="s">
        <v>155</v>
      </c>
      <c r="BE433" s="158">
        <f t="shared" si="118"/>
        <v>0</v>
      </c>
      <c r="BF433" s="158">
        <f t="shared" si="119"/>
        <v>0</v>
      </c>
      <c r="BG433" s="158">
        <f t="shared" si="120"/>
        <v>0</v>
      </c>
      <c r="BH433" s="158">
        <f t="shared" si="121"/>
        <v>0</v>
      </c>
      <c r="BI433" s="158">
        <f t="shared" si="122"/>
        <v>0</v>
      </c>
      <c r="BJ433" s="21" t="s">
        <v>81</v>
      </c>
      <c r="BK433" s="158">
        <f t="shared" si="123"/>
        <v>0</v>
      </c>
      <c r="BL433" s="21" t="s">
        <v>163</v>
      </c>
      <c r="BM433" s="21" t="s">
        <v>2766</v>
      </c>
    </row>
    <row r="434" spans="2:65" s="1" customFormat="1" ht="16.5" customHeight="1">
      <c r="B434" s="37"/>
      <c r="C434" s="147" t="s">
        <v>73</v>
      </c>
      <c r="D434" s="147" t="s">
        <v>156</v>
      </c>
      <c r="E434" s="148" t="s">
        <v>2767</v>
      </c>
      <c r="F434" s="149" t="s">
        <v>2768</v>
      </c>
      <c r="G434" s="150" t="s">
        <v>21</v>
      </c>
      <c r="H434" s="151">
        <v>0</v>
      </c>
      <c r="I434" s="152"/>
      <c r="J434" s="153">
        <f t="shared" si="114"/>
        <v>0</v>
      </c>
      <c r="K434" s="149" t="s">
        <v>21</v>
      </c>
      <c r="L434" s="37"/>
      <c r="M434" s="154" t="s">
        <v>21</v>
      </c>
      <c r="N434" s="155" t="s">
        <v>44</v>
      </c>
      <c r="P434" s="156">
        <f t="shared" si="115"/>
        <v>0</v>
      </c>
      <c r="Q434" s="156">
        <v>0</v>
      </c>
      <c r="R434" s="156">
        <f t="shared" si="116"/>
        <v>0</v>
      </c>
      <c r="S434" s="156">
        <v>0</v>
      </c>
      <c r="T434" s="157">
        <f t="shared" si="117"/>
        <v>0</v>
      </c>
      <c r="AR434" s="21" t="s">
        <v>163</v>
      </c>
      <c r="AT434" s="21" t="s">
        <v>156</v>
      </c>
      <c r="AU434" s="21" t="s">
        <v>81</v>
      </c>
      <c r="AY434" s="21" t="s">
        <v>155</v>
      </c>
      <c r="BE434" s="158">
        <f t="shared" si="118"/>
        <v>0</v>
      </c>
      <c r="BF434" s="158">
        <f t="shared" si="119"/>
        <v>0</v>
      </c>
      <c r="BG434" s="158">
        <f t="shared" si="120"/>
        <v>0</v>
      </c>
      <c r="BH434" s="158">
        <f t="shared" si="121"/>
        <v>0</v>
      </c>
      <c r="BI434" s="158">
        <f t="shared" si="122"/>
        <v>0</v>
      </c>
      <c r="BJ434" s="21" t="s">
        <v>81</v>
      </c>
      <c r="BK434" s="158">
        <f t="shared" si="123"/>
        <v>0</v>
      </c>
      <c r="BL434" s="21" t="s">
        <v>163</v>
      </c>
      <c r="BM434" s="21" t="s">
        <v>2769</v>
      </c>
    </row>
    <row r="435" spans="2:65" s="1" customFormat="1" ht="16.5" customHeight="1">
      <c r="B435" s="37"/>
      <c r="C435" s="147" t="s">
        <v>2770</v>
      </c>
      <c r="D435" s="147" t="s">
        <v>156</v>
      </c>
      <c r="E435" s="148" t="s">
        <v>2771</v>
      </c>
      <c r="F435" s="149" t="s">
        <v>2772</v>
      </c>
      <c r="G435" s="150" t="s">
        <v>284</v>
      </c>
      <c r="H435" s="151">
        <v>1189</v>
      </c>
      <c r="I435" s="152"/>
      <c r="J435" s="153">
        <f t="shared" si="114"/>
        <v>0</v>
      </c>
      <c r="K435" s="149" t="s">
        <v>21</v>
      </c>
      <c r="L435" s="37"/>
      <c r="M435" s="154" t="s">
        <v>21</v>
      </c>
      <c r="N435" s="155" t="s">
        <v>44</v>
      </c>
      <c r="P435" s="156">
        <f t="shared" si="115"/>
        <v>0</v>
      </c>
      <c r="Q435" s="156">
        <v>0</v>
      </c>
      <c r="R435" s="156">
        <f t="shared" si="116"/>
        <v>0</v>
      </c>
      <c r="S435" s="156">
        <v>0</v>
      </c>
      <c r="T435" s="157">
        <f t="shared" si="117"/>
        <v>0</v>
      </c>
      <c r="AR435" s="21" t="s">
        <v>163</v>
      </c>
      <c r="AT435" s="21" t="s">
        <v>156</v>
      </c>
      <c r="AU435" s="21" t="s">
        <v>81</v>
      </c>
      <c r="AY435" s="21" t="s">
        <v>155</v>
      </c>
      <c r="BE435" s="158">
        <f t="shared" si="118"/>
        <v>0</v>
      </c>
      <c r="BF435" s="158">
        <f t="shared" si="119"/>
        <v>0</v>
      </c>
      <c r="BG435" s="158">
        <f t="shared" si="120"/>
        <v>0</v>
      </c>
      <c r="BH435" s="158">
        <f t="shared" si="121"/>
        <v>0</v>
      </c>
      <c r="BI435" s="158">
        <f t="shared" si="122"/>
        <v>0</v>
      </c>
      <c r="BJ435" s="21" t="s">
        <v>81</v>
      </c>
      <c r="BK435" s="158">
        <f t="shared" si="123"/>
        <v>0</v>
      </c>
      <c r="BL435" s="21" t="s">
        <v>163</v>
      </c>
      <c r="BM435" s="21" t="s">
        <v>2773</v>
      </c>
    </row>
    <row r="436" spans="2:65" s="1" customFormat="1" ht="16.5" customHeight="1">
      <c r="B436" s="37"/>
      <c r="C436" s="147" t="s">
        <v>737</v>
      </c>
      <c r="D436" s="147" t="s">
        <v>156</v>
      </c>
      <c r="E436" s="148" t="s">
        <v>2774</v>
      </c>
      <c r="F436" s="149" t="s">
        <v>2775</v>
      </c>
      <c r="G436" s="150" t="s">
        <v>284</v>
      </c>
      <c r="H436" s="151">
        <v>166.4</v>
      </c>
      <c r="I436" s="152"/>
      <c r="J436" s="153">
        <f t="shared" si="114"/>
        <v>0</v>
      </c>
      <c r="K436" s="149" t="s">
        <v>21</v>
      </c>
      <c r="L436" s="37"/>
      <c r="M436" s="154" t="s">
        <v>21</v>
      </c>
      <c r="N436" s="155" t="s">
        <v>44</v>
      </c>
      <c r="P436" s="156">
        <f t="shared" si="115"/>
        <v>0</v>
      </c>
      <c r="Q436" s="156">
        <v>3.7200000000000002E-3</v>
      </c>
      <c r="R436" s="156">
        <f t="shared" si="116"/>
        <v>0.619008</v>
      </c>
      <c r="S436" s="156">
        <v>0</v>
      </c>
      <c r="T436" s="157">
        <f t="shared" si="117"/>
        <v>0</v>
      </c>
      <c r="AR436" s="21" t="s">
        <v>163</v>
      </c>
      <c r="AT436" s="21" t="s">
        <v>156</v>
      </c>
      <c r="AU436" s="21" t="s">
        <v>81</v>
      </c>
      <c r="AY436" s="21" t="s">
        <v>155</v>
      </c>
      <c r="BE436" s="158">
        <f t="shared" si="118"/>
        <v>0</v>
      </c>
      <c r="BF436" s="158">
        <f t="shared" si="119"/>
        <v>0</v>
      </c>
      <c r="BG436" s="158">
        <f t="shared" si="120"/>
        <v>0</v>
      </c>
      <c r="BH436" s="158">
        <f t="shared" si="121"/>
        <v>0</v>
      </c>
      <c r="BI436" s="158">
        <f t="shared" si="122"/>
        <v>0</v>
      </c>
      <c r="BJ436" s="21" t="s">
        <v>81</v>
      </c>
      <c r="BK436" s="158">
        <f t="shared" si="123"/>
        <v>0</v>
      </c>
      <c r="BL436" s="21" t="s">
        <v>163</v>
      </c>
      <c r="BM436" s="21" t="s">
        <v>2776</v>
      </c>
    </row>
    <row r="437" spans="2:65" s="1" customFormat="1" ht="16.5" customHeight="1">
      <c r="B437" s="37"/>
      <c r="C437" s="147" t="s">
        <v>73</v>
      </c>
      <c r="D437" s="147" t="s">
        <v>156</v>
      </c>
      <c r="E437" s="148" t="s">
        <v>2777</v>
      </c>
      <c r="F437" s="149" t="s">
        <v>2778</v>
      </c>
      <c r="G437" s="150" t="s">
        <v>21</v>
      </c>
      <c r="H437" s="151">
        <v>0</v>
      </c>
      <c r="I437" s="152"/>
      <c r="J437" s="153">
        <f t="shared" si="114"/>
        <v>0</v>
      </c>
      <c r="K437" s="149" t="s">
        <v>21</v>
      </c>
      <c r="L437" s="37"/>
      <c r="M437" s="154" t="s">
        <v>21</v>
      </c>
      <c r="N437" s="155" t="s">
        <v>44</v>
      </c>
      <c r="P437" s="156">
        <f t="shared" si="115"/>
        <v>0</v>
      </c>
      <c r="Q437" s="156">
        <v>0</v>
      </c>
      <c r="R437" s="156">
        <f t="shared" si="116"/>
        <v>0</v>
      </c>
      <c r="S437" s="156">
        <v>0</v>
      </c>
      <c r="T437" s="157">
        <f t="shared" si="117"/>
        <v>0</v>
      </c>
      <c r="AR437" s="21" t="s">
        <v>163</v>
      </c>
      <c r="AT437" s="21" t="s">
        <v>156</v>
      </c>
      <c r="AU437" s="21" t="s">
        <v>81</v>
      </c>
      <c r="AY437" s="21" t="s">
        <v>155</v>
      </c>
      <c r="BE437" s="158">
        <f t="shared" si="118"/>
        <v>0</v>
      </c>
      <c r="BF437" s="158">
        <f t="shared" si="119"/>
        <v>0</v>
      </c>
      <c r="BG437" s="158">
        <f t="shared" si="120"/>
        <v>0</v>
      </c>
      <c r="BH437" s="158">
        <f t="shared" si="121"/>
        <v>0</v>
      </c>
      <c r="BI437" s="158">
        <f t="shared" si="122"/>
        <v>0</v>
      </c>
      <c r="BJ437" s="21" t="s">
        <v>81</v>
      </c>
      <c r="BK437" s="158">
        <f t="shared" si="123"/>
        <v>0</v>
      </c>
      <c r="BL437" s="21" t="s">
        <v>163</v>
      </c>
      <c r="BM437" s="21" t="s">
        <v>2779</v>
      </c>
    </row>
    <row r="438" spans="2:65" s="1" customFormat="1" ht="16.5" customHeight="1">
      <c r="B438" s="37"/>
      <c r="C438" s="147" t="s">
        <v>2780</v>
      </c>
      <c r="D438" s="147" t="s">
        <v>156</v>
      </c>
      <c r="E438" s="148" t="s">
        <v>2781</v>
      </c>
      <c r="F438" s="149" t="s">
        <v>2782</v>
      </c>
      <c r="G438" s="150" t="s">
        <v>265</v>
      </c>
      <c r="H438" s="151">
        <v>93.6</v>
      </c>
      <c r="I438" s="152"/>
      <c r="J438" s="153">
        <f t="shared" si="114"/>
        <v>0</v>
      </c>
      <c r="K438" s="149" t="s">
        <v>21</v>
      </c>
      <c r="L438" s="37"/>
      <c r="M438" s="154" t="s">
        <v>21</v>
      </c>
      <c r="N438" s="155" t="s">
        <v>44</v>
      </c>
      <c r="P438" s="156">
        <f t="shared" si="115"/>
        <v>0</v>
      </c>
      <c r="Q438" s="156">
        <v>0</v>
      </c>
      <c r="R438" s="156">
        <f t="shared" si="116"/>
        <v>0</v>
      </c>
      <c r="S438" s="156">
        <v>0</v>
      </c>
      <c r="T438" s="157">
        <f t="shared" si="117"/>
        <v>0</v>
      </c>
      <c r="AR438" s="21" t="s">
        <v>163</v>
      </c>
      <c r="AT438" s="21" t="s">
        <v>156</v>
      </c>
      <c r="AU438" s="21" t="s">
        <v>81</v>
      </c>
      <c r="AY438" s="21" t="s">
        <v>155</v>
      </c>
      <c r="BE438" s="158">
        <f t="shared" si="118"/>
        <v>0</v>
      </c>
      <c r="BF438" s="158">
        <f t="shared" si="119"/>
        <v>0</v>
      </c>
      <c r="BG438" s="158">
        <f t="shared" si="120"/>
        <v>0</v>
      </c>
      <c r="BH438" s="158">
        <f t="shared" si="121"/>
        <v>0</v>
      </c>
      <c r="BI438" s="158">
        <f t="shared" si="122"/>
        <v>0</v>
      </c>
      <c r="BJ438" s="21" t="s">
        <v>81</v>
      </c>
      <c r="BK438" s="158">
        <f t="shared" si="123"/>
        <v>0</v>
      </c>
      <c r="BL438" s="21" t="s">
        <v>163</v>
      </c>
      <c r="BM438" s="21" t="s">
        <v>2783</v>
      </c>
    </row>
    <row r="439" spans="2:65" s="1" customFormat="1" ht="16.5" customHeight="1">
      <c r="B439" s="37"/>
      <c r="C439" s="147" t="s">
        <v>73</v>
      </c>
      <c r="D439" s="147" t="s">
        <v>156</v>
      </c>
      <c r="E439" s="148" t="s">
        <v>2784</v>
      </c>
      <c r="F439" s="149" t="s">
        <v>2785</v>
      </c>
      <c r="G439" s="150" t="s">
        <v>21</v>
      </c>
      <c r="H439" s="151">
        <v>0</v>
      </c>
      <c r="I439" s="152"/>
      <c r="J439" s="153">
        <f t="shared" si="114"/>
        <v>0</v>
      </c>
      <c r="K439" s="149" t="s">
        <v>21</v>
      </c>
      <c r="L439" s="37"/>
      <c r="M439" s="154" t="s">
        <v>21</v>
      </c>
      <c r="N439" s="155" t="s">
        <v>44</v>
      </c>
      <c r="P439" s="156">
        <f t="shared" si="115"/>
        <v>0</v>
      </c>
      <c r="Q439" s="156">
        <v>0</v>
      </c>
      <c r="R439" s="156">
        <f t="shared" si="116"/>
        <v>0</v>
      </c>
      <c r="S439" s="156">
        <v>0</v>
      </c>
      <c r="T439" s="157">
        <f t="shared" si="117"/>
        <v>0</v>
      </c>
      <c r="AR439" s="21" t="s">
        <v>163</v>
      </c>
      <c r="AT439" s="21" t="s">
        <v>156</v>
      </c>
      <c r="AU439" s="21" t="s">
        <v>81</v>
      </c>
      <c r="AY439" s="21" t="s">
        <v>155</v>
      </c>
      <c r="BE439" s="158">
        <f t="shared" si="118"/>
        <v>0</v>
      </c>
      <c r="BF439" s="158">
        <f t="shared" si="119"/>
        <v>0</v>
      </c>
      <c r="BG439" s="158">
        <f t="shared" si="120"/>
        <v>0</v>
      </c>
      <c r="BH439" s="158">
        <f t="shared" si="121"/>
        <v>0</v>
      </c>
      <c r="BI439" s="158">
        <f t="shared" si="122"/>
        <v>0</v>
      </c>
      <c r="BJ439" s="21" t="s">
        <v>81</v>
      </c>
      <c r="BK439" s="158">
        <f t="shared" si="123"/>
        <v>0</v>
      </c>
      <c r="BL439" s="21" t="s">
        <v>163</v>
      </c>
      <c r="BM439" s="21" t="s">
        <v>2786</v>
      </c>
    </row>
    <row r="440" spans="2:65" s="1" customFormat="1" ht="16.5" customHeight="1">
      <c r="B440" s="37"/>
      <c r="C440" s="147" t="s">
        <v>739</v>
      </c>
      <c r="D440" s="147" t="s">
        <v>156</v>
      </c>
      <c r="E440" s="148" t="s">
        <v>2787</v>
      </c>
      <c r="F440" s="149" t="s">
        <v>2788</v>
      </c>
      <c r="G440" s="150" t="s">
        <v>265</v>
      </c>
      <c r="H440" s="151">
        <v>468</v>
      </c>
      <c r="I440" s="152"/>
      <c r="J440" s="153">
        <f t="shared" si="114"/>
        <v>0</v>
      </c>
      <c r="K440" s="149" t="s">
        <v>21</v>
      </c>
      <c r="L440" s="37"/>
      <c r="M440" s="154" t="s">
        <v>21</v>
      </c>
      <c r="N440" s="155" t="s">
        <v>44</v>
      </c>
      <c r="P440" s="156">
        <f t="shared" si="115"/>
        <v>0</v>
      </c>
      <c r="Q440" s="156">
        <v>2.2000000000000001E-4</v>
      </c>
      <c r="R440" s="156">
        <f t="shared" si="116"/>
        <v>0.10296000000000001</v>
      </c>
      <c r="S440" s="156">
        <v>0</v>
      </c>
      <c r="T440" s="157">
        <f t="shared" si="117"/>
        <v>0</v>
      </c>
      <c r="AR440" s="21" t="s">
        <v>163</v>
      </c>
      <c r="AT440" s="21" t="s">
        <v>156</v>
      </c>
      <c r="AU440" s="21" t="s">
        <v>81</v>
      </c>
      <c r="AY440" s="21" t="s">
        <v>155</v>
      </c>
      <c r="BE440" s="158">
        <f t="shared" si="118"/>
        <v>0</v>
      </c>
      <c r="BF440" s="158">
        <f t="shared" si="119"/>
        <v>0</v>
      </c>
      <c r="BG440" s="158">
        <f t="shared" si="120"/>
        <v>0</v>
      </c>
      <c r="BH440" s="158">
        <f t="shared" si="121"/>
        <v>0</v>
      </c>
      <c r="BI440" s="158">
        <f t="shared" si="122"/>
        <v>0</v>
      </c>
      <c r="BJ440" s="21" t="s">
        <v>81</v>
      </c>
      <c r="BK440" s="158">
        <f t="shared" si="123"/>
        <v>0</v>
      </c>
      <c r="BL440" s="21" t="s">
        <v>163</v>
      </c>
      <c r="BM440" s="21" t="s">
        <v>2789</v>
      </c>
    </row>
    <row r="441" spans="2:65" s="1" customFormat="1" ht="16.5" customHeight="1">
      <c r="B441" s="37"/>
      <c r="C441" s="147" t="s">
        <v>73</v>
      </c>
      <c r="D441" s="147" t="s">
        <v>156</v>
      </c>
      <c r="E441" s="148" t="s">
        <v>2790</v>
      </c>
      <c r="F441" s="149" t="s">
        <v>1138</v>
      </c>
      <c r="G441" s="150" t="s">
        <v>21</v>
      </c>
      <c r="H441" s="151">
        <v>0</v>
      </c>
      <c r="I441" s="152"/>
      <c r="J441" s="153">
        <f t="shared" si="114"/>
        <v>0</v>
      </c>
      <c r="K441" s="149" t="s">
        <v>21</v>
      </c>
      <c r="L441" s="37"/>
      <c r="M441" s="154" t="s">
        <v>21</v>
      </c>
      <c r="N441" s="155" t="s">
        <v>44</v>
      </c>
      <c r="P441" s="156">
        <f t="shared" si="115"/>
        <v>0</v>
      </c>
      <c r="Q441" s="156">
        <v>0</v>
      </c>
      <c r="R441" s="156">
        <f t="shared" si="116"/>
        <v>0</v>
      </c>
      <c r="S441" s="156">
        <v>0</v>
      </c>
      <c r="T441" s="157">
        <f t="shared" si="117"/>
        <v>0</v>
      </c>
      <c r="AR441" s="21" t="s">
        <v>163</v>
      </c>
      <c r="AT441" s="21" t="s">
        <v>156</v>
      </c>
      <c r="AU441" s="21" t="s">
        <v>81</v>
      </c>
      <c r="AY441" s="21" t="s">
        <v>155</v>
      </c>
      <c r="BE441" s="158">
        <f t="shared" si="118"/>
        <v>0</v>
      </c>
      <c r="BF441" s="158">
        <f t="shared" si="119"/>
        <v>0</v>
      </c>
      <c r="BG441" s="158">
        <f t="shared" si="120"/>
        <v>0</v>
      </c>
      <c r="BH441" s="158">
        <f t="shared" si="121"/>
        <v>0</v>
      </c>
      <c r="BI441" s="158">
        <f t="shared" si="122"/>
        <v>0</v>
      </c>
      <c r="BJ441" s="21" t="s">
        <v>81</v>
      </c>
      <c r="BK441" s="158">
        <f t="shared" si="123"/>
        <v>0</v>
      </c>
      <c r="BL441" s="21" t="s">
        <v>163</v>
      </c>
      <c r="BM441" s="21" t="s">
        <v>2791</v>
      </c>
    </row>
    <row r="442" spans="2:65" s="1" customFormat="1" ht="16.5" customHeight="1">
      <c r="B442" s="37"/>
      <c r="C442" s="147" t="s">
        <v>2792</v>
      </c>
      <c r="D442" s="147" t="s">
        <v>156</v>
      </c>
      <c r="E442" s="148" t="s">
        <v>2793</v>
      </c>
      <c r="F442" s="149" t="s">
        <v>2794</v>
      </c>
      <c r="G442" s="150" t="s">
        <v>265</v>
      </c>
      <c r="H442" s="151">
        <v>93.6</v>
      </c>
      <c r="I442" s="152"/>
      <c r="J442" s="153">
        <f t="shared" si="114"/>
        <v>0</v>
      </c>
      <c r="K442" s="149" t="s">
        <v>21</v>
      </c>
      <c r="L442" s="37"/>
      <c r="M442" s="154" t="s">
        <v>21</v>
      </c>
      <c r="N442" s="155" t="s">
        <v>44</v>
      </c>
      <c r="P442" s="156">
        <f t="shared" si="115"/>
        <v>0</v>
      </c>
      <c r="Q442" s="156">
        <v>0</v>
      </c>
      <c r="R442" s="156">
        <f t="shared" si="116"/>
        <v>0</v>
      </c>
      <c r="S442" s="156">
        <v>0</v>
      </c>
      <c r="T442" s="157">
        <f t="shared" si="117"/>
        <v>0</v>
      </c>
      <c r="AR442" s="21" t="s">
        <v>163</v>
      </c>
      <c r="AT442" s="21" t="s">
        <v>156</v>
      </c>
      <c r="AU442" s="21" t="s">
        <v>81</v>
      </c>
      <c r="AY442" s="21" t="s">
        <v>155</v>
      </c>
      <c r="BE442" s="158">
        <f t="shared" si="118"/>
        <v>0</v>
      </c>
      <c r="BF442" s="158">
        <f t="shared" si="119"/>
        <v>0</v>
      </c>
      <c r="BG442" s="158">
        <f t="shared" si="120"/>
        <v>0</v>
      </c>
      <c r="BH442" s="158">
        <f t="shared" si="121"/>
        <v>0</v>
      </c>
      <c r="BI442" s="158">
        <f t="shared" si="122"/>
        <v>0</v>
      </c>
      <c r="BJ442" s="21" t="s">
        <v>81</v>
      </c>
      <c r="BK442" s="158">
        <f t="shared" si="123"/>
        <v>0</v>
      </c>
      <c r="BL442" s="21" t="s">
        <v>163</v>
      </c>
      <c r="BM442" s="21" t="s">
        <v>2795</v>
      </c>
    </row>
    <row r="443" spans="2:65" s="1" customFormat="1" ht="16.5" customHeight="1">
      <c r="B443" s="37"/>
      <c r="C443" s="147" t="s">
        <v>73</v>
      </c>
      <c r="D443" s="147" t="s">
        <v>156</v>
      </c>
      <c r="E443" s="148" t="s">
        <v>2784</v>
      </c>
      <c r="F443" s="149" t="s">
        <v>2785</v>
      </c>
      <c r="G443" s="150" t="s">
        <v>21</v>
      </c>
      <c r="H443" s="151">
        <v>0</v>
      </c>
      <c r="I443" s="152"/>
      <c r="J443" s="153">
        <f t="shared" si="114"/>
        <v>0</v>
      </c>
      <c r="K443" s="149" t="s">
        <v>21</v>
      </c>
      <c r="L443" s="37"/>
      <c r="M443" s="154" t="s">
        <v>21</v>
      </c>
      <c r="N443" s="155" t="s">
        <v>44</v>
      </c>
      <c r="P443" s="156">
        <f t="shared" si="115"/>
        <v>0</v>
      </c>
      <c r="Q443" s="156">
        <v>0</v>
      </c>
      <c r="R443" s="156">
        <f t="shared" si="116"/>
        <v>0</v>
      </c>
      <c r="S443" s="156">
        <v>0</v>
      </c>
      <c r="T443" s="157">
        <f t="shared" si="117"/>
        <v>0</v>
      </c>
      <c r="AR443" s="21" t="s">
        <v>163</v>
      </c>
      <c r="AT443" s="21" t="s">
        <v>156</v>
      </c>
      <c r="AU443" s="21" t="s">
        <v>81</v>
      </c>
      <c r="AY443" s="21" t="s">
        <v>155</v>
      </c>
      <c r="BE443" s="158">
        <f t="shared" si="118"/>
        <v>0</v>
      </c>
      <c r="BF443" s="158">
        <f t="shared" si="119"/>
        <v>0</v>
      </c>
      <c r="BG443" s="158">
        <f t="shared" si="120"/>
        <v>0</v>
      </c>
      <c r="BH443" s="158">
        <f t="shared" si="121"/>
        <v>0</v>
      </c>
      <c r="BI443" s="158">
        <f t="shared" si="122"/>
        <v>0</v>
      </c>
      <c r="BJ443" s="21" t="s">
        <v>81</v>
      </c>
      <c r="BK443" s="158">
        <f t="shared" si="123"/>
        <v>0</v>
      </c>
      <c r="BL443" s="21" t="s">
        <v>163</v>
      </c>
      <c r="BM443" s="21" t="s">
        <v>2796</v>
      </c>
    </row>
    <row r="444" spans="2:65" s="1" customFormat="1" ht="16.5" customHeight="1">
      <c r="B444" s="37"/>
      <c r="C444" s="147" t="s">
        <v>742</v>
      </c>
      <c r="D444" s="147" t="s">
        <v>156</v>
      </c>
      <c r="E444" s="148" t="s">
        <v>2797</v>
      </c>
      <c r="F444" s="149" t="s">
        <v>2798</v>
      </c>
      <c r="G444" s="150" t="s">
        <v>300</v>
      </c>
      <c r="H444" s="151">
        <v>78</v>
      </c>
      <c r="I444" s="152"/>
      <c r="J444" s="153">
        <f t="shared" si="114"/>
        <v>0</v>
      </c>
      <c r="K444" s="149" t="s">
        <v>21</v>
      </c>
      <c r="L444" s="37"/>
      <c r="M444" s="154" t="s">
        <v>21</v>
      </c>
      <c r="N444" s="155" t="s">
        <v>44</v>
      </c>
      <c r="P444" s="156">
        <f t="shared" si="115"/>
        <v>0</v>
      </c>
      <c r="Q444" s="156">
        <v>7.6999999999999996E-4</v>
      </c>
      <c r="R444" s="156">
        <f t="shared" si="116"/>
        <v>6.0059999999999995E-2</v>
      </c>
      <c r="S444" s="156">
        <v>0</v>
      </c>
      <c r="T444" s="157">
        <f t="shared" si="117"/>
        <v>0</v>
      </c>
      <c r="AR444" s="21" t="s">
        <v>163</v>
      </c>
      <c r="AT444" s="21" t="s">
        <v>156</v>
      </c>
      <c r="AU444" s="21" t="s">
        <v>81</v>
      </c>
      <c r="AY444" s="21" t="s">
        <v>155</v>
      </c>
      <c r="BE444" s="158">
        <f t="shared" si="118"/>
        <v>0</v>
      </c>
      <c r="BF444" s="158">
        <f t="shared" si="119"/>
        <v>0</v>
      </c>
      <c r="BG444" s="158">
        <f t="shared" si="120"/>
        <v>0</v>
      </c>
      <c r="BH444" s="158">
        <f t="shared" si="121"/>
        <v>0</v>
      </c>
      <c r="BI444" s="158">
        <f t="shared" si="122"/>
        <v>0</v>
      </c>
      <c r="BJ444" s="21" t="s">
        <v>81</v>
      </c>
      <c r="BK444" s="158">
        <f t="shared" si="123"/>
        <v>0</v>
      </c>
      <c r="BL444" s="21" t="s">
        <v>163</v>
      </c>
      <c r="BM444" s="21" t="s">
        <v>2799</v>
      </c>
    </row>
    <row r="445" spans="2:65" s="1" customFormat="1" ht="16.5" customHeight="1">
      <c r="B445" s="37"/>
      <c r="C445" s="147" t="s">
        <v>2800</v>
      </c>
      <c r="D445" s="147" t="s">
        <v>156</v>
      </c>
      <c r="E445" s="148" t="s">
        <v>2801</v>
      </c>
      <c r="F445" s="149" t="s">
        <v>2802</v>
      </c>
      <c r="G445" s="150" t="s">
        <v>300</v>
      </c>
      <c r="H445" s="151">
        <v>13</v>
      </c>
      <c r="I445" s="152"/>
      <c r="J445" s="153">
        <f t="shared" si="114"/>
        <v>0</v>
      </c>
      <c r="K445" s="149" t="s">
        <v>21</v>
      </c>
      <c r="L445" s="37"/>
      <c r="M445" s="154" t="s">
        <v>21</v>
      </c>
      <c r="N445" s="155" t="s">
        <v>44</v>
      </c>
      <c r="P445" s="156">
        <f t="shared" si="115"/>
        <v>0</v>
      </c>
      <c r="Q445" s="156">
        <v>4.6899999999999997E-3</v>
      </c>
      <c r="R445" s="156">
        <f t="shared" si="116"/>
        <v>6.0969999999999996E-2</v>
      </c>
      <c r="S445" s="156">
        <v>0</v>
      </c>
      <c r="T445" s="157">
        <f t="shared" si="117"/>
        <v>0</v>
      </c>
      <c r="AR445" s="21" t="s">
        <v>163</v>
      </c>
      <c r="AT445" s="21" t="s">
        <v>156</v>
      </c>
      <c r="AU445" s="21" t="s">
        <v>81</v>
      </c>
      <c r="AY445" s="21" t="s">
        <v>155</v>
      </c>
      <c r="BE445" s="158">
        <f t="shared" si="118"/>
        <v>0</v>
      </c>
      <c r="BF445" s="158">
        <f t="shared" si="119"/>
        <v>0</v>
      </c>
      <c r="BG445" s="158">
        <f t="shared" si="120"/>
        <v>0</v>
      </c>
      <c r="BH445" s="158">
        <f t="shared" si="121"/>
        <v>0</v>
      </c>
      <c r="BI445" s="158">
        <f t="shared" si="122"/>
        <v>0</v>
      </c>
      <c r="BJ445" s="21" t="s">
        <v>81</v>
      </c>
      <c r="BK445" s="158">
        <f t="shared" si="123"/>
        <v>0</v>
      </c>
      <c r="BL445" s="21" t="s">
        <v>163</v>
      </c>
      <c r="BM445" s="21" t="s">
        <v>2803</v>
      </c>
    </row>
    <row r="446" spans="2:65" s="1" customFormat="1" ht="16.5" customHeight="1">
      <c r="B446" s="37"/>
      <c r="C446" s="147" t="s">
        <v>744</v>
      </c>
      <c r="D446" s="147" t="s">
        <v>156</v>
      </c>
      <c r="E446" s="148" t="s">
        <v>2804</v>
      </c>
      <c r="F446" s="149" t="s">
        <v>2805</v>
      </c>
      <c r="G446" s="150" t="s">
        <v>300</v>
      </c>
      <c r="H446" s="151">
        <v>65</v>
      </c>
      <c r="I446" s="152"/>
      <c r="J446" s="153">
        <f t="shared" si="114"/>
        <v>0</v>
      </c>
      <c r="K446" s="149" t="s">
        <v>21</v>
      </c>
      <c r="L446" s="37"/>
      <c r="M446" s="154" t="s">
        <v>21</v>
      </c>
      <c r="N446" s="155" t="s">
        <v>44</v>
      </c>
      <c r="P446" s="156">
        <f t="shared" si="115"/>
        <v>0</v>
      </c>
      <c r="Q446" s="156">
        <v>3.3999999999999998E-3</v>
      </c>
      <c r="R446" s="156">
        <f t="shared" si="116"/>
        <v>0.22099999999999997</v>
      </c>
      <c r="S446" s="156">
        <v>0</v>
      </c>
      <c r="T446" s="157">
        <f t="shared" si="117"/>
        <v>0</v>
      </c>
      <c r="AR446" s="21" t="s">
        <v>163</v>
      </c>
      <c r="AT446" s="21" t="s">
        <v>156</v>
      </c>
      <c r="AU446" s="21" t="s">
        <v>81</v>
      </c>
      <c r="AY446" s="21" t="s">
        <v>155</v>
      </c>
      <c r="BE446" s="158">
        <f t="shared" si="118"/>
        <v>0</v>
      </c>
      <c r="BF446" s="158">
        <f t="shared" si="119"/>
        <v>0</v>
      </c>
      <c r="BG446" s="158">
        <f t="shared" si="120"/>
        <v>0</v>
      </c>
      <c r="BH446" s="158">
        <f t="shared" si="121"/>
        <v>0</v>
      </c>
      <c r="BI446" s="158">
        <f t="shared" si="122"/>
        <v>0</v>
      </c>
      <c r="BJ446" s="21" t="s">
        <v>81</v>
      </c>
      <c r="BK446" s="158">
        <f t="shared" si="123"/>
        <v>0</v>
      </c>
      <c r="BL446" s="21" t="s">
        <v>163</v>
      </c>
      <c r="BM446" s="21" t="s">
        <v>2806</v>
      </c>
    </row>
    <row r="447" spans="2:65" s="1" customFormat="1" ht="16.5" customHeight="1">
      <c r="B447" s="37"/>
      <c r="C447" s="147" t="s">
        <v>73</v>
      </c>
      <c r="D447" s="147" t="s">
        <v>156</v>
      </c>
      <c r="E447" s="148" t="s">
        <v>2807</v>
      </c>
      <c r="F447" s="149" t="s">
        <v>517</v>
      </c>
      <c r="G447" s="150" t="s">
        <v>21</v>
      </c>
      <c r="H447" s="151">
        <v>0</v>
      </c>
      <c r="I447" s="152"/>
      <c r="J447" s="153">
        <f t="shared" si="114"/>
        <v>0</v>
      </c>
      <c r="K447" s="149" t="s">
        <v>21</v>
      </c>
      <c r="L447" s="37"/>
      <c r="M447" s="154" t="s">
        <v>21</v>
      </c>
      <c r="N447" s="155" t="s">
        <v>44</v>
      </c>
      <c r="P447" s="156">
        <f t="shared" si="115"/>
        <v>0</v>
      </c>
      <c r="Q447" s="156">
        <v>0</v>
      </c>
      <c r="R447" s="156">
        <f t="shared" si="116"/>
        <v>0</v>
      </c>
      <c r="S447" s="156">
        <v>0</v>
      </c>
      <c r="T447" s="157">
        <f t="shared" si="117"/>
        <v>0</v>
      </c>
      <c r="AR447" s="21" t="s">
        <v>163</v>
      </c>
      <c r="AT447" s="21" t="s">
        <v>156</v>
      </c>
      <c r="AU447" s="21" t="s">
        <v>81</v>
      </c>
      <c r="AY447" s="21" t="s">
        <v>155</v>
      </c>
      <c r="BE447" s="158">
        <f t="shared" si="118"/>
        <v>0</v>
      </c>
      <c r="BF447" s="158">
        <f t="shared" si="119"/>
        <v>0</v>
      </c>
      <c r="BG447" s="158">
        <f t="shared" si="120"/>
        <v>0</v>
      </c>
      <c r="BH447" s="158">
        <f t="shared" si="121"/>
        <v>0</v>
      </c>
      <c r="BI447" s="158">
        <f t="shared" si="122"/>
        <v>0</v>
      </c>
      <c r="BJ447" s="21" t="s">
        <v>81</v>
      </c>
      <c r="BK447" s="158">
        <f t="shared" si="123"/>
        <v>0</v>
      </c>
      <c r="BL447" s="21" t="s">
        <v>163</v>
      </c>
      <c r="BM447" s="21" t="s">
        <v>2808</v>
      </c>
    </row>
    <row r="448" spans="2:65" s="1" customFormat="1" ht="16.5" customHeight="1">
      <c r="B448" s="37"/>
      <c r="C448" s="147" t="s">
        <v>2809</v>
      </c>
      <c r="D448" s="147" t="s">
        <v>156</v>
      </c>
      <c r="E448" s="148" t="s">
        <v>2810</v>
      </c>
      <c r="F448" s="149" t="s">
        <v>2811</v>
      </c>
      <c r="G448" s="150" t="s">
        <v>300</v>
      </c>
      <c r="H448" s="151">
        <v>13</v>
      </c>
      <c r="I448" s="152"/>
      <c r="J448" s="153">
        <f t="shared" si="114"/>
        <v>0</v>
      </c>
      <c r="K448" s="149" t="s">
        <v>21</v>
      </c>
      <c r="L448" s="37"/>
      <c r="M448" s="154" t="s">
        <v>21</v>
      </c>
      <c r="N448" s="155" t="s">
        <v>44</v>
      </c>
      <c r="P448" s="156">
        <f t="shared" si="115"/>
        <v>0</v>
      </c>
      <c r="Q448" s="156">
        <v>0</v>
      </c>
      <c r="R448" s="156">
        <f t="shared" si="116"/>
        <v>0</v>
      </c>
      <c r="S448" s="156">
        <v>0</v>
      </c>
      <c r="T448" s="157">
        <f t="shared" si="117"/>
        <v>0</v>
      </c>
      <c r="AR448" s="21" t="s">
        <v>163</v>
      </c>
      <c r="AT448" s="21" t="s">
        <v>156</v>
      </c>
      <c r="AU448" s="21" t="s">
        <v>81</v>
      </c>
      <c r="AY448" s="21" t="s">
        <v>155</v>
      </c>
      <c r="BE448" s="158">
        <f t="shared" si="118"/>
        <v>0</v>
      </c>
      <c r="BF448" s="158">
        <f t="shared" si="119"/>
        <v>0</v>
      </c>
      <c r="BG448" s="158">
        <f t="shared" si="120"/>
        <v>0</v>
      </c>
      <c r="BH448" s="158">
        <f t="shared" si="121"/>
        <v>0</v>
      </c>
      <c r="BI448" s="158">
        <f t="shared" si="122"/>
        <v>0</v>
      </c>
      <c r="BJ448" s="21" t="s">
        <v>81</v>
      </c>
      <c r="BK448" s="158">
        <f t="shared" si="123"/>
        <v>0</v>
      </c>
      <c r="BL448" s="21" t="s">
        <v>163</v>
      </c>
      <c r="BM448" s="21" t="s">
        <v>2812</v>
      </c>
    </row>
    <row r="449" spans="2:65" s="1" customFormat="1" ht="16.5" customHeight="1">
      <c r="B449" s="37"/>
      <c r="C449" s="147" t="s">
        <v>747</v>
      </c>
      <c r="D449" s="147" t="s">
        <v>156</v>
      </c>
      <c r="E449" s="148" t="s">
        <v>2813</v>
      </c>
      <c r="F449" s="149" t="s">
        <v>2814</v>
      </c>
      <c r="G449" s="150" t="s">
        <v>284</v>
      </c>
      <c r="H449" s="151">
        <v>1189</v>
      </c>
      <c r="I449" s="152"/>
      <c r="J449" s="153">
        <f t="shared" si="114"/>
        <v>0</v>
      </c>
      <c r="K449" s="149" t="s">
        <v>21</v>
      </c>
      <c r="L449" s="37"/>
      <c r="M449" s="154" t="s">
        <v>21</v>
      </c>
      <c r="N449" s="155" t="s">
        <v>44</v>
      </c>
      <c r="P449" s="156">
        <f t="shared" si="115"/>
        <v>0</v>
      </c>
      <c r="Q449" s="156">
        <v>1E-4</v>
      </c>
      <c r="R449" s="156">
        <f t="shared" si="116"/>
        <v>0.11890000000000001</v>
      </c>
      <c r="S449" s="156">
        <v>0</v>
      </c>
      <c r="T449" s="157">
        <f t="shared" si="117"/>
        <v>0</v>
      </c>
      <c r="AR449" s="21" t="s">
        <v>163</v>
      </c>
      <c r="AT449" s="21" t="s">
        <v>156</v>
      </c>
      <c r="AU449" s="21" t="s">
        <v>81</v>
      </c>
      <c r="AY449" s="21" t="s">
        <v>155</v>
      </c>
      <c r="BE449" s="158">
        <f t="shared" si="118"/>
        <v>0</v>
      </c>
      <c r="BF449" s="158">
        <f t="shared" si="119"/>
        <v>0</v>
      </c>
      <c r="BG449" s="158">
        <f t="shared" si="120"/>
        <v>0</v>
      </c>
      <c r="BH449" s="158">
        <f t="shared" si="121"/>
        <v>0</v>
      </c>
      <c r="BI449" s="158">
        <f t="shared" si="122"/>
        <v>0</v>
      </c>
      <c r="BJ449" s="21" t="s">
        <v>81</v>
      </c>
      <c r="BK449" s="158">
        <f t="shared" si="123"/>
        <v>0</v>
      </c>
      <c r="BL449" s="21" t="s">
        <v>163</v>
      </c>
      <c r="BM449" s="21" t="s">
        <v>2815</v>
      </c>
    </row>
    <row r="450" spans="2:65" s="1" customFormat="1" ht="16.5" customHeight="1">
      <c r="B450" s="37"/>
      <c r="C450" s="147" t="s">
        <v>2816</v>
      </c>
      <c r="D450" s="147" t="s">
        <v>156</v>
      </c>
      <c r="E450" s="148" t="s">
        <v>2817</v>
      </c>
      <c r="F450" s="149" t="s">
        <v>2818</v>
      </c>
      <c r="G450" s="150" t="s">
        <v>284</v>
      </c>
      <c r="H450" s="151">
        <v>4756</v>
      </c>
      <c r="I450" s="152"/>
      <c r="J450" s="153">
        <f t="shared" si="114"/>
        <v>0</v>
      </c>
      <c r="K450" s="149" t="s">
        <v>21</v>
      </c>
      <c r="L450" s="37"/>
      <c r="M450" s="154" t="s">
        <v>21</v>
      </c>
      <c r="N450" s="155" t="s">
        <v>44</v>
      </c>
      <c r="P450" s="156">
        <f t="shared" si="115"/>
        <v>0</v>
      </c>
      <c r="Q450" s="156">
        <v>2.0000000000000002E-5</v>
      </c>
      <c r="R450" s="156">
        <f t="shared" si="116"/>
        <v>9.512000000000001E-2</v>
      </c>
      <c r="S450" s="156">
        <v>0</v>
      </c>
      <c r="T450" s="157">
        <f t="shared" si="117"/>
        <v>0</v>
      </c>
      <c r="AR450" s="21" t="s">
        <v>163</v>
      </c>
      <c r="AT450" s="21" t="s">
        <v>156</v>
      </c>
      <c r="AU450" s="21" t="s">
        <v>81</v>
      </c>
      <c r="AY450" s="21" t="s">
        <v>155</v>
      </c>
      <c r="BE450" s="158">
        <f t="shared" si="118"/>
        <v>0</v>
      </c>
      <c r="BF450" s="158">
        <f t="shared" si="119"/>
        <v>0</v>
      </c>
      <c r="BG450" s="158">
        <f t="shared" si="120"/>
        <v>0</v>
      </c>
      <c r="BH450" s="158">
        <f t="shared" si="121"/>
        <v>0</v>
      </c>
      <c r="BI450" s="158">
        <f t="shared" si="122"/>
        <v>0</v>
      </c>
      <c r="BJ450" s="21" t="s">
        <v>81</v>
      </c>
      <c r="BK450" s="158">
        <f t="shared" si="123"/>
        <v>0</v>
      </c>
      <c r="BL450" s="21" t="s">
        <v>163</v>
      </c>
      <c r="BM450" s="21" t="s">
        <v>2819</v>
      </c>
    </row>
    <row r="451" spans="2:65" s="1" customFormat="1" ht="16.5" customHeight="1">
      <c r="B451" s="37"/>
      <c r="C451" s="147" t="s">
        <v>73</v>
      </c>
      <c r="D451" s="147" t="s">
        <v>156</v>
      </c>
      <c r="E451" s="148" t="s">
        <v>2820</v>
      </c>
      <c r="F451" s="149" t="s">
        <v>2821</v>
      </c>
      <c r="G451" s="150" t="s">
        <v>21</v>
      </c>
      <c r="H451" s="151">
        <v>0</v>
      </c>
      <c r="I451" s="152"/>
      <c r="J451" s="153">
        <f t="shared" si="114"/>
        <v>0</v>
      </c>
      <c r="K451" s="149" t="s">
        <v>21</v>
      </c>
      <c r="L451" s="37"/>
      <c r="M451" s="154" t="s">
        <v>21</v>
      </c>
      <c r="N451" s="155" t="s">
        <v>44</v>
      </c>
      <c r="P451" s="156">
        <f t="shared" si="115"/>
        <v>0</v>
      </c>
      <c r="Q451" s="156">
        <v>0</v>
      </c>
      <c r="R451" s="156">
        <f t="shared" si="116"/>
        <v>0</v>
      </c>
      <c r="S451" s="156">
        <v>0</v>
      </c>
      <c r="T451" s="157">
        <f t="shared" si="117"/>
        <v>0</v>
      </c>
      <c r="AR451" s="21" t="s">
        <v>163</v>
      </c>
      <c r="AT451" s="21" t="s">
        <v>156</v>
      </c>
      <c r="AU451" s="21" t="s">
        <v>81</v>
      </c>
      <c r="AY451" s="21" t="s">
        <v>155</v>
      </c>
      <c r="BE451" s="158">
        <f t="shared" si="118"/>
        <v>0</v>
      </c>
      <c r="BF451" s="158">
        <f t="shared" si="119"/>
        <v>0</v>
      </c>
      <c r="BG451" s="158">
        <f t="shared" si="120"/>
        <v>0</v>
      </c>
      <c r="BH451" s="158">
        <f t="shared" si="121"/>
        <v>0</v>
      </c>
      <c r="BI451" s="158">
        <f t="shared" si="122"/>
        <v>0</v>
      </c>
      <c r="BJ451" s="21" t="s">
        <v>81</v>
      </c>
      <c r="BK451" s="158">
        <f t="shared" si="123"/>
        <v>0</v>
      </c>
      <c r="BL451" s="21" t="s">
        <v>163</v>
      </c>
      <c r="BM451" s="21" t="s">
        <v>2822</v>
      </c>
    </row>
    <row r="452" spans="2:65" s="1" customFormat="1" ht="16.5" customHeight="1">
      <c r="B452" s="37"/>
      <c r="C452" s="147" t="s">
        <v>749</v>
      </c>
      <c r="D452" s="147" t="s">
        <v>156</v>
      </c>
      <c r="E452" s="148" t="s">
        <v>2823</v>
      </c>
      <c r="F452" s="149" t="s">
        <v>2824</v>
      </c>
      <c r="G452" s="150" t="s">
        <v>284</v>
      </c>
      <c r="H452" s="151">
        <v>1189</v>
      </c>
      <c r="I452" s="152"/>
      <c r="J452" s="153">
        <f t="shared" si="114"/>
        <v>0</v>
      </c>
      <c r="K452" s="149" t="s">
        <v>21</v>
      </c>
      <c r="L452" s="37"/>
      <c r="M452" s="154" t="s">
        <v>21</v>
      </c>
      <c r="N452" s="155" t="s">
        <v>44</v>
      </c>
      <c r="P452" s="156">
        <f t="shared" si="115"/>
        <v>0</v>
      </c>
      <c r="Q452" s="156">
        <v>0</v>
      </c>
      <c r="R452" s="156">
        <f t="shared" si="116"/>
        <v>0</v>
      </c>
      <c r="S452" s="156">
        <v>0</v>
      </c>
      <c r="T452" s="157">
        <f t="shared" si="117"/>
        <v>0</v>
      </c>
      <c r="AR452" s="21" t="s">
        <v>163</v>
      </c>
      <c r="AT452" s="21" t="s">
        <v>156</v>
      </c>
      <c r="AU452" s="21" t="s">
        <v>81</v>
      </c>
      <c r="AY452" s="21" t="s">
        <v>155</v>
      </c>
      <c r="BE452" s="158">
        <f t="shared" si="118"/>
        <v>0</v>
      </c>
      <c r="BF452" s="158">
        <f t="shared" si="119"/>
        <v>0</v>
      </c>
      <c r="BG452" s="158">
        <f t="shared" si="120"/>
        <v>0</v>
      </c>
      <c r="BH452" s="158">
        <f t="shared" si="121"/>
        <v>0</v>
      </c>
      <c r="BI452" s="158">
        <f t="shared" si="122"/>
        <v>0</v>
      </c>
      <c r="BJ452" s="21" t="s">
        <v>81</v>
      </c>
      <c r="BK452" s="158">
        <f t="shared" si="123"/>
        <v>0</v>
      </c>
      <c r="BL452" s="21" t="s">
        <v>163</v>
      </c>
      <c r="BM452" s="21" t="s">
        <v>2825</v>
      </c>
    </row>
    <row r="453" spans="2:65" s="1" customFormat="1" ht="16.5" customHeight="1">
      <c r="B453" s="37"/>
      <c r="C453" s="147" t="s">
        <v>2826</v>
      </c>
      <c r="D453" s="147" t="s">
        <v>156</v>
      </c>
      <c r="E453" s="148" t="s">
        <v>2827</v>
      </c>
      <c r="F453" s="149" t="s">
        <v>2828</v>
      </c>
      <c r="G453" s="150" t="s">
        <v>303</v>
      </c>
      <c r="H453" s="151">
        <v>9.6010000000000009</v>
      </c>
      <c r="I453" s="152"/>
      <c r="J453" s="153">
        <f t="shared" si="114"/>
        <v>0</v>
      </c>
      <c r="K453" s="149" t="s">
        <v>21</v>
      </c>
      <c r="L453" s="37"/>
      <c r="M453" s="154" t="s">
        <v>21</v>
      </c>
      <c r="N453" s="155" t="s">
        <v>44</v>
      </c>
      <c r="P453" s="156">
        <f t="shared" si="115"/>
        <v>0</v>
      </c>
      <c r="Q453" s="156">
        <v>0</v>
      </c>
      <c r="R453" s="156">
        <f t="shared" si="116"/>
        <v>0</v>
      </c>
      <c r="S453" s="156">
        <v>0</v>
      </c>
      <c r="T453" s="157">
        <f t="shared" si="117"/>
        <v>0</v>
      </c>
      <c r="AR453" s="21" t="s">
        <v>163</v>
      </c>
      <c r="AT453" s="21" t="s">
        <v>156</v>
      </c>
      <c r="AU453" s="21" t="s">
        <v>81</v>
      </c>
      <c r="AY453" s="21" t="s">
        <v>155</v>
      </c>
      <c r="BE453" s="158">
        <f t="shared" si="118"/>
        <v>0</v>
      </c>
      <c r="BF453" s="158">
        <f t="shared" si="119"/>
        <v>0</v>
      </c>
      <c r="BG453" s="158">
        <f t="shared" si="120"/>
        <v>0</v>
      </c>
      <c r="BH453" s="158">
        <f t="shared" si="121"/>
        <v>0</v>
      </c>
      <c r="BI453" s="158">
        <f t="shared" si="122"/>
        <v>0</v>
      </c>
      <c r="BJ453" s="21" t="s">
        <v>81</v>
      </c>
      <c r="BK453" s="158">
        <f t="shared" si="123"/>
        <v>0</v>
      </c>
      <c r="BL453" s="21" t="s">
        <v>163</v>
      </c>
      <c r="BM453" s="21" t="s">
        <v>2829</v>
      </c>
    </row>
    <row r="454" spans="2:65" s="1" customFormat="1" ht="16.5" customHeight="1">
      <c r="B454" s="37"/>
      <c r="C454" s="147" t="s">
        <v>73</v>
      </c>
      <c r="D454" s="147" t="s">
        <v>156</v>
      </c>
      <c r="E454" s="148" t="s">
        <v>2830</v>
      </c>
      <c r="F454" s="149" t="s">
        <v>2831</v>
      </c>
      <c r="G454" s="150" t="s">
        <v>21</v>
      </c>
      <c r="H454" s="151">
        <v>0</v>
      </c>
      <c r="I454" s="152"/>
      <c r="J454" s="153">
        <f t="shared" si="114"/>
        <v>0</v>
      </c>
      <c r="K454" s="149" t="s">
        <v>21</v>
      </c>
      <c r="L454" s="37"/>
      <c r="M454" s="154" t="s">
        <v>21</v>
      </c>
      <c r="N454" s="155" t="s">
        <v>44</v>
      </c>
      <c r="P454" s="156">
        <f t="shared" si="115"/>
        <v>0</v>
      </c>
      <c r="Q454" s="156">
        <v>0</v>
      </c>
      <c r="R454" s="156">
        <f t="shared" si="116"/>
        <v>0</v>
      </c>
      <c r="S454" s="156">
        <v>0</v>
      </c>
      <c r="T454" s="157">
        <f t="shared" si="117"/>
        <v>0</v>
      </c>
      <c r="AR454" s="21" t="s">
        <v>163</v>
      </c>
      <c r="AT454" s="21" t="s">
        <v>156</v>
      </c>
      <c r="AU454" s="21" t="s">
        <v>81</v>
      </c>
      <c r="AY454" s="21" t="s">
        <v>155</v>
      </c>
      <c r="BE454" s="158">
        <f t="shared" si="118"/>
        <v>0</v>
      </c>
      <c r="BF454" s="158">
        <f t="shared" si="119"/>
        <v>0</v>
      </c>
      <c r="BG454" s="158">
        <f t="shared" si="120"/>
        <v>0</v>
      </c>
      <c r="BH454" s="158">
        <f t="shared" si="121"/>
        <v>0</v>
      </c>
      <c r="BI454" s="158">
        <f t="shared" si="122"/>
        <v>0</v>
      </c>
      <c r="BJ454" s="21" t="s">
        <v>81</v>
      </c>
      <c r="BK454" s="158">
        <f t="shared" si="123"/>
        <v>0</v>
      </c>
      <c r="BL454" s="21" t="s">
        <v>163</v>
      </c>
      <c r="BM454" s="21" t="s">
        <v>2832</v>
      </c>
    </row>
    <row r="455" spans="2:65" s="9" customFormat="1" ht="29.85" customHeight="1">
      <c r="B455" s="137"/>
      <c r="D455" s="138" t="s">
        <v>72</v>
      </c>
      <c r="E455" s="169" t="s">
        <v>631</v>
      </c>
      <c r="F455" s="169" t="s">
        <v>2833</v>
      </c>
      <c r="I455" s="140"/>
      <c r="J455" s="170">
        <f>BK455</f>
        <v>0</v>
      </c>
      <c r="L455" s="137"/>
      <c r="M455" s="142"/>
      <c r="P455" s="143">
        <v>0</v>
      </c>
      <c r="R455" s="143">
        <v>0</v>
      </c>
      <c r="T455" s="144">
        <v>0</v>
      </c>
      <c r="AR455" s="138" t="s">
        <v>81</v>
      </c>
      <c r="AT455" s="145" t="s">
        <v>72</v>
      </c>
      <c r="AU455" s="145" t="s">
        <v>81</v>
      </c>
      <c r="AY455" s="138" t="s">
        <v>155</v>
      </c>
      <c r="BK455" s="146">
        <v>0</v>
      </c>
    </row>
    <row r="456" spans="2:65" s="9" customFormat="1" ht="24.95" customHeight="1">
      <c r="B456" s="137"/>
      <c r="D456" s="138" t="s">
        <v>72</v>
      </c>
      <c r="E456" s="139" t="s">
        <v>464</v>
      </c>
      <c r="F456" s="139" t="s">
        <v>465</v>
      </c>
      <c r="I456" s="140"/>
      <c r="J456" s="141">
        <f>BK456</f>
        <v>0</v>
      </c>
      <c r="L456" s="137"/>
      <c r="M456" s="142"/>
      <c r="P456" s="143">
        <f>SUM(P457:P459)</f>
        <v>0</v>
      </c>
      <c r="R456" s="143">
        <f>SUM(R457:R459)</f>
        <v>0</v>
      </c>
      <c r="T456" s="144">
        <f>SUM(T457:T459)</f>
        <v>0</v>
      </c>
      <c r="AR456" s="138" t="s">
        <v>81</v>
      </c>
      <c r="AT456" s="145" t="s">
        <v>72</v>
      </c>
      <c r="AU456" s="145" t="s">
        <v>73</v>
      </c>
      <c r="AY456" s="138" t="s">
        <v>155</v>
      </c>
      <c r="BK456" s="146">
        <f>SUM(BK457:BK459)</f>
        <v>0</v>
      </c>
    </row>
    <row r="457" spans="2:65" s="1" customFormat="1" ht="16.5" customHeight="1">
      <c r="B457" s="37"/>
      <c r="C457" s="147" t="s">
        <v>752</v>
      </c>
      <c r="D457" s="147" t="s">
        <v>156</v>
      </c>
      <c r="E457" s="148" t="s">
        <v>2834</v>
      </c>
      <c r="F457" s="149" t="s">
        <v>2835</v>
      </c>
      <c r="G457" s="150" t="s">
        <v>303</v>
      </c>
      <c r="H457" s="151">
        <v>1943.6279999999999</v>
      </c>
      <c r="I457" s="152"/>
      <c r="J457" s="153">
        <f>ROUND(I457*H457,2)</f>
        <v>0</v>
      </c>
      <c r="K457" s="149" t="s">
        <v>21</v>
      </c>
      <c r="L457" s="37"/>
      <c r="M457" s="154" t="s">
        <v>21</v>
      </c>
      <c r="N457" s="155" t="s">
        <v>44</v>
      </c>
      <c r="P457" s="156">
        <f>O457*H457</f>
        <v>0</v>
      </c>
      <c r="Q457" s="156">
        <v>0</v>
      </c>
      <c r="R457" s="156">
        <f>Q457*H457</f>
        <v>0</v>
      </c>
      <c r="S457" s="156">
        <v>0</v>
      </c>
      <c r="T457" s="157">
        <f>S457*H457</f>
        <v>0</v>
      </c>
      <c r="AR457" s="21" t="s">
        <v>163</v>
      </c>
      <c r="AT457" s="21" t="s">
        <v>156</v>
      </c>
      <c r="AU457" s="21" t="s">
        <v>81</v>
      </c>
      <c r="AY457" s="21" t="s">
        <v>155</v>
      </c>
      <c r="BE457" s="158">
        <f>IF(N457="základní",J457,0)</f>
        <v>0</v>
      </c>
      <c r="BF457" s="158">
        <f>IF(N457="snížená",J457,0)</f>
        <v>0</v>
      </c>
      <c r="BG457" s="158">
        <f>IF(N457="zákl. přenesená",J457,0)</f>
        <v>0</v>
      </c>
      <c r="BH457" s="158">
        <f>IF(N457="sníž. přenesená",J457,0)</f>
        <v>0</v>
      </c>
      <c r="BI457" s="158">
        <f>IF(N457="nulová",J457,0)</f>
        <v>0</v>
      </c>
      <c r="BJ457" s="21" t="s">
        <v>81</v>
      </c>
      <c r="BK457" s="158">
        <f>ROUND(I457*H457,2)</f>
        <v>0</v>
      </c>
      <c r="BL457" s="21" t="s">
        <v>163</v>
      </c>
      <c r="BM457" s="21" t="s">
        <v>2836</v>
      </c>
    </row>
    <row r="458" spans="2:65" s="1" customFormat="1" ht="16.5" customHeight="1">
      <c r="B458" s="37"/>
      <c r="C458" s="147" t="s">
        <v>73</v>
      </c>
      <c r="D458" s="147" t="s">
        <v>156</v>
      </c>
      <c r="E458" s="148" t="s">
        <v>2837</v>
      </c>
      <c r="F458" s="149" t="s">
        <v>2838</v>
      </c>
      <c r="G458" s="150" t="s">
        <v>21</v>
      </c>
      <c r="H458" s="151">
        <v>0</v>
      </c>
      <c r="I458" s="152"/>
      <c r="J458" s="153">
        <f>ROUND(I458*H458,2)</f>
        <v>0</v>
      </c>
      <c r="K458" s="149" t="s">
        <v>21</v>
      </c>
      <c r="L458" s="37"/>
      <c r="M458" s="154" t="s">
        <v>21</v>
      </c>
      <c r="N458" s="155" t="s">
        <v>44</v>
      </c>
      <c r="P458" s="156">
        <f>O458*H458</f>
        <v>0</v>
      </c>
      <c r="Q458" s="156">
        <v>0</v>
      </c>
      <c r="R458" s="156">
        <f>Q458*H458</f>
        <v>0</v>
      </c>
      <c r="S458" s="156">
        <v>0</v>
      </c>
      <c r="T458" s="157">
        <f>S458*H458</f>
        <v>0</v>
      </c>
      <c r="AR458" s="21" t="s">
        <v>163</v>
      </c>
      <c r="AT458" s="21" t="s">
        <v>156</v>
      </c>
      <c r="AU458" s="21" t="s">
        <v>81</v>
      </c>
      <c r="AY458" s="21" t="s">
        <v>155</v>
      </c>
      <c r="BE458" s="158">
        <f>IF(N458="základní",J458,0)</f>
        <v>0</v>
      </c>
      <c r="BF458" s="158">
        <f>IF(N458="snížená",J458,0)</f>
        <v>0</v>
      </c>
      <c r="BG458" s="158">
        <f>IF(N458="zákl. přenesená",J458,0)</f>
        <v>0</v>
      </c>
      <c r="BH458" s="158">
        <f>IF(N458="sníž. přenesená",J458,0)</f>
        <v>0</v>
      </c>
      <c r="BI458" s="158">
        <f>IF(N458="nulová",J458,0)</f>
        <v>0</v>
      </c>
      <c r="BJ458" s="21" t="s">
        <v>81</v>
      </c>
      <c r="BK458" s="158">
        <f>ROUND(I458*H458,2)</f>
        <v>0</v>
      </c>
      <c r="BL458" s="21" t="s">
        <v>163</v>
      </c>
      <c r="BM458" s="21" t="s">
        <v>2839</v>
      </c>
    </row>
    <row r="459" spans="2:65" s="9" customFormat="1" ht="29.85" customHeight="1">
      <c r="B459" s="137"/>
      <c r="D459" s="138" t="s">
        <v>72</v>
      </c>
      <c r="E459" s="169" t="s">
        <v>476</v>
      </c>
      <c r="F459" s="169" t="s">
        <v>477</v>
      </c>
      <c r="I459" s="140"/>
      <c r="J459" s="170">
        <f>BK459</f>
        <v>0</v>
      </c>
      <c r="L459" s="137"/>
      <c r="M459" s="142"/>
      <c r="P459" s="143">
        <v>0</v>
      </c>
      <c r="R459" s="143">
        <v>0</v>
      </c>
      <c r="T459" s="144">
        <v>0</v>
      </c>
      <c r="AR459" s="138" t="s">
        <v>81</v>
      </c>
      <c r="AT459" s="145" t="s">
        <v>72</v>
      </c>
      <c r="AU459" s="145" t="s">
        <v>81</v>
      </c>
      <c r="AY459" s="138" t="s">
        <v>155</v>
      </c>
      <c r="BK459" s="146">
        <v>0</v>
      </c>
    </row>
    <row r="460" spans="2:65" s="9" customFormat="1" ht="24.95" customHeight="1">
      <c r="B460" s="137"/>
      <c r="D460" s="138" t="s">
        <v>72</v>
      </c>
      <c r="E460" s="139" t="s">
        <v>478</v>
      </c>
      <c r="F460" s="139" t="s">
        <v>479</v>
      </c>
      <c r="I460" s="140"/>
      <c r="J460" s="141">
        <f>BK460</f>
        <v>0</v>
      </c>
      <c r="L460" s="137"/>
      <c r="M460" s="142"/>
      <c r="P460" s="143">
        <v>0</v>
      </c>
      <c r="R460" s="143">
        <v>0</v>
      </c>
      <c r="T460" s="144">
        <v>0</v>
      </c>
      <c r="AR460" s="138" t="s">
        <v>83</v>
      </c>
      <c r="AT460" s="145" t="s">
        <v>72</v>
      </c>
      <c r="AU460" s="145" t="s">
        <v>73</v>
      </c>
      <c r="AY460" s="138" t="s">
        <v>155</v>
      </c>
      <c r="BK460" s="146">
        <v>0</v>
      </c>
    </row>
    <row r="461" spans="2:65" s="9" customFormat="1" ht="24.95" customHeight="1">
      <c r="B461" s="137"/>
      <c r="D461" s="138" t="s">
        <v>72</v>
      </c>
      <c r="E461" s="139" t="s">
        <v>480</v>
      </c>
      <c r="F461" s="139" t="s">
        <v>481</v>
      </c>
      <c r="I461" s="140"/>
      <c r="J461" s="141">
        <f>BK461</f>
        <v>0</v>
      </c>
      <c r="L461" s="137"/>
      <c r="M461" s="142"/>
      <c r="P461" s="143">
        <f>SUM(P462:P476)</f>
        <v>0</v>
      </c>
      <c r="R461" s="143">
        <f>SUM(R462:R476)</f>
        <v>6.3251555999999987</v>
      </c>
      <c r="T461" s="144">
        <f>SUM(T462:T476)</f>
        <v>0</v>
      </c>
      <c r="AR461" s="138" t="s">
        <v>83</v>
      </c>
      <c r="AT461" s="145" t="s">
        <v>72</v>
      </c>
      <c r="AU461" s="145" t="s">
        <v>73</v>
      </c>
      <c r="AY461" s="138" t="s">
        <v>155</v>
      </c>
      <c r="BK461" s="146">
        <f>SUM(BK462:BK476)</f>
        <v>0</v>
      </c>
    </row>
    <row r="462" spans="2:65" s="1" customFormat="1" ht="16.5" customHeight="1">
      <c r="B462" s="37"/>
      <c r="C462" s="147" t="s">
        <v>2840</v>
      </c>
      <c r="D462" s="147" t="s">
        <v>156</v>
      </c>
      <c r="E462" s="148" t="s">
        <v>2841</v>
      </c>
      <c r="F462" s="149" t="s">
        <v>2842</v>
      </c>
      <c r="G462" s="150" t="s">
        <v>284</v>
      </c>
      <c r="H462" s="151">
        <v>953</v>
      </c>
      <c r="I462" s="152"/>
      <c r="J462" s="153">
        <f t="shared" ref="J462:J475" si="124">ROUND(I462*H462,2)</f>
        <v>0</v>
      </c>
      <c r="K462" s="149" t="s">
        <v>21</v>
      </c>
      <c r="L462" s="37"/>
      <c r="M462" s="154" t="s">
        <v>21</v>
      </c>
      <c r="N462" s="155" t="s">
        <v>44</v>
      </c>
      <c r="P462" s="156">
        <f t="shared" ref="P462:P475" si="125">O462*H462</f>
        <v>0</v>
      </c>
      <c r="Q462" s="156">
        <v>0</v>
      </c>
      <c r="R462" s="156">
        <f t="shared" ref="R462:R475" si="126">Q462*H462</f>
        <v>0</v>
      </c>
      <c r="S462" s="156">
        <v>0</v>
      </c>
      <c r="T462" s="157">
        <f t="shared" ref="T462:T475" si="127">S462*H462</f>
        <v>0</v>
      </c>
      <c r="AR462" s="21" t="s">
        <v>183</v>
      </c>
      <c r="AT462" s="21" t="s">
        <v>156</v>
      </c>
      <c r="AU462" s="21" t="s">
        <v>81</v>
      </c>
      <c r="AY462" s="21" t="s">
        <v>155</v>
      </c>
      <c r="BE462" s="158">
        <f t="shared" ref="BE462:BE475" si="128">IF(N462="základní",J462,0)</f>
        <v>0</v>
      </c>
      <c r="BF462" s="158">
        <f t="shared" ref="BF462:BF475" si="129">IF(N462="snížená",J462,0)</f>
        <v>0</v>
      </c>
      <c r="BG462" s="158">
        <f t="shared" ref="BG462:BG475" si="130">IF(N462="zákl. přenesená",J462,0)</f>
        <v>0</v>
      </c>
      <c r="BH462" s="158">
        <f t="shared" ref="BH462:BH475" si="131">IF(N462="sníž. přenesená",J462,0)</f>
        <v>0</v>
      </c>
      <c r="BI462" s="158">
        <f t="shared" ref="BI462:BI475" si="132">IF(N462="nulová",J462,0)</f>
        <v>0</v>
      </c>
      <c r="BJ462" s="21" t="s">
        <v>81</v>
      </c>
      <c r="BK462" s="158">
        <f t="shared" ref="BK462:BK475" si="133">ROUND(I462*H462,2)</f>
        <v>0</v>
      </c>
      <c r="BL462" s="21" t="s">
        <v>183</v>
      </c>
      <c r="BM462" s="21" t="s">
        <v>2843</v>
      </c>
    </row>
    <row r="463" spans="2:65" s="1" customFormat="1" ht="16.5" customHeight="1">
      <c r="B463" s="37"/>
      <c r="C463" s="147" t="s">
        <v>73</v>
      </c>
      <c r="D463" s="147" t="s">
        <v>156</v>
      </c>
      <c r="E463" s="148" t="s">
        <v>2844</v>
      </c>
      <c r="F463" s="149" t="s">
        <v>2845</v>
      </c>
      <c r="G463" s="150" t="s">
        <v>21</v>
      </c>
      <c r="H463" s="151">
        <v>0</v>
      </c>
      <c r="I463" s="152"/>
      <c r="J463" s="153">
        <f t="shared" si="124"/>
        <v>0</v>
      </c>
      <c r="K463" s="149" t="s">
        <v>21</v>
      </c>
      <c r="L463" s="37"/>
      <c r="M463" s="154" t="s">
        <v>21</v>
      </c>
      <c r="N463" s="155" t="s">
        <v>44</v>
      </c>
      <c r="P463" s="156">
        <f t="shared" si="125"/>
        <v>0</v>
      </c>
      <c r="Q463" s="156">
        <v>0</v>
      </c>
      <c r="R463" s="156">
        <f t="shared" si="126"/>
        <v>0</v>
      </c>
      <c r="S463" s="156">
        <v>0</v>
      </c>
      <c r="T463" s="157">
        <f t="shared" si="127"/>
        <v>0</v>
      </c>
      <c r="AR463" s="21" t="s">
        <v>183</v>
      </c>
      <c r="AT463" s="21" t="s">
        <v>156</v>
      </c>
      <c r="AU463" s="21" t="s">
        <v>81</v>
      </c>
      <c r="AY463" s="21" t="s">
        <v>155</v>
      </c>
      <c r="BE463" s="158">
        <f t="shared" si="128"/>
        <v>0</v>
      </c>
      <c r="BF463" s="158">
        <f t="shared" si="129"/>
        <v>0</v>
      </c>
      <c r="BG463" s="158">
        <f t="shared" si="130"/>
        <v>0</v>
      </c>
      <c r="BH463" s="158">
        <f t="shared" si="131"/>
        <v>0</v>
      </c>
      <c r="BI463" s="158">
        <f t="shared" si="132"/>
        <v>0</v>
      </c>
      <c r="BJ463" s="21" t="s">
        <v>81</v>
      </c>
      <c r="BK463" s="158">
        <f t="shared" si="133"/>
        <v>0</v>
      </c>
      <c r="BL463" s="21" t="s">
        <v>183</v>
      </c>
      <c r="BM463" s="21" t="s">
        <v>2846</v>
      </c>
    </row>
    <row r="464" spans="2:65" s="1" customFormat="1" ht="16.5" customHeight="1">
      <c r="B464" s="37"/>
      <c r="C464" s="147" t="s">
        <v>754</v>
      </c>
      <c r="D464" s="147" t="s">
        <v>156</v>
      </c>
      <c r="E464" s="148" t="s">
        <v>2847</v>
      </c>
      <c r="F464" s="149" t="s">
        <v>2848</v>
      </c>
      <c r="G464" s="150" t="s">
        <v>284</v>
      </c>
      <c r="H464" s="151">
        <v>107.3</v>
      </c>
      <c r="I464" s="152"/>
      <c r="J464" s="153">
        <f t="shared" si="124"/>
        <v>0</v>
      </c>
      <c r="K464" s="149" t="s">
        <v>21</v>
      </c>
      <c r="L464" s="37"/>
      <c r="M464" s="154" t="s">
        <v>21</v>
      </c>
      <c r="N464" s="155" t="s">
        <v>44</v>
      </c>
      <c r="P464" s="156">
        <f t="shared" si="125"/>
        <v>0</v>
      </c>
      <c r="Q464" s="156">
        <v>1.7000000000000001E-4</v>
      </c>
      <c r="R464" s="156">
        <f t="shared" si="126"/>
        <v>1.8241E-2</v>
      </c>
      <c r="S464" s="156">
        <v>0</v>
      </c>
      <c r="T464" s="157">
        <f t="shared" si="127"/>
        <v>0</v>
      </c>
      <c r="AR464" s="21" t="s">
        <v>183</v>
      </c>
      <c r="AT464" s="21" t="s">
        <v>156</v>
      </c>
      <c r="AU464" s="21" t="s">
        <v>81</v>
      </c>
      <c r="AY464" s="21" t="s">
        <v>155</v>
      </c>
      <c r="BE464" s="158">
        <f t="shared" si="128"/>
        <v>0</v>
      </c>
      <c r="BF464" s="158">
        <f t="shared" si="129"/>
        <v>0</v>
      </c>
      <c r="BG464" s="158">
        <f t="shared" si="130"/>
        <v>0</v>
      </c>
      <c r="BH464" s="158">
        <f t="shared" si="131"/>
        <v>0</v>
      </c>
      <c r="BI464" s="158">
        <f t="shared" si="132"/>
        <v>0</v>
      </c>
      <c r="BJ464" s="21" t="s">
        <v>81</v>
      </c>
      <c r="BK464" s="158">
        <f t="shared" si="133"/>
        <v>0</v>
      </c>
      <c r="BL464" s="21" t="s">
        <v>183</v>
      </c>
      <c r="BM464" s="21" t="s">
        <v>2849</v>
      </c>
    </row>
    <row r="465" spans="2:65" s="1" customFormat="1" ht="16.5" customHeight="1">
      <c r="B465" s="37"/>
      <c r="C465" s="147" t="s">
        <v>73</v>
      </c>
      <c r="D465" s="147" t="s">
        <v>156</v>
      </c>
      <c r="E465" s="148" t="s">
        <v>2850</v>
      </c>
      <c r="F465" s="149" t="s">
        <v>2851</v>
      </c>
      <c r="G465" s="150" t="s">
        <v>21</v>
      </c>
      <c r="H465" s="151">
        <v>0</v>
      </c>
      <c r="I465" s="152"/>
      <c r="J465" s="153">
        <f t="shared" si="124"/>
        <v>0</v>
      </c>
      <c r="K465" s="149" t="s">
        <v>21</v>
      </c>
      <c r="L465" s="37"/>
      <c r="M465" s="154" t="s">
        <v>21</v>
      </c>
      <c r="N465" s="155" t="s">
        <v>44</v>
      </c>
      <c r="P465" s="156">
        <f t="shared" si="125"/>
        <v>0</v>
      </c>
      <c r="Q465" s="156">
        <v>0</v>
      </c>
      <c r="R465" s="156">
        <f t="shared" si="126"/>
        <v>0</v>
      </c>
      <c r="S465" s="156">
        <v>0</v>
      </c>
      <c r="T465" s="157">
        <f t="shared" si="127"/>
        <v>0</v>
      </c>
      <c r="AR465" s="21" t="s">
        <v>183</v>
      </c>
      <c r="AT465" s="21" t="s">
        <v>156</v>
      </c>
      <c r="AU465" s="21" t="s">
        <v>81</v>
      </c>
      <c r="AY465" s="21" t="s">
        <v>155</v>
      </c>
      <c r="BE465" s="158">
        <f t="shared" si="128"/>
        <v>0</v>
      </c>
      <c r="BF465" s="158">
        <f t="shared" si="129"/>
        <v>0</v>
      </c>
      <c r="BG465" s="158">
        <f t="shared" si="130"/>
        <v>0</v>
      </c>
      <c r="BH465" s="158">
        <f t="shared" si="131"/>
        <v>0</v>
      </c>
      <c r="BI465" s="158">
        <f t="shared" si="132"/>
        <v>0</v>
      </c>
      <c r="BJ465" s="21" t="s">
        <v>81</v>
      </c>
      <c r="BK465" s="158">
        <f t="shared" si="133"/>
        <v>0</v>
      </c>
      <c r="BL465" s="21" t="s">
        <v>183</v>
      </c>
      <c r="BM465" s="21" t="s">
        <v>2852</v>
      </c>
    </row>
    <row r="466" spans="2:65" s="1" customFormat="1" ht="16.5" customHeight="1">
      <c r="B466" s="37"/>
      <c r="C466" s="186" t="s">
        <v>2853</v>
      </c>
      <c r="D466" s="186" t="s">
        <v>300</v>
      </c>
      <c r="E466" s="187" t="s">
        <v>2854</v>
      </c>
      <c r="F466" s="188" t="s">
        <v>2855</v>
      </c>
      <c r="G466" s="189" t="s">
        <v>303</v>
      </c>
      <c r="H466" s="190">
        <v>0.54200000000000004</v>
      </c>
      <c r="I466" s="191"/>
      <c r="J466" s="192">
        <f t="shared" si="124"/>
        <v>0</v>
      </c>
      <c r="K466" s="188" t="s">
        <v>21</v>
      </c>
      <c r="L466" s="193"/>
      <c r="M466" s="194" t="s">
        <v>21</v>
      </c>
      <c r="N466" s="195" t="s">
        <v>44</v>
      </c>
      <c r="P466" s="156">
        <f t="shared" si="125"/>
        <v>0</v>
      </c>
      <c r="Q466" s="156">
        <v>1</v>
      </c>
      <c r="R466" s="156">
        <f t="shared" si="126"/>
        <v>0.54200000000000004</v>
      </c>
      <c r="S466" s="156">
        <v>0</v>
      </c>
      <c r="T466" s="157">
        <f t="shared" si="127"/>
        <v>0</v>
      </c>
      <c r="AR466" s="21" t="s">
        <v>210</v>
      </c>
      <c r="AT466" s="21" t="s">
        <v>300</v>
      </c>
      <c r="AU466" s="21" t="s">
        <v>81</v>
      </c>
      <c r="AY466" s="21" t="s">
        <v>155</v>
      </c>
      <c r="BE466" s="158">
        <f t="shared" si="128"/>
        <v>0</v>
      </c>
      <c r="BF466" s="158">
        <f t="shared" si="129"/>
        <v>0</v>
      </c>
      <c r="BG466" s="158">
        <f t="shared" si="130"/>
        <v>0</v>
      </c>
      <c r="BH466" s="158">
        <f t="shared" si="131"/>
        <v>0</v>
      </c>
      <c r="BI466" s="158">
        <f t="shared" si="132"/>
        <v>0</v>
      </c>
      <c r="BJ466" s="21" t="s">
        <v>81</v>
      </c>
      <c r="BK466" s="158">
        <f t="shared" si="133"/>
        <v>0</v>
      </c>
      <c r="BL466" s="21" t="s">
        <v>183</v>
      </c>
      <c r="BM466" s="21" t="s">
        <v>2856</v>
      </c>
    </row>
    <row r="467" spans="2:65" s="1" customFormat="1" ht="16.5" customHeight="1">
      <c r="B467" s="37"/>
      <c r="C467" s="147" t="s">
        <v>73</v>
      </c>
      <c r="D467" s="147" t="s">
        <v>156</v>
      </c>
      <c r="E467" s="148" t="s">
        <v>2857</v>
      </c>
      <c r="F467" s="149" t="s">
        <v>2858</v>
      </c>
      <c r="G467" s="150" t="s">
        <v>21</v>
      </c>
      <c r="H467" s="151">
        <v>0</v>
      </c>
      <c r="I467" s="152"/>
      <c r="J467" s="153">
        <f t="shared" si="124"/>
        <v>0</v>
      </c>
      <c r="K467" s="149" t="s">
        <v>21</v>
      </c>
      <c r="L467" s="37"/>
      <c r="M467" s="154" t="s">
        <v>21</v>
      </c>
      <c r="N467" s="155" t="s">
        <v>44</v>
      </c>
      <c r="P467" s="156">
        <f t="shared" si="125"/>
        <v>0</v>
      </c>
      <c r="Q467" s="156">
        <v>0</v>
      </c>
      <c r="R467" s="156">
        <f t="shared" si="126"/>
        <v>0</v>
      </c>
      <c r="S467" s="156">
        <v>0</v>
      </c>
      <c r="T467" s="157">
        <f t="shared" si="127"/>
        <v>0</v>
      </c>
      <c r="AR467" s="21" t="s">
        <v>183</v>
      </c>
      <c r="AT467" s="21" t="s">
        <v>156</v>
      </c>
      <c r="AU467" s="21" t="s">
        <v>81</v>
      </c>
      <c r="AY467" s="21" t="s">
        <v>155</v>
      </c>
      <c r="BE467" s="158">
        <f t="shared" si="128"/>
        <v>0</v>
      </c>
      <c r="BF467" s="158">
        <f t="shared" si="129"/>
        <v>0</v>
      </c>
      <c r="BG467" s="158">
        <f t="shared" si="130"/>
        <v>0</v>
      </c>
      <c r="BH467" s="158">
        <f t="shared" si="131"/>
        <v>0</v>
      </c>
      <c r="BI467" s="158">
        <f t="shared" si="132"/>
        <v>0</v>
      </c>
      <c r="BJ467" s="21" t="s">
        <v>81</v>
      </c>
      <c r="BK467" s="158">
        <f t="shared" si="133"/>
        <v>0</v>
      </c>
      <c r="BL467" s="21" t="s">
        <v>183</v>
      </c>
      <c r="BM467" s="21" t="s">
        <v>2859</v>
      </c>
    </row>
    <row r="468" spans="2:65" s="1" customFormat="1" ht="16.5" customHeight="1">
      <c r="B468" s="37"/>
      <c r="C468" s="147" t="s">
        <v>757</v>
      </c>
      <c r="D468" s="147" t="s">
        <v>156</v>
      </c>
      <c r="E468" s="148" t="s">
        <v>2860</v>
      </c>
      <c r="F468" s="149" t="s">
        <v>2861</v>
      </c>
      <c r="G468" s="150" t="s">
        <v>284</v>
      </c>
      <c r="H468" s="151">
        <v>267.38400000000001</v>
      </c>
      <c r="I468" s="152"/>
      <c r="J468" s="153">
        <f t="shared" si="124"/>
        <v>0</v>
      </c>
      <c r="K468" s="149" t="s">
        <v>21</v>
      </c>
      <c r="L468" s="37"/>
      <c r="M468" s="154" t="s">
        <v>21</v>
      </c>
      <c r="N468" s="155" t="s">
        <v>44</v>
      </c>
      <c r="P468" s="156">
        <f t="shared" si="125"/>
        <v>0</v>
      </c>
      <c r="Q468" s="156">
        <v>4.0000000000000002E-4</v>
      </c>
      <c r="R468" s="156">
        <f t="shared" si="126"/>
        <v>0.10695360000000001</v>
      </c>
      <c r="S468" s="156">
        <v>0</v>
      </c>
      <c r="T468" s="157">
        <f t="shared" si="127"/>
        <v>0</v>
      </c>
      <c r="AR468" s="21" t="s">
        <v>183</v>
      </c>
      <c r="AT468" s="21" t="s">
        <v>156</v>
      </c>
      <c r="AU468" s="21" t="s">
        <v>81</v>
      </c>
      <c r="AY468" s="21" t="s">
        <v>155</v>
      </c>
      <c r="BE468" s="158">
        <f t="shared" si="128"/>
        <v>0</v>
      </c>
      <c r="BF468" s="158">
        <f t="shared" si="129"/>
        <v>0</v>
      </c>
      <c r="BG468" s="158">
        <f t="shared" si="130"/>
        <v>0</v>
      </c>
      <c r="BH468" s="158">
        <f t="shared" si="131"/>
        <v>0</v>
      </c>
      <c r="BI468" s="158">
        <f t="shared" si="132"/>
        <v>0</v>
      </c>
      <c r="BJ468" s="21" t="s">
        <v>81</v>
      </c>
      <c r="BK468" s="158">
        <f t="shared" si="133"/>
        <v>0</v>
      </c>
      <c r="BL468" s="21" t="s">
        <v>183</v>
      </c>
      <c r="BM468" s="21" t="s">
        <v>2862</v>
      </c>
    </row>
    <row r="469" spans="2:65" s="1" customFormat="1" ht="16.5" customHeight="1">
      <c r="B469" s="37"/>
      <c r="C469" s="147" t="s">
        <v>73</v>
      </c>
      <c r="D469" s="147" t="s">
        <v>156</v>
      </c>
      <c r="E469" s="148" t="s">
        <v>2863</v>
      </c>
      <c r="F469" s="149" t="s">
        <v>2864</v>
      </c>
      <c r="G469" s="150" t="s">
        <v>21</v>
      </c>
      <c r="H469" s="151">
        <v>0</v>
      </c>
      <c r="I469" s="152"/>
      <c r="J469" s="153">
        <f t="shared" si="124"/>
        <v>0</v>
      </c>
      <c r="K469" s="149" t="s">
        <v>21</v>
      </c>
      <c r="L469" s="37"/>
      <c r="M469" s="154" t="s">
        <v>21</v>
      </c>
      <c r="N469" s="155" t="s">
        <v>44</v>
      </c>
      <c r="P469" s="156">
        <f t="shared" si="125"/>
        <v>0</v>
      </c>
      <c r="Q469" s="156">
        <v>0</v>
      </c>
      <c r="R469" s="156">
        <f t="shared" si="126"/>
        <v>0</v>
      </c>
      <c r="S469" s="156">
        <v>0</v>
      </c>
      <c r="T469" s="157">
        <f t="shared" si="127"/>
        <v>0</v>
      </c>
      <c r="AR469" s="21" t="s">
        <v>183</v>
      </c>
      <c r="AT469" s="21" t="s">
        <v>156</v>
      </c>
      <c r="AU469" s="21" t="s">
        <v>81</v>
      </c>
      <c r="AY469" s="21" t="s">
        <v>155</v>
      </c>
      <c r="BE469" s="158">
        <f t="shared" si="128"/>
        <v>0</v>
      </c>
      <c r="BF469" s="158">
        <f t="shared" si="129"/>
        <v>0</v>
      </c>
      <c r="BG469" s="158">
        <f t="shared" si="130"/>
        <v>0</v>
      </c>
      <c r="BH469" s="158">
        <f t="shared" si="131"/>
        <v>0</v>
      </c>
      <c r="BI469" s="158">
        <f t="shared" si="132"/>
        <v>0</v>
      </c>
      <c r="BJ469" s="21" t="s">
        <v>81</v>
      </c>
      <c r="BK469" s="158">
        <f t="shared" si="133"/>
        <v>0</v>
      </c>
      <c r="BL469" s="21" t="s">
        <v>183</v>
      </c>
      <c r="BM469" s="21" t="s">
        <v>2865</v>
      </c>
    </row>
    <row r="470" spans="2:65" s="1" customFormat="1" ht="16.5" customHeight="1">
      <c r="B470" s="37"/>
      <c r="C470" s="147" t="s">
        <v>2866</v>
      </c>
      <c r="D470" s="147" t="s">
        <v>156</v>
      </c>
      <c r="E470" s="148" t="s">
        <v>2867</v>
      </c>
      <c r="F470" s="149" t="s">
        <v>2868</v>
      </c>
      <c r="G470" s="150" t="s">
        <v>284</v>
      </c>
      <c r="H470" s="151">
        <v>107.3</v>
      </c>
      <c r="I470" s="152"/>
      <c r="J470" s="153">
        <f t="shared" si="124"/>
        <v>0</v>
      </c>
      <c r="K470" s="149" t="s">
        <v>21</v>
      </c>
      <c r="L470" s="37"/>
      <c r="M470" s="154" t="s">
        <v>21</v>
      </c>
      <c r="N470" s="155" t="s">
        <v>44</v>
      </c>
      <c r="P470" s="156">
        <f t="shared" si="125"/>
        <v>0</v>
      </c>
      <c r="Q470" s="156">
        <v>5.6999999999999998E-4</v>
      </c>
      <c r="R470" s="156">
        <f t="shared" si="126"/>
        <v>6.1160999999999993E-2</v>
      </c>
      <c r="S470" s="156">
        <v>0</v>
      </c>
      <c r="T470" s="157">
        <f t="shared" si="127"/>
        <v>0</v>
      </c>
      <c r="AR470" s="21" t="s">
        <v>183</v>
      </c>
      <c r="AT470" s="21" t="s">
        <v>156</v>
      </c>
      <c r="AU470" s="21" t="s">
        <v>81</v>
      </c>
      <c r="AY470" s="21" t="s">
        <v>155</v>
      </c>
      <c r="BE470" s="158">
        <f t="shared" si="128"/>
        <v>0</v>
      </c>
      <c r="BF470" s="158">
        <f t="shared" si="129"/>
        <v>0</v>
      </c>
      <c r="BG470" s="158">
        <f t="shared" si="130"/>
        <v>0</v>
      </c>
      <c r="BH470" s="158">
        <f t="shared" si="131"/>
        <v>0</v>
      </c>
      <c r="BI470" s="158">
        <f t="shared" si="132"/>
        <v>0</v>
      </c>
      <c r="BJ470" s="21" t="s">
        <v>81</v>
      </c>
      <c r="BK470" s="158">
        <f t="shared" si="133"/>
        <v>0</v>
      </c>
      <c r="BL470" s="21" t="s">
        <v>183</v>
      </c>
      <c r="BM470" s="21" t="s">
        <v>2869</v>
      </c>
    </row>
    <row r="471" spans="2:65" s="1" customFormat="1" ht="16.5" customHeight="1">
      <c r="B471" s="37"/>
      <c r="C471" s="147" t="s">
        <v>73</v>
      </c>
      <c r="D471" s="147" t="s">
        <v>156</v>
      </c>
      <c r="E471" s="148" t="s">
        <v>2870</v>
      </c>
      <c r="F471" s="149" t="s">
        <v>2851</v>
      </c>
      <c r="G471" s="150" t="s">
        <v>21</v>
      </c>
      <c r="H471" s="151">
        <v>0</v>
      </c>
      <c r="I471" s="152"/>
      <c r="J471" s="153">
        <f t="shared" si="124"/>
        <v>0</v>
      </c>
      <c r="K471" s="149" t="s">
        <v>21</v>
      </c>
      <c r="L471" s="37"/>
      <c r="M471" s="154" t="s">
        <v>21</v>
      </c>
      <c r="N471" s="155" t="s">
        <v>44</v>
      </c>
      <c r="P471" s="156">
        <f t="shared" si="125"/>
        <v>0</v>
      </c>
      <c r="Q471" s="156">
        <v>0</v>
      </c>
      <c r="R471" s="156">
        <f t="shared" si="126"/>
        <v>0</v>
      </c>
      <c r="S471" s="156">
        <v>0</v>
      </c>
      <c r="T471" s="157">
        <f t="shared" si="127"/>
        <v>0</v>
      </c>
      <c r="AR471" s="21" t="s">
        <v>183</v>
      </c>
      <c r="AT471" s="21" t="s">
        <v>156</v>
      </c>
      <c r="AU471" s="21" t="s">
        <v>81</v>
      </c>
      <c r="AY471" s="21" t="s">
        <v>155</v>
      </c>
      <c r="BE471" s="158">
        <f t="shared" si="128"/>
        <v>0</v>
      </c>
      <c r="BF471" s="158">
        <f t="shared" si="129"/>
        <v>0</v>
      </c>
      <c r="BG471" s="158">
        <f t="shared" si="130"/>
        <v>0</v>
      </c>
      <c r="BH471" s="158">
        <f t="shared" si="131"/>
        <v>0</v>
      </c>
      <c r="BI471" s="158">
        <f t="shared" si="132"/>
        <v>0</v>
      </c>
      <c r="BJ471" s="21" t="s">
        <v>81</v>
      </c>
      <c r="BK471" s="158">
        <f t="shared" si="133"/>
        <v>0</v>
      </c>
      <c r="BL471" s="21" t="s">
        <v>183</v>
      </c>
      <c r="BM471" s="21" t="s">
        <v>2871</v>
      </c>
    </row>
    <row r="472" spans="2:65" s="1" customFormat="1" ht="16.5" customHeight="1">
      <c r="B472" s="37"/>
      <c r="C472" s="186" t="s">
        <v>759</v>
      </c>
      <c r="D472" s="186" t="s">
        <v>300</v>
      </c>
      <c r="E472" s="187" t="s">
        <v>2872</v>
      </c>
      <c r="F472" s="188" t="s">
        <v>2873</v>
      </c>
      <c r="G472" s="189" t="s">
        <v>284</v>
      </c>
      <c r="H472" s="190">
        <v>1166</v>
      </c>
      <c r="I472" s="191"/>
      <c r="J472" s="192">
        <f t="shared" si="124"/>
        <v>0</v>
      </c>
      <c r="K472" s="188" t="s">
        <v>21</v>
      </c>
      <c r="L472" s="193"/>
      <c r="M472" s="194" t="s">
        <v>21</v>
      </c>
      <c r="N472" s="195" t="s">
        <v>44</v>
      </c>
      <c r="P472" s="156">
        <f t="shared" si="125"/>
        <v>0</v>
      </c>
      <c r="Q472" s="156">
        <v>4.7999999999999996E-3</v>
      </c>
      <c r="R472" s="156">
        <f t="shared" si="126"/>
        <v>5.5967999999999991</v>
      </c>
      <c r="S472" s="156">
        <v>0</v>
      </c>
      <c r="T472" s="157">
        <f t="shared" si="127"/>
        <v>0</v>
      </c>
      <c r="AR472" s="21" t="s">
        <v>210</v>
      </c>
      <c r="AT472" s="21" t="s">
        <v>300</v>
      </c>
      <c r="AU472" s="21" t="s">
        <v>81</v>
      </c>
      <c r="AY472" s="21" t="s">
        <v>155</v>
      </c>
      <c r="BE472" s="158">
        <f t="shared" si="128"/>
        <v>0</v>
      </c>
      <c r="BF472" s="158">
        <f t="shared" si="129"/>
        <v>0</v>
      </c>
      <c r="BG472" s="158">
        <f t="shared" si="130"/>
        <v>0</v>
      </c>
      <c r="BH472" s="158">
        <f t="shared" si="131"/>
        <v>0</v>
      </c>
      <c r="BI472" s="158">
        <f t="shared" si="132"/>
        <v>0</v>
      </c>
      <c r="BJ472" s="21" t="s">
        <v>81</v>
      </c>
      <c r="BK472" s="158">
        <f t="shared" si="133"/>
        <v>0</v>
      </c>
      <c r="BL472" s="21" t="s">
        <v>183</v>
      </c>
      <c r="BM472" s="21" t="s">
        <v>2874</v>
      </c>
    </row>
    <row r="473" spans="2:65" s="1" customFormat="1" ht="16.5" customHeight="1">
      <c r="B473" s="37"/>
      <c r="C473" s="147" t="s">
        <v>73</v>
      </c>
      <c r="D473" s="147" t="s">
        <v>156</v>
      </c>
      <c r="E473" s="148" t="s">
        <v>2875</v>
      </c>
      <c r="F473" s="149" t="s">
        <v>2876</v>
      </c>
      <c r="G473" s="150" t="s">
        <v>21</v>
      </c>
      <c r="H473" s="151">
        <v>0</v>
      </c>
      <c r="I473" s="152"/>
      <c r="J473" s="153">
        <f t="shared" si="124"/>
        <v>0</v>
      </c>
      <c r="K473" s="149" t="s">
        <v>21</v>
      </c>
      <c r="L473" s="37"/>
      <c r="M473" s="154" t="s">
        <v>21</v>
      </c>
      <c r="N473" s="155" t="s">
        <v>44</v>
      </c>
      <c r="P473" s="156">
        <f t="shared" si="125"/>
        <v>0</v>
      </c>
      <c r="Q473" s="156">
        <v>0</v>
      </c>
      <c r="R473" s="156">
        <f t="shared" si="126"/>
        <v>0</v>
      </c>
      <c r="S473" s="156">
        <v>0</v>
      </c>
      <c r="T473" s="157">
        <f t="shared" si="127"/>
        <v>0</v>
      </c>
      <c r="AR473" s="21" t="s">
        <v>183</v>
      </c>
      <c r="AT473" s="21" t="s">
        <v>156</v>
      </c>
      <c r="AU473" s="21" t="s">
        <v>81</v>
      </c>
      <c r="AY473" s="21" t="s">
        <v>155</v>
      </c>
      <c r="BE473" s="158">
        <f t="shared" si="128"/>
        <v>0</v>
      </c>
      <c r="BF473" s="158">
        <f t="shared" si="129"/>
        <v>0</v>
      </c>
      <c r="BG473" s="158">
        <f t="shared" si="130"/>
        <v>0</v>
      </c>
      <c r="BH473" s="158">
        <f t="shared" si="131"/>
        <v>0</v>
      </c>
      <c r="BI473" s="158">
        <f t="shared" si="132"/>
        <v>0</v>
      </c>
      <c r="BJ473" s="21" t="s">
        <v>81</v>
      </c>
      <c r="BK473" s="158">
        <f t="shared" si="133"/>
        <v>0</v>
      </c>
      <c r="BL473" s="21" t="s">
        <v>183</v>
      </c>
      <c r="BM473" s="21" t="s">
        <v>2877</v>
      </c>
    </row>
    <row r="474" spans="2:65" s="1" customFormat="1" ht="16.5" customHeight="1">
      <c r="B474" s="37"/>
      <c r="C474" s="147" t="s">
        <v>2878</v>
      </c>
      <c r="D474" s="147" t="s">
        <v>156</v>
      </c>
      <c r="E474" s="148" t="s">
        <v>499</v>
      </c>
      <c r="F474" s="149" t="s">
        <v>500</v>
      </c>
      <c r="G474" s="150" t="s">
        <v>303</v>
      </c>
      <c r="H474" s="151">
        <v>6.3250000000000002</v>
      </c>
      <c r="I474" s="152"/>
      <c r="J474" s="153">
        <f t="shared" si="124"/>
        <v>0</v>
      </c>
      <c r="K474" s="149" t="s">
        <v>21</v>
      </c>
      <c r="L474" s="37"/>
      <c r="M474" s="154" t="s">
        <v>21</v>
      </c>
      <c r="N474" s="155" t="s">
        <v>44</v>
      </c>
      <c r="P474" s="156">
        <f t="shared" si="125"/>
        <v>0</v>
      </c>
      <c r="Q474" s="156">
        <v>0</v>
      </c>
      <c r="R474" s="156">
        <f t="shared" si="126"/>
        <v>0</v>
      </c>
      <c r="S474" s="156">
        <v>0</v>
      </c>
      <c r="T474" s="157">
        <f t="shared" si="127"/>
        <v>0</v>
      </c>
      <c r="AR474" s="21" t="s">
        <v>183</v>
      </c>
      <c r="AT474" s="21" t="s">
        <v>156</v>
      </c>
      <c r="AU474" s="21" t="s">
        <v>81</v>
      </c>
      <c r="AY474" s="21" t="s">
        <v>155</v>
      </c>
      <c r="BE474" s="158">
        <f t="shared" si="128"/>
        <v>0</v>
      </c>
      <c r="BF474" s="158">
        <f t="shared" si="129"/>
        <v>0</v>
      </c>
      <c r="BG474" s="158">
        <f t="shared" si="130"/>
        <v>0</v>
      </c>
      <c r="BH474" s="158">
        <f t="shared" si="131"/>
        <v>0</v>
      </c>
      <c r="BI474" s="158">
        <f t="shared" si="132"/>
        <v>0</v>
      </c>
      <c r="BJ474" s="21" t="s">
        <v>81</v>
      </c>
      <c r="BK474" s="158">
        <f t="shared" si="133"/>
        <v>0</v>
      </c>
      <c r="BL474" s="21" t="s">
        <v>183</v>
      </c>
      <c r="BM474" s="21" t="s">
        <v>2879</v>
      </c>
    </row>
    <row r="475" spans="2:65" s="1" customFormat="1" ht="16.5" customHeight="1">
      <c r="B475" s="37"/>
      <c r="C475" s="147" t="s">
        <v>73</v>
      </c>
      <c r="D475" s="147" t="s">
        <v>156</v>
      </c>
      <c r="E475" s="148" t="s">
        <v>2880</v>
      </c>
      <c r="F475" s="149" t="s">
        <v>2881</v>
      </c>
      <c r="G475" s="150" t="s">
        <v>21</v>
      </c>
      <c r="H475" s="151">
        <v>0</v>
      </c>
      <c r="I475" s="152"/>
      <c r="J475" s="153">
        <f t="shared" si="124"/>
        <v>0</v>
      </c>
      <c r="K475" s="149" t="s">
        <v>21</v>
      </c>
      <c r="L475" s="37"/>
      <c r="M475" s="154" t="s">
        <v>21</v>
      </c>
      <c r="N475" s="155" t="s">
        <v>44</v>
      </c>
      <c r="P475" s="156">
        <f t="shared" si="125"/>
        <v>0</v>
      </c>
      <c r="Q475" s="156">
        <v>0</v>
      </c>
      <c r="R475" s="156">
        <f t="shared" si="126"/>
        <v>0</v>
      </c>
      <c r="S475" s="156">
        <v>0</v>
      </c>
      <c r="T475" s="157">
        <f t="shared" si="127"/>
        <v>0</v>
      </c>
      <c r="AR475" s="21" t="s">
        <v>183</v>
      </c>
      <c r="AT475" s="21" t="s">
        <v>156</v>
      </c>
      <c r="AU475" s="21" t="s">
        <v>81</v>
      </c>
      <c r="AY475" s="21" t="s">
        <v>155</v>
      </c>
      <c r="BE475" s="158">
        <f t="shared" si="128"/>
        <v>0</v>
      </c>
      <c r="BF475" s="158">
        <f t="shared" si="129"/>
        <v>0</v>
      </c>
      <c r="BG475" s="158">
        <f t="shared" si="130"/>
        <v>0</v>
      </c>
      <c r="BH475" s="158">
        <f t="shared" si="131"/>
        <v>0</v>
      </c>
      <c r="BI475" s="158">
        <f t="shared" si="132"/>
        <v>0</v>
      </c>
      <c r="BJ475" s="21" t="s">
        <v>81</v>
      </c>
      <c r="BK475" s="158">
        <f t="shared" si="133"/>
        <v>0</v>
      </c>
      <c r="BL475" s="21" t="s">
        <v>183</v>
      </c>
      <c r="BM475" s="21" t="s">
        <v>2882</v>
      </c>
    </row>
    <row r="476" spans="2:65" s="9" customFormat="1" ht="29.85" customHeight="1">
      <c r="B476" s="137"/>
      <c r="D476" s="138" t="s">
        <v>72</v>
      </c>
      <c r="E476" s="169" t="s">
        <v>503</v>
      </c>
      <c r="F476" s="169" t="s">
        <v>504</v>
      </c>
      <c r="I476" s="140"/>
      <c r="J476" s="170">
        <f>BK476</f>
        <v>0</v>
      </c>
      <c r="L476" s="137"/>
      <c r="M476" s="142"/>
      <c r="P476" s="143">
        <v>0</v>
      </c>
      <c r="R476" s="143">
        <v>0</v>
      </c>
      <c r="T476" s="144">
        <v>0</v>
      </c>
      <c r="AR476" s="138" t="s">
        <v>83</v>
      </c>
      <c r="AT476" s="145" t="s">
        <v>72</v>
      </c>
      <c r="AU476" s="145" t="s">
        <v>81</v>
      </c>
      <c r="AY476" s="138" t="s">
        <v>155</v>
      </c>
      <c r="BK476" s="146">
        <v>0</v>
      </c>
    </row>
    <row r="477" spans="2:65" s="9" customFormat="1" ht="24.95" customHeight="1">
      <c r="B477" s="137"/>
      <c r="D477" s="138" t="s">
        <v>72</v>
      </c>
      <c r="E477" s="139" t="s">
        <v>2883</v>
      </c>
      <c r="F477" s="139" t="s">
        <v>2884</v>
      </c>
      <c r="I477" s="140"/>
      <c r="J477" s="141">
        <f>BK477</f>
        <v>0</v>
      </c>
      <c r="L477" s="137"/>
      <c r="M477" s="142"/>
      <c r="P477" s="143">
        <f>SUM(P478:P500)</f>
        <v>0</v>
      </c>
      <c r="R477" s="143">
        <f>SUM(R478:R500)</f>
        <v>6.4997656999999993</v>
      </c>
      <c r="T477" s="144">
        <f>SUM(T478:T500)</f>
        <v>0</v>
      </c>
      <c r="AR477" s="138" t="s">
        <v>83</v>
      </c>
      <c r="AT477" s="145" t="s">
        <v>72</v>
      </c>
      <c r="AU477" s="145" t="s">
        <v>73</v>
      </c>
      <c r="AY477" s="138" t="s">
        <v>155</v>
      </c>
      <c r="BK477" s="146">
        <f>SUM(BK478:BK500)</f>
        <v>0</v>
      </c>
    </row>
    <row r="478" spans="2:65" s="1" customFormat="1" ht="25.5" customHeight="1">
      <c r="B478" s="37"/>
      <c r="C478" s="147" t="s">
        <v>926</v>
      </c>
      <c r="D478" s="147" t="s">
        <v>156</v>
      </c>
      <c r="E478" s="148" t="s">
        <v>2885</v>
      </c>
      <c r="F478" s="149" t="s">
        <v>2886</v>
      </c>
      <c r="G478" s="150" t="s">
        <v>284</v>
      </c>
      <c r="H478" s="151">
        <v>249</v>
      </c>
      <c r="I478" s="152"/>
      <c r="J478" s="153">
        <f t="shared" ref="J478:J499" si="134">ROUND(I478*H478,2)</f>
        <v>0</v>
      </c>
      <c r="K478" s="149" t="s">
        <v>21</v>
      </c>
      <c r="L478" s="37"/>
      <c r="M478" s="154" t="s">
        <v>21</v>
      </c>
      <c r="N478" s="155" t="s">
        <v>44</v>
      </c>
      <c r="P478" s="156">
        <f t="shared" ref="P478:P499" si="135">O478*H478</f>
        <v>0</v>
      </c>
      <c r="Q478" s="156">
        <v>0</v>
      </c>
      <c r="R478" s="156">
        <f t="shared" ref="R478:R499" si="136">Q478*H478</f>
        <v>0</v>
      </c>
      <c r="S478" s="156">
        <v>0</v>
      </c>
      <c r="T478" s="157">
        <f t="shared" ref="T478:T499" si="137">S478*H478</f>
        <v>0</v>
      </c>
      <c r="AR478" s="21" t="s">
        <v>183</v>
      </c>
      <c r="AT478" s="21" t="s">
        <v>156</v>
      </c>
      <c r="AU478" s="21" t="s">
        <v>81</v>
      </c>
      <c r="AY478" s="21" t="s">
        <v>155</v>
      </c>
      <c r="BE478" s="158">
        <f t="shared" ref="BE478:BE499" si="138">IF(N478="základní",J478,0)</f>
        <v>0</v>
      </c>
      <c r="BF478" s="158">
        <f t="shared" ref="BF478:BF499" si="139">IF(N478="snížená",J478,0)</f>
        <v>0</v>
      </c>
      <c r="BG478" s="158">
        <f t="shared" ref="BG478:BG499" si="140">IF(N478="zákl. přenesená",J478,0)</f>
        <v>0</v>
      </c>
      <c r="BH478" s="158">
        <f t="shared" ref="BH478:BH499" si="141">IF(N478="sníž. přenesená",J478,0)</f>
        <v>0</v>
      </c>
      <c r="BI478" s="158">
        <f t="shared" ref="BI478:BI499" si="142">IF(N478="nulová",J478,0)</f>
        <v>0</v>
      </c>
      <c r="BJ478" s="21" t="s">
        <v>81</v>
      </c>
      <c r="BK478" s="158">
        <f t="shared" ref="BK478:BK499" si="143">ROUND(I478*H478,2)</f>
        <v>0</v>
      </c>
      <c r="BL478" s="21" t="s">
        <v>183</v>
      </c>
      <c r="BM478" s="21" t="s">
        <v>2887</v>
      </c>
    </row>
    <row r="479" spans="2:65" s="1" customFormat="1" ht="16.5" customHeight="1">
      <c r="B479" s="37"/>
      <c r="C479" s="147" t="s">
        <v>923</v>
      </c>
      <c r="D479" s="147" t="s">
        <v>156</v>
      </c>
      <c r="E479" s="148" t="s">
        <v>2888</v>
      </c>
      <c r="F479" s="149" t="s">
        <v>2889</v>
      </c>
      <c r="G479" s="150" t="s">
        <v>284</v>
      </c>
      <c r="H479" s="151">
        <v>129</v>
      </c>
      <c r="I479" s="152"/>
      <c r="J479" s="153">
        <f t="shared" si="134"/>
        <v>0</v>
      </c>
      <c r="K479" s="149" t="s">
        <v>21</v>
      </c>
      <c r="L479" s="37"/>
      <c r="M479" s="154" t="s">
        <v>21</v>
      </c>
      <c r="N479" s="155" t="s">
        <v>44</v>
      </c>
      <c r="P479" s="156">
        <f t="shared" si="135"/>
        <v>0</v>
      </c>
      <c r="Q479" s="156">
        <v>0</v>
      </c>
      <c r="R479" s="156">
        <f t="shared" si="136"/>
        <v>0</v>
      </c>
      <c r="S479" s="156">
        <v>0</v>
      </c>
      <c r="T479" s="157">
        <f t="shared" si="137"/>
        <v>0</v>
      </c>
      <c r="AR479" s="21" t="s">
        <v>183</v>
      </c>
      <c r="AT479" s="21" t="s">
        <v>156</v>
      </c>
      <c r="AU479" s="21" t="s">
        <v>81</v>
      </c>
      <c r="AY479" s="21" t="s">
        <v>155</v>
      </c>
      <c r="BE479" s="158">
        <f t="shared" si="138"/>
        <v>0</v>
      </c>
      <c r="BF479" s="158">
        <f t="shared" si="139"/>
        <v>0</v>
      </c>
      <c r="BG479" s="158">
        <f t="shared" si="140"/>
        <v>0</v>
      </c>
      <c r="BH479" s="158">
        <f t="shared" si="141"/>
        <v>0</v>
      </c>
      <c r="BI479" s="158">
        <f t="shared" si="142"/>
        <v>0</v>
      </c>
      <c r="BJ479" s="21" t="s">
        <v>81</v>
      </c>
      <c r="BK479" s="158">
        <f t="shared" si="143"/>
        <v>0</v>
      </c>
      <c r="BL479" s="21" t="s">
        <v>183</v>
      </c>
      <c r="BM479" s="21" t="s">
        <v>2890</v>
      </c>
    </row>
    <row r="480" spans="2:65" s="1" customFormat="1" ht="16.5" customHeight="1">
      <c r="B480" s="37"/>
      <c r="C480" s="147" t="s">
        <v>762</v>
      </c>
      <c r="D480" s="147" t="s">
        <v>156</v>
      </c>
      <c r="E480" s="148" t="s">
        <v>2891</v>
      </c>
      <c r="F480" s="149" t="s">
        <v>2892</v>
      </c>
      <c r="G480" s="150" t="s">
        <v>284</v>
      </c>
      <c r="H480" s="151">
        <v>239</v>
      </c>
      <c r="I480" s="152"/>
      <c r="J480" s="153">
        <f t="shared" si="134"/>
        <v>0</v>
      </c>
      <c r="K480" s="149" t="s">
        <v>21</v>
      </c>
      <c r="L480" s="37"/>
      <c r="M480" s="154" t="s">
        <v>21</v>
      </c>
      <c r="N480" s="155" t="s">
        <v>44</v>
      </c>
      <c r="P480" s="156">
        <f t="shared" si="135"/>
        <v>0</v>
      </c>
      <c r="Q480" s="156">
        <v>0</v>
      </c>
      <c r="R480" s="156">
        <f t="shared" si="136"/>
        <v>0</v>
      </c>
      <c r="S480" s="156">
        <v>0</v>
      </c>
      <c r="T480" s="157">
        <f t="shared" si="137"/>
        <v>0</v>
      </c>
      <c r="AR480" s="21" t="s">
        <v>183</v>
      </c>
      <c r="AT480" s="21" t="s">
        <v>156</v>
      </c>
      <c r="AU480" s="21" t="s">
        <v>81</v>
      </c>
      <c r="AY480" s="21" t="s">
        <v>155</v>
      </c>
      <c r="BE480" s="158">
        <f t="shared" si="138"/>
        <v>0</v>
      </c>
      <c r="BF480" s="158">
        <f t="shared" si="139"/>
        <v>0</v>
      </c>
      <c r="BG480" s="158">
        <f t="shared" si="140"/>
        <v>0</v>
      </c>
      <c r="BH480" s="158">
        <f t="shared" si="141"/>
        <v>0</v>
      </c>
      <c r="BI480" s="158">
        <f t="shared" si="142"/>
        <v>0</v>
      </c>
      <c r="BJ480" s="21" t="s">
        <v>81</v>
      </c>
      <c r="BK480" s="158">
        <f t="shared" si="143"/>
        <v>0</v>
      </c>
      <c r="BL480" s="21" t="s">
        <v>183</v>
      </c>
      <c r="BM480" s="21" t="s">
        <v>2893</v>
      </c>
    </row>
    <row r="481" spans="2:65" s="1" customFormat="1" ht="16.5" customHeight="1">
      <c r="B481" s="37"/>
      <c r="C481" s="147" t="s">
        <v>73</v>
      </c>
      <c r="D481" s="147" t="s">
        <v>156</v>
      </c>
      <c r="E481" s="148" t="s">
        <v>2894</v>
      </c>
      <c r="F481" s="149" t="s">
        <v>2895</v>
      </c>
      <c r="G481" s="150" t="s">
        <v>21</v>
      </c>
      <c r="H481" s="151">
        <v>0</v>
      </c>
      <c r="I481" s="152"/>
      <c r="J481" s="153">
        <f t="shared" si="134"/>
        <v>0</v>
      </c>
      <c r="K481" s="149" t="s">
        <v>21</v>
      </c>
      <c r="L481" s="37"/>
      <c r="M481" s="154" t="s">
        <v>21</v>
      </c>
      <c r="N481" s="155" t="s">
        <v>44</v>
      </c>
      <c r="P481" s="156">
        <f t="shared" si="135"/>
        <v>0</v>
      </c>
      <c r="Q481" s="156">
        <v>0</v>
      </c>
      <c r="R481" s="156">
        <f t="shared" si="136"/>
        <v>0</v>
      </c>
      <c r="S481" s="156">
        <v>0</v>
      </c>
      <c r="T481" s="157">
        <f t="shared" si="137"/>
        <v>0</v>
      </c>
      <c r="AR481" s="21" t="s">
        <v>183</v>
      </c>
      <c r="AT481" s="21" t="s">
        <v>156</v>
      </c>
      <c r="AU481" s="21" t="s">
        <v>81</v>
      </c>
      <c r="AY481" s="21" t="s">
        <v>155</v>
      </c>
      <c r="BE481" s="158">
        <f t="shared" si="138"/>
        <v>0</v>
      </c>
      <c r="BF481" s="158">
        <f t="shared" si="139"/>
        <v>0</v>
      </c>
      <c r="BG481" s="158">
        <f t="shared" si="140"/>
        <v>0</v>
      </c>
      <c r="BH481" s="158">
        <f t="shared" si="141"/>
        <v>0</v>
      </c>
      <c r="BI481" s="158">
        <f t="shared" si="142"/>
        <v>0</v>
      </c>
      <c r="BJ481" s="21" t="s">
        <v>81</v>
      </c>
      <c r="BK481" s="158">
        <f t="shared" si="143"/>
        <v>0</v>
      </c>
      <c r="BL481" s="21" t="s">
        <v>183</v>
      </c>
      <c r="BM481" s="21" t="s">
        <v>2896</v>
      </c>
    </row>
    <row r="482" spans="2:65" s="1" customFormat="1" ht="16.5" customHeight="1">
      <c r="B482" s="37"/>
      <c r="C482" s="186" t="s">
        <v>2897</v>
      </c>
      <c r="D482" s="186" t="s">
        <v>300</v>
      </c>
      <c r="E482" s="187" t="s">
        <v>2854</v>
      </c>
      <c r="F482" s="188" t="s">
        <v>2855</v>
      </c>
      <c r="G482" s="189" t="s">
        <v>303</v>
      </c>
      <c r="H482" s="190">
        <v>8.5999999999999993E-2</v>
      </c>
      <c r="I482" s="191"/>
      <c r="J482" s="192">
        <f t="shared" si="134"/>
        <v>0</v>
      </c>
      <c r="K482" s="188" t="s">
        <v>21</v>
      </c>
      <c r="L482" s="193"/>
      <c r="M482" s="194" t="s">
        <v>21</v>
      </c>
      <c r="N482" s="195" t="s">
        <v>44</v>
      </c>
      <c r="P482" s="156">
        <f t="shared" si="135"/>
        <v>0</v>
      </c>
      <c r="Q482" s="156">
        <v>1</v>
      </c>
      <c r="R482" s="156">
        <f t="shared" si="136"/>
        <v>8.5999999999999993E-2</v>
      </c>
      <c r="S482" s="156">
        <v>0</v>
      </c>
      <c r="T482" s="157">
        <f t="shared" si="137"/>
        <v>0</v>
      </c>
      <c r="AR482" s="21" t="s">
        <v>210</v>
      </c>
      <c r="AT482" s="21" t="s">
        <v>300</v>
      </c>
      <c r="AU482" s="21" t="s">
        <v>81</v>
      </c>
      <c r="AY482" s="21" t="s">
        <v>155</v>
      </c>
      <c r="BE482" s="158">
        <f t="shared" si="138"/>
        <v>0</v>
      </c>
      <c r="BF482" s="158">
        <f t="shared" si="139"/>
        <v>0</v>
      </c>
      <c r="BG482" s="158">
        <f t="shared" si="140"/>
        <v>0</v>
      </c>
      <c r="BH482" s="158">
        <f t="shared" si="141"/>
        <v>0</v>
      </c>
      <c r="BI482" s="158">
        <f t="shared" si="142"/>
        <v>0</v>
      </c>
      <c r="BJ482" s="21" t="s">
        <v>81</v>
      </c>
      <c r="BK482" s="158">
        <f t="shared" si="143"/>
        <v>0</v>
      </c>
      <c r="BL482" s="21" t="s">
        <v>183</v>
      </c>
      <c r="BM482" s="21" t="s">
        <v>2898</v>
      </c>
    </row>
    <row r="483" spans="2:65" s="1" customFormat="1" ht="16.5" customHeight="1">
      <c r="B483" s="37"/>
      <c r="C483" s="147" t="s">
        <v>73</v>
      </c>
      <c r="D483" s="147" t="s">
        <v>156</v>
      </c>
      <c r="E483" s="148" t="s">
        <v>2899</v>
      </c>
      <c r="F483" s="149" t="s">
        <v>2900</v>
      </c>
      <c r="G483" s="150" t="s">
        <v>21</v>
      </c>
      <c r="H483" s="151">
        <v>0</v>
      </c>
      <c r="I483" s="152"/>
      <c r="J483" s="153">
        <f t="shared" si="134"/>
        <v>0</v>
      </c>
      <c r="K483" s="149" t="s">
        <v>21</v>
      </c>
      <c r="L483" s="37"/>
      <c r="M483" s="154" t="s">
        <v>21</v>
      </c>
      <c r="N483" s="155" t="s">
        <v>44</v>
      </c>
      <c r="P483" s="156">
        <f t="shared" si="135"/>
        <v>0</v>
      </c>
      <c r="Q483" s="156">
        <v>0</v>
      </c>
      <c r="R483" s="156">
        <f t="shared" si="136"/>
        <v>0</v>
      </c>
      <c r="S483" s="156">
        <v>0</v>
      </c>
      <c r="T483" s="157">
        <f t="shared" si="137"/>
        <v>0</v>
      </c>
      <c r="AR483" s="21" t="s">
        <v>183</v>
      </c>
      <c r="AT483" s="21" t="s">
        <v>156</v>
      </c>
      <c r="AU483" s="21" t="s">
        <v>81</v>
      </c>
      <c r="AY483" s="21" t="s">
        <v>155</v>
      </c>
      <c r="BE483" s="158">
        <f t="shared" si="138"/>
        <v>0</v>
      </c>
      <c r="BF483" s="158">
        <f t="shared" si="139"/>
        <v>0</v>
      </c>
      <c r="BG483" s="158">
        <f t="shared" si="140"/>
        <v>0</v>
      </c>
      <c r="BH483" s="158">
        <f t="shared" si="141"/>
        <v>0</v>
      </c>
      <c r="BI483" s="158">
        <f t="shared" si="142"/>
        <v>0</v>
      </c>
      <c r="BJ483" s="21" t="s">
        <v>81</v>
      </c>
      <c r="BK483" s="158">
        <f t="shared" si="143"/>
        <v>0</v>
      </c>
      <c r="BL483" s="21" t="s">
        <v>183</v>
      </c>
      <c r="BM483" s="21" t="s">
        <v>2901</v>
      </c>
    </row>
    <row r="484" spans="2:65" s="1" customFormat="1" ht="16.5" customHeight="1">
      <c r="B484" s="37"/>
      <c r="C484" s="147" t="s">
        <v>764</v>
      </c>
      <c r="D484" s="147" t="s">
        <v>156</v>
      </c>
      <c r="E484" s="148" t="s">
        <v>2902</v>
      </c>
      <c r="F484" s="149" t="s">
        <v>2903</v>
      </c>
      <c r="G484" s="150" t="s">
        <v>284</v>
      </c>
      <c r="H484" s="151">
        <v>445.7</v>
      </c>
      <c r="I484" s="152"/>
      <c r="J484" s="153">
        <f t="shared" si="134"/>
        <v>0</v>
      </c>
      <c r="K484" s="149" t="s">
        <v>21</v>
      </c>
      <c r="L484" s="37"/>
      <c r="M484" s="154" t="s">
        <v>21</v>
      </c>
      <c r="N484" s="155" t="s">
        <v>44</v>
      </c>
      <c r="P484" s="156">
        <f t="shared" si="135"/>
        <v>0</v>
      </c>
      <c r="Q484" s="156">
        <v>3.2000000000000003E-4</v>
      </c>
      <c r="R484" s="156">
        <f t="shared" si="136"/>
        <v>0.142624</v>
      </c>
      <c r="S484" s="156">
        <v>0</v>
      </c>
      <c r="T484" s="157">
        <f t="shared" si="137"/>
        <v>0</v>
      </c>
      <c r="AR484" s="21" t="s">
        <v>183</v>
      </c>
      <c r="AT484" s="21" t="s">
        <v>156</v>
      </c>
      <c r="AU484" s="21" t="s">
        <v>81</v>
      </c>
      <c r="AY484" s="21" t="s">
        <v>155</v>
      </c>
      <c r="BE484" s="158">
        <f t="shared" si="138"/>
        <v>0</v>
      </c>
      <c r="BF484" s="158">
        <f t="shared" si="139"/>
        <v>0</v>
      </c>
      <c r="BG484" s="158">
        <f t="shared" si="140"/>
        <v>0</v>
      </c>
      <c r="BH484" s="158">
        <f t="shared" si="141"/>
        <v>0</v>
      </c>
      <c r="BI484" s="158">
        <f t="shared" si="142"/>
        <v>0</v>
      </c>
      <c r="BJ484" s="21" t="s">
        <v>81</v>
      </c>
      <c r="BK484" s="158">
        <f t="shared" si="143"/>
        <v>0</v>
      </c>
      <c r="BL484" s="21" t="s">
        <v>183</v>
      </c>
      <c r="BM484" s="21" t="s">
        <v>2904</v>
      </c>
    </row>
    <row r="485" spans="2:65" s="1" customFormat="1" ht="16.5" customHeight="1">
      <c r="B485" s="37"/>
      <c r="C485" s="147" t="s">
        <v>73</v>
      </c>
      <c r="D485" s="147" t="s">
        <v>156</v>
      </c>
      <c r="E485" s="148" t="s">
        <v>2905</v>
      </c>
      <c r="F485" s="149" t="s">
        <v>2906</v>
      </c>
      <c r="G485" s="150" t="s">
        <v>21</v>
      </c>
      <c r="H485" s="151">
        <v>0</v>
      </c>
      <c r="I485" s="152"/>
      <c r="J485" s="153">
        <f t="shared" si="134"/>
        <v>0</v>
      </c>
      <c r="K485" s="149" t="s">
        <v>21</v>
      </c>
      <c r="L485" s="37"/>
      <c r="M485" s="154" t="s">
        <v>21</v>
      </c>
      <c r="N485" s="155" t="s">
        <v>44</v>
      </c>
      <c r="P485" s="156">
        <f t="shared" si="135"/>
        <v>0</v>
      </c>
      <c r="Q485" s="156">
        <v>0</v>
      </c>
      <c r="R485" s="156">
        <f t="shared" si="136"/>
        <v>0</v>
      </c>
      <c r="S485" s="156">
        <v>0</v>
      </c>
      <c r="T485" s="157">
        <f t="shared" si="137"/>
        <v>0</v>
      </c>
      <c r="AR485" s="21" t="s">
        <v>183</v>
      </c>
      <c r="AT485" s="21" t="s">
        <v>156</v>
      </c>
      <c r="AU485" s="21" t="s">
        <v>81</v>
      </c>
      <c r="AY485" s="21" t="s">
        <v>155</v>
      </c>
      <c r="BE485" s="158">
        <f t="shared" si="138"/>
        <v>0</v>
      </c>
      <c r="BF485" s="158">
        <f t="shared" si="139"/>
        <v>0</v>
      </c>
      <c r="BG485" s="158">
        <f t="shared" si="140"/>
        <v>0</v>
      </c>
      <c r="BH485" s="158">
        <f t="shared" si="141"/>
        <v>0</v>
      </c>
      <c r="BI485" s="158">
        <f t="shared" si="142"/>
        <v>0</v>
      </c>
      <c r="BJ485" s="21" t="s">
        <v>81</v>
      </c>
      <c r="BK485" s="158">
        <f t="shared" si="143"/>
        <v>0</v>
      </c>
      <c r="BL485" s="21" t="s">
        <v>183</v>
      </c>
      <c r="BM485" s="21" t="s">
        <v>2907</v>
      </c>
    </row>
    <row r="486" spans="2:65" s="1" customFormat="1" ht="16.5" customHeight="1">
      <c r="B486" s="37"/>
      <c r="C486" s="147" t="s">
        <v>2908</v>
      </c>
      <c r="D486" s="147" t="s">
        <v>156</v>
      </c>
      <c r="E486" s="148" t="s">
        <v>2909</v>
      </c>
      <c r="F486" s="149" t="s">
        <v>2910</v>
      </c>
      <c r="G486" s="150" t="s">
        <v>284</v>
      </c>
      <c r="H486" s="151">
        <v>98.64</v>
      </c>
      <c r="I486" s="152"/>
      <c r="J486" s="153">
        <f t="shared" si="134"/>
        <v>0</v>
      </c>
      <c r="K486" s="149" t="s">
        <v>21</v>
      </c>
      <c r="L486" s="37"/>
      <c r="M486" s="154" t="s">
        <v>21</v>
      </c>
      <c r="N486" s="155" t="s">
        <v>44</v>
      </c>
      <c r="P486" s="156">
        <f t="shared" si="135"/>
        <v>0</v>
      </c>
      <c r="Q486" s="156">
        <v>3.2000000000000003E-4</v>
      </c>
      <c r="R486" s="156">
        <f t="shared" si="136"/>
        <v>3.1564800000000004E-2</v>
      </c>
      <c r="S486" s="156">
        <v>0</v>
      </c>
      <c r="T486" s="157">
        <f t="shared" si="137"/>
        <v>0</v>
      </c>
      <c r="AR486" s="21" t="s">
        <v>183</v>
      </c>
      <c r="AT486" s="21" t="s">
        <v>156</v>
      </c>
      <c r="AU486" s="21" t="s">
        <v>81</v>
      </c>
      <c r="AY486" s="21" t="s">
        <v>155</v>
      </c>
      <c r="BE486" s="158">
        <f t="shared" si="138"/>
        <v>0</v>
      </c>
      <c r="BF486" s="158">
        <f t="shared" si="139"/>
        <v>0</v>
      </c>
      <c r="BG486" s="158">
        <f t="shared" si="140"/>
        <v>0</v>
      </c>
      <c r="BH486" s="158">
        <f t="shared" si="141"/>
        <v>0</v>
      </c>
      <c r="BI486" s="158">
        <f t="shared" si="142"/>
        <v>0</v>
      </c>
      <c r="BJ486" s="21" t="s">
        <v>81</v>
      </c>
      <c r="BK486" s="158">
        <f t="shared" si="143"/>
        <v>0</v>
      </c>
      <c r="BL486" s="21" t="s">
        <v>183</v>
      </c>
      <c r="BM486" s="21" t="s">
        <v>2911</v>
      </c>
    </row>
    <row r="487" spans="2:65" s="1" customFormat="1" ht="16.5" customHeight="1">
      <c r="B487" s="37"/>
      <c r="C487" s="147" t="s">
        <v>73</v>
      </c>
      <c r="D487" s="147" t="s">
        <v>156</v>
      </c>
      <c r="E487" s="148" t="s">
        <v>2912</v>
      </c>
      <c r="F487" s="149" t="s">
        <v>2913</v>
      </c>
      <c r="G487" s="150" t="s">
        <v>21</v>
      </c>
      <c r="H487" s="151">
        <v>0</v>
      </c>
      <c r="I487" s="152"/>
      <c r="J487" s="153">
        <f t="shared" si="134"/>
        <v>0</v>
      </c>
      <c r="K487" s="149" t="s">
        <v>21</v>
      </c>
      <c r="L487" s="37"/>
      <c r="M487" s="154" t="s">
        <v>21</v>
      </c>
      <c r="N487" s="155" t="s">
        <v>44</v>
      </c>
      <c r="P487" s="156">
        <f t="shared" si="135"/>
        <v>0</v>
      </c>
      <c r="Q487" s="156">
        <v>0</v>
      </c>
      <c r="R487" s="156">
        <f t="shared" si="136"/>
        <v>0</v>
      </c>
      <c r="S487" s="156">
        <v>0</v>
      </c>
      <c r="T487" s="157">
        <f t="shared" si="137"/>
        <v>0</v>
      </c>
      <c r="AR487" s="21" t="s">
        <v>183</v>
      </c>
      <c r="AT487" s="21" t="s">
        <v>156</v>
      </c>
      <c r="AU487" s="21" t="s">
        <v>81</v>
      </c>
      <c r="AY487" s="21" t="s">
        <v>155</v>
      </c>
      <c r="BE487" s="158">
        <f t="shared" si="138"/>
        <v>0</v>
      </c>
      <c r="BF487" s="158">
        <f t="shared" si="139"/>
        <v>0</v>
      </c>
      <c r="BG487" s="158">
        <f t="shared" si="140"/>
        <v>0</v>
      </c>
      <c r="BH487" s="158">
        <f t="shared" si="141"/>
        <v>0</v>
      </c>
      <c r="BI487" s="158">
        <f t="shared" si="142"/>
        <v>0</v>
      </c>
      <c r="BJ487" s="21" t="s">
        <v>81</v>
      </c>
      <c r="BK487" s="158">
        <f t="shared" si="143"/>
        <v>0</v>
      </c>
      <c r="BL487" s="21" t="s">
        <v>183</v>
      </c>
      <c r="BM487" s="21" t="s">
        <v>2914</v>
      </c>
    </row>
    <row r="488" spans="2:65" s="1" customFormat="1" ht="16.5" customHeight="1">
      <c r="B488" s="37"/>
      <c r="C488" s="186" t="s">
        <v>767</v>
      </c>
      <c r="D488" s="186" t="s">
        <v>300</v>
      </c>
      <c r="E488" s="187" t="s">
        <v>2872</v>
      </c>
      <c r="F488" s="188" t="s">
        <v>2873</v>
      </c>
      <c r="G488" s="189" t="s">
        <v>284</v>
      </c>
      <c r="H488" s="190">
        <v>489.5</v>
      </c>
      <c r="I488" s="191"/>
      <c r="J488" s="192">
        <f t="shared" si="134"/>
        <v>0</v>
      </c>
      <c r="K488" s="188" t="s">
        <v>21</v>
      </c>
      <c r="L488" s="193"/>
      <c r="M488" s="194" t="s">
        <v>21</v>
      </c>
      <c r="N488" s="195" t="s">
        <v>44</v>
      </c>
      <c r="P488" s="156">
        <f t="shared" si="135"/>
        <v>0</v>
      </c>
      <c r="Q488" s="156">
        <v>4.7999999999999996E-3</v>
      </c>
      <c r="R488" s="156">
        <f t="shared" si="136"/>
        <v>2.3495999999999997</v>
      </c>
      <c r="S488" s="156">
        <v>0</v>
      </c>
      <c r="T488" s="157">
        <f t="shared" si="137"/>
        <v>0</v>
      </c>
      <c r="AR488" s="21" t="s">
        <v>210</v>
      </c>
      <c r="AT488" s="21" t="s">
        <v>300</v>
      </c>
      <c r="AU488" s="21" t="s">
        <v>81</v>
      </c>
      <c r="AY488" s="21" t="s">
        <v>155</v>
      </c>
      <c r="BE488" s="158">
        <f t="shared" si="138"/>
        <v>0</v>
      </c>
      <c r="BF488" s="158">
        <f t="shared" si="139"/>
        <v>0</v>
      </c>
      <c r="BG488" s="158">
        <f t="shared" si="140"/>
        <v>0</v>
      </c>
      <c r="BH488" s="158">
        <f t="shared" si="141"/>
        <v>0</v>
      </c>
      <c r="BI488" s="158">
        <f t="shared" si="142"/>
        <v>0</v>
      </c>
      <c r="BJ488" s="21" t="s">
        <v>81</v>
      </c>
      <c r="BK488" s="158">
        <f t="shared" si="143"/>
        <v>0</v>
      </c>
      <c r="BL488" s="21" t="s">
        <v>183</v>
      </c>
      <c r="BM488" s="21" t="s">
        <v>2915</v>
      </c>
    </row>
    <row r="489" spans="2:65" s="1" customFormat="1" ht="16.5" customHeight="1">
      <c r="B489" s="37"/>
      <c r="C489" s="147" t="s">
        <v>73</v>
      </c>
      <c r="D489" s="147" t="s">
        <v>156</v>
      </c>
      <c r="E489" s="148" t="s">
        <v>2916</v>
      </c>
      <c r="F489" s="149" t="s">
        <v>2917</v>
      </c>
      <c r="G489" s="150" t="s">
        <v>21</v>
      </c>
      <c r="H489" s="151">
        <v>0</v>
      </c>
      <c r="I489" s="152"/>
      <c r="J489" s="153">
        <f t="shared" si="134"/>
        <v>0</v>
      </c>
      <c r="K489" s="149" t="s">
        <v>21</v>
      </c>
      <c r="L489" s="37"/>
      <c r="M489" s="154" t="s">
        <v>21</v>
      </c>
      <c r="N489" s="155" t="s">
        <v>44</v>
      </c>
      <c r="P489" s="156">
        <f t="shared" si="135"/>
        <v>0</v>
      </c>
      <c r="Q489" s="156">
        <v>0</v>
      </c>
      <c r="R489" s="156">
        <f t="shared" si="136"/>
        <v>0</v>
      </c>
      <c r="S489" s="156">
        <v>0</v>
      </c>
      <c r="T489" s="157">
        <f t="shared" si="137"/>
        <v>0</v>
      </c>
      <c r="AR489" s="21" t="s">
        <v>183</v>
      </c>
      <c r="AT489" s="21" t="s">
        <v>156</v>
      </c>
      <c r="AU489" s="21" t="s">
        <v>81</v>
      </c>
      <c r="AY489" s="21" t="s">
        <v>155</v>
      </c>
      <c r="BE489" s="158">
        <f t="shared" si="138"/>
        <v>0</v>
      </c>
      <c r="BF489" s="158">
        <f t="shared" si="139"/>
        <v>0</v>
      </c>
      <c r="BG489" s="158">
        <f t="shared" si="140"/>
        <v>0</v>
      </c>
      <c r="BH489" s="158">
        <f t="shared" si="141"/>
        <v>0</v>
      </c>
      <c r="BI489" s="158">
        <f t="shared" si="142"/>
        <v>0</v>
      </c>
      <c r="BJ489" s="21" t="s">
        <v>81</v>
      </c>
      <c r="BK489" s="158">
        <f t="shared" si="143"/>
        <v>0</v>
      </c>
      <c r="BL489" s="21" t="s">
        <v>183</v>
      </c>
      <c r="BM489" s="21" t="s">
        <v>2918</v>
      </c>
    </row>
    <row r="490" spans="2:65" s="1" customFormat="1" ht="16.5" customHeight="1">
      <c r="B490" s="37"/>
      <c r="C490" s="147" t="s">
        <v>2919</v>
      </c>
      <c r="D490" s="147" t="s">
        <v>156</v>
      </c>
      <c r="E490" s="148" t="s">
        <v>2920</v>
      </c>
      <c r="F490" s="149" t="s">
        <v>2921</v>
      </c>
      <c r="G490" s="150" t="s">
        <v>284</v>
      </c>
      <c r="H490" s="151">
        <v>192</v>
      </c>
      <c r="I490" s="152"/>
      <c r="J490" s="153">
        <f t="shared" si="134"/>
        <v>0</v>
      </c>
      <c r="K490" s="149" t="s">
        <v>21</v>
      </c>
      <c r="L490" s="37"/>
      <c r="M490" s="154" t="s">
        <v>21</v>
      </c>
      <c r="N490" s="155" t="s">
        <v>44</v>
      </c>
      <c r="P490" s="156">
        <f t="shared" si="135"/>
        <v>0</v>
      </c>
      <c r="Q490" s="156">
        <v>2.3000000000000001E-4</v>
      </c>
      <c r="R490" s="156">
        <f t="shared" si="136"/>
        <v>4.4160000000000005E-2</v>
      </c>
      <c r="S490" s="156">
        <v>0</v>
      </c>
      <c r="T490" s="157">
        <f t="shared" si="137"/>
        <v>0</v>
      </c>
      <c r="AR490" s="21" t="s">
        <v>183</v>
      </c>
      <c r="AT490" s="21" t="s">
        <v>156</v>
      </c>
      <c r="AU490" s="21" t="s">
        <v>81</v>
      </c>
      <c r="AY490" s="21" t="s">
        <v>155</v>
      </c>
      <c r="BE490" s="158">
        <f t="shared" si="138"/>
        <v>0</v>
      </c>
      <c r="BF490" s="158">
        <f t="shared" si="139"/>
        <v>0</v>
      </c>
      <c r="BG490" s="158">
        <f t="shared" si="140"/>
        <v>0</v>
      </c>
      <c r="BH490" s="158">
        <f t="shared" si="141"/>
        <v>0</v>
      </c>
      <c r="BI490" s="158">
        <f t="shared" si="142"/>
        <v>0</v>
      </c>
      <c r="BJ490" s="21" t="s">
        <v>81</v>
      </c>
      <c r="BK490" s="158">
        <f t="shared" si="143"/>
        <v>0</v>
      </c>
      <c r="BL490" s="21" t="s">
        <v>183</v>
      </c>
      <c r="BM490" s="21" t="s">
        <v>1070</v>
      </c>
    </row>
    <row r="491" spans="2:65" s="1" customFormat="1" ht="16.5" customHeight="1">
      <c r="B491" s="37"/>
      <c r="C491" s="147" t="s">
        <v>73</v>
      </c>
      <c r="D491" s="147" t="s">
        <v>156</v>
      </c>
      <c r="E491" s="148" t="s">
        <v>2922</v>
      </c>
      <c r="F491" s="149" t="s">
        <v>2923</v>
      </c>
      <c r="G491" s="150" t="s">
        <v>21</v>
      </c>
      <c r="H491" s="151">
        <v>0</v>
      </c>
      <c r="I491" s="152"/>
      <c r="J491" s="153">
        <f t="shared" si="134"/>
        <v>0</v>
      </c>
      <c r="K491" s="149" t="s">
        <v>21</v>
      </c>
      <c r="L491" s="37"/>
      <c r="M491" s="154" t="s">
        <v>21</v>
      </c>
      <c r="N491" s="155" t="s">
        <v>44</v>
      </c>
      <c r="P491" s="156">
        <f t="shared" si="135"/>
        <v>0</v>
      </c>
      <c r="Q491" s="156">
        <v>0</v>
      </c>
      <c r="R491" s="156">
        <f t="shared" si="136"/>
        <v>0</v>
      </c>
      <c r="S491" s="156">
        <v>0</v>
      </c>
      <c r="T491" s="157">
        <f t="shared" si="137"/>
        <v>0</v>
      </c>
      <c r="AR491" s="21" t="s">
        <v>183</v>
      </c>
      <c r="AT491" s="21" t="s">
        <v>156</v>
      </c>
      <c r="AU491" s="21" t="s">
        <v>81</v>
      </c>
      <c r="AY491" s="21" t="s">
        <v>155</v>
      </c>
      <c r="BE491" s="158">
        <f t="shared" si="138"/>
        <v>0</v>
      </c>
      <c r="BF491" s="158">
        <f t="shared" si="139"/>
        <v>0</v>
      </c>
      <c r="BG491" s="158">
        <f t="shared" si="140"/>
        <v>0</v>
      </c>
      <c r="BH491" s="158">
        <f t="shared" si="141"/>
        <v>0</v>
      </c>
      <c r="BI491" s="158">
        <f t="shared" si="142"/>
        <v>0</v>
      </c>
      <c r="BJ491" s="21" t="s">
        <v>81</v>
      </c>
      <c r="BK491" s="158">
        <f t="shared" si="143"/>
        <v>0</v>
      </c>
      <c r="BL491" s="21" t="s">
        <v>183</v>
      </c>
      <c r="BM491" s="21" t="s">
        <v>2924</v>
      </c>
    </row>
    <row r="492" spans="2:65" s="1" customFormat="1" ht="16.5" customHeight="1">
      <c r="B492" s="37"/>
      <c r="C492" s="186" t="s">
        <v>769</v>
      </c>
      <c r="D492" s="186" t="s">
        <v>300</v>
      </c>
      <c r="E492" s="187" t="s">
        <v>2925</v>
      </c>
      <c r="F492" s="188" t="s">
        <v>2926</v>
      </c>
      <c r="G492" s="189" t="s">
        <v>284</v>
      </c>
      <c r="H492" s="190">
        <v>211</v>
      </c>
      <c r="I492" s="191"/>
      <c r="J492" s="192">
        <f t="shared" si="134"/>
        <v>0</v>
      </c>
      <c r="K492" s="188" t="s">
        <v>21</v>
      </c>
      <c r="L492" s="193"/>
      <c r="M492" s="194" t="s">
        <v>21</v>
      </c>
      <c r="N492" s="195" t="s">
        <v>44</v>
      </c>
      <c r="P492" s="156">
        <f t="shared" si="135"/>
        <v>0</v>
      </c>
      <c r="Q492" s="156">
        <v>1.4999999999999999E-4</v>
      </c>
      <c r="R492" s="156">
        <f t="shared" si="136"/>
        <v>3.1649999999999998E-2</v>
      </c>
      <c r="S492" s="156">
        <v>0</v>
      </c>
      <c r="T492" s="157">
        <f t="shared" si="137"/>
        <v>0</v>
      </c>
      <c r="AR492" s="21" t="s">
        <v>210</v>
      </c>
      <c r="AT492" s="21" t="s">
        <v>300</v>
      </c>
      <c r="AU492" s="21" t="s">
        <v>81</v>
      </c>
      <c r="AY492" s="21" t="s">
        <v>155</v>
      </c>
      <c r="BE492" s="158">
        <f t="shared" si="138"/>
        <v>0</v>
      </c>
      <c r="BF492" s="158">
        <f t="shared" si="139"/>
        <v>0</v>
      </c>
      <c r="BG492" s="158">
        <f t="shared" si="140"/>
        <v>0</v>
      </c>
      <c r="BH492" s="158">
        <f t="shared" si="141"/>
        <v>0</v>
      </c>
      <c r="BI492" s="158">
        <f t="shared" si="142"/>
        <v>0</v>
      </c>
      <c r="BJ492" s="21" t="s">
        <v>81</v>
      </c>
      <c r="BK492" s="158">
        <f t="shared" si="143"/>
        <v>0</v>
      </c>
      <c r="BL492" s="21" t="s">
        <v>183</v>
      </c>
      <c r="BM492" s="21" t="s">
        <v>2927</v>
      </c>
    </row>
    <row r="493" spans="2:65" s="1" customFormat="1" ht="16.5" customHeight="1">
      <c r="B493" s="37"/>
      <c r="C493" s="147" t="s">
        <v>73</v>
      </c>
      <c r="D493" s="147" t="s">
        <v>156</v>
      </c>
      <c r="E493" s="148" t="s">
        <v>2928</v>
      </c>
      <c r="F493" s="149" t="s">
        <v>2929</v>
      </c>
      <c r="G493" s="150" t="s">
        <v>21</v>
      </c>
      <c r="H493" s="151">
        <v>0</v>
      </c>
      <c r="I493" s="152"/>
      <c r="J493" s="153">
        <f t="shared" si="134"/>
        <v>0</v>
      </c>
      <c r="K493" s="149" t="s">
        <v>21</v>
      </c>
      <c r="L493" s="37"/>
      <c r="M493" s="154" t="s">
        <v>21</v>
      </c>
      <c r="N493" s="155" t="s">
        <v>44</v>
      </c>
      <c r="P493" s="156">
        <f t="shared" si="135"/>
        <v>0</v>
      </c>
      <c r="Q493" s="156">
        <v>0</v>
      </c>
      <c r="R493" s="156">
        <f t="shared" si="136"/>
        <v>0</v>
      </c>
      <c r="S493" s="156">
        <v>0</v>
      </c>
      <c r="T493" s="157">
        <f t="shared" si="137"/>
        <v>0</v>
      </c>
      <c r="AR493" s="21" t="s">
        <v>183</v>
      </c>
      <c r="AT493" s="21" t="s">
        <v>156</v>
      </c>
      <c r="AU493" s="21" t="s">
        <v>81</v>
      </c>
      <c r="AY493" s="21" t="s">
        <v>155</v>
      </c>
      <c r="BE493" s="158">
        <f t="shared" si="138"/>
        <v>0</v>
      </c>
      <c r="BF493" s="158">
        <f t="shared" si="139"/>
        <v>0</v>
      </c>
      <c r="BG493" s="158">
        <f t="shared" si="140"/>
        <v>0</v>
      </c>
      <c r="BH493" s="158">
        <f t="shared" si="141"/>
        <v>0</v>
      </c>
      <c r="BI493" s="158">
        <f t="shared" si="142"/>
        <v>0</v>
      </c>
      <c r="BJ493" s="21" t="s">
        <v>81</v>
      </c>
      <c r="BK493" s="158">
        <f t="shared" si="143"/>
        <v>0</v>
      </c>
      <c r="BL493" s="21" t="s">
        <v>183</v>
      </c>
      <c r="BM493" s="21" t="s">
        <v>2930</v>
      </c>
    </row>
    <row r="494" spans="2:65" s="1" customFormat="1" ht="16.5" customHeight="1">
      <c r="B494" s="37"/>
      <c r="C494" s="147" t="s">
        <v>2931</v>
      </c>
      <c r="D494" s="147" t="s">
        <v>156</v>
      </c>
      <c r="E494" s="148" t="s">
        <v>2932</v>
      </c>
      <c r="F494" s="149" t="s">
        <v>2933</v>
      </c>
      <c r="G494" s="150" t="s">
        <v>284</v>
      </c>
      <c r="H494" s="151">
        <v>544.34</v>
      </c>
      <c r="I494" s="152"/>
      <c r="J494" s="153">
        <f t="shared" si="134"/>
        <v>0</v>
      </c>
      <c r="K494" s="149" t="s">
        <v>21</v>
      </c>
      <c r="L494" s="37"/>
      <c r="M494" s="154" t="s">
        <v>21</v>
      </c>
      <c r="N494" s="155" t="s">
        <v>44</v>
      </c>
      <c r="P494" s="156">
        <f t="shared" si="135"/>
        <v>0</v>
      </c>
      <c r="Q494" s="156">
        <v>5.5000000000000003E-4</v>
      </c>
      <c r="R494" s="156">
        <f t="shared" si="136"/>
        <v>0.29938700000000001</v>
      </c>
      <c r="S494" s="156">
        <v>0</v>
      </c>
      <c r="T494" s="157">
        <f t="shared" si="137"/>
        <v>0</v>
      </c>
      <c r="AR494" s="21" t="s">
        <v>183</v>
      </c>
      <c r="AT494" s="21" t="s">
        <v>156</v>
      </c>
      <c r="AU494" s="21" t="s">
        <v>81</v>
      </c>
      <c r="AY494" s="21" t="s">
        <v>155</v>
      </c>
      <c r="BE494" s="158">
        <f t="shared" si="138"/>
        <v>0</v>
      </c>
      <c r="BF494" s="158">
        <f t="shared" si="139"/>
        <v>0</v>
      </c>
      <c r="BG494" s="158">
        <f t="shared" si="140"/>
        <v>0</v>
      </c>
      <c r="BH494" s="158">
        <f t="shared" si="141"/>
        <v>0</v>
      </c>
      <c r="BI494" s="158">
        <f t="shared" si="142"/>
        <v>0</v>
      </c>
      <c r="BJ494" s="21" t="s">
        <v>81</v>
      </c>
      <c r="BK494" s="158">
        <f t="shared" si="143"/>
        <v>0</v>
      </c>
      <c r="BL494" s="21" t="s">
        <v>183</v>
      </c>
      <c r="BM494" s="21" t="s">
        <v>2934</v>
      </c>
    </row>
    <row r="495" spans="2:65" s="1" customFormat="1" ht="16.5" customHeight="1">
      <c r="B495" s="37"/>
      <c r="C495" s="147" t="s">
        <v>73</v>
      </c>
      <c r="D495" s="147" t="s">
        <v>156</v>
      </c>
      <c r="E495" s="148" t="s">
        <v>2935</v>
      </c>
      <c r="F495" s="149" t="s">
        <v>2936</v>
      </c>
      <c r="G495" s="150" t="s">
        <v>21</v>
      </c>
      <c r="H495" s="151">
        <v>0</v>
      </c>
      <c r="I495" s="152"/>
      <c r="J495" s="153">
        <f t="shared" si="134"/>
        <v>0</v>
      </c>
      <c r="K495" s="149" t="s">
        <v>21</v>
      </c>
      <c r="L495" s="37"/>
      <c r="M495" s="154" t="s">
        <v>21</v>
      </c>
      <c r="N495" s="155" t="s">
        <v>44</v>
      </c>
      <c r="P495" s="156">
        <f t="shared" si="135"/>
        <v>0</v>
      </c>
      <c r="Q495" s="156">
        <v>0</v>
      </c>
      <c r="R495" s="156">
        <f t="shared" si="136"/>
        <v>0</v>
      </c>
      <c r="S495" s="156">
        <v>0</v>
      </c>
      <c r="T495" s="157">
        <f t="shared" si="137"/>
        <v>0</v>
      </c>
      <c r="AR495" s="21" t="s">
        <v>183</v>
      </c>
      <c r="AT495" s="21" t="s">
        <v>156</v>
      </c>
      <c r="AU495" s="21" t="s">
        <v>81</v>
      </c>
      <c r="AY495" s="21" t="s">
        <v>155</v>
      </c>
      <c r="BE495" s="158">
        <f t="shared" si="138"/>
        <v>0</v>
      </c>
      <c r="BF495" s="158">
        <f t="shared" si="139"/>
        <v>0</v>
      </c>
      <c r="BG495" s="158">
        <f t="shared" si="140"/>
        <v>0</v>
      </c>
      <c r="BH495" s="158">
        <f t="shared" si="141"/>
        <v>0</v>
      </c>
      <c r="BI495" s="158">
        <f t="shared" si="142"/>
        <v>0</v>
      </c>
      <c r="BJ495" s="21" t="s">
        <v>81</v>
      </c>
      <c r="BK495" s="158">
        <f t="shared" si="143"/>
        <v>0</v>
      </c>
      <c r="BL495" s="21" t="s">
        <v>183</v>
      </c>
      <c r="BM495" s="21" t="s">
        <v>2937</v>
      </c>
    </row>
    <row r="496" spans="2:65" s="1" customFormat="1" ht="25.5" customHeight="1">
      <c r="B496" s="37"/>
      <c r="C496" s="186" t="s">
        <v>772</v>
      </c>
      <c r="D496" s="186" t="s">
        <v>300</v>
      </c>
      <c r="E496" s="187" t="s">
        <v>2938</v>
      </c>
      <c r="F496" s="188" t="s">
        <v>2939</v>
      </c>
      <c r="G496" s="189" t="s">
        <v>284</v>
      </c>
      <c r="H496" s="190">
        <v>598.77</v>
      </c>
      <c r="I496" s="191"/>
      <c r="J496" s="192">
        <f t="shared" si="134"/>
        <v>0</v>
      </c>
      <c r="K496" s="188" t="s">
        <v>21</v>
      </c>
      <c r="L496" s="193"/>
      <c r="M496" s="194" t="s">
        <v>21</v>
      </c>
      <c r="N496" s="195" t="s">
        <v>44</v>
      </c>
      <c r="P496" s="156">
        <f t="shared" si="135"/>
        <v>0</v>
      </c>
      <c r="Q496" s="156">
        <v>5.8700000000000002E-3</v>
      </c>
      <c r="R496" s="156">
        <f t="shared" si="136"/>
        <v>3.5147799000000002</v>
      </c>
      <c r="S496" s="156">
        <v>0</v>
      </c>
      <c r="T496" s="157">
        <f t="shared" si="137"/>
        <v>0</v>
      </c>
      <c r="AR496" s="21" t="s">
        <v>210</v>
      </c>
      <c r="AT496" s="21" t="s">
        <v>300</v>
      </c>
      <c r="AU496" s="21" t="s">
        <v>81</v>
      </c>
      <c r="AY496" s="21" t="s">
        <v>155</v>
      </c>
      <c r="BE496" s="158">
        <f t="shared" si="138"/>
        <v>0</v>
      </c>
      <c r="BF496" s="158">
        <f t="shared" si="139"/>
        <v>0</v>
      </c>
      <c r="BG496" s="158">
        <f t="shared" si="140"/>
        <v>0</v>
      </c>
      <c r="BH496" s="158">
        <f t="shared" si="141"/>
        <v>0</v>
      </c>
      <c r="BI496" s="158">
        <f t="shared" si="142"/>
        <v>0</v>
      </c>
      <c r="BJ496" s="21" t="s">
        <v>81</v>
      </c>
      <c r="BK496" s="158">
        <f t="shared" si="143"/>
        <v>0</v>
      </c>
      <c r="BL496" s="21" t="s">
        <v>183</v>
      </c>
      <c r="BM496" s="21" t="s">
        <v>2940</v>
      </c>
    </row>
    <row r="497" spans="2:65" s="1" customFormat="1" ht="16.5" customHeight="1">
      <c r="B497" s="37"/>
      <c r="C497" s="147" t="s">
        <v>73</v>
      </c>
      <c r="D497" s="147" t="s">
        <v>156</v>
      </c>
      <c r="E497" s="148" t="s">
        <v>2941</v>
      </c>
      <c r="F497" s="149" t="s">
        <v>2942</v>
      </c>
      <c r="G497" s="150" t="s">
        <v>21</v>
      </c>
      <c r="H497" s="151">
        <v>0</v>
      </c>
      <c r="I497" s="152"/>
      <c r="J497" s="153">
        <f t="shared" si="134"/>
        <v>0</v>
      </c>
      <c r="K497" s="149" t="s">
        <v>21</v>
      </c>
      <c r="L497" s="37"/>
      <c r="M497" s="154" t="s">
        <v>21</v>
      </c>
      <c r="N497" s="155" t="s">
        <v>44</v>
      </c>
      <c r="P497" s="156">
        <f t="shared" si="135"/>
        <v>0</v>
      </c>
      <c r="Q497" s="156">
        <v>0</v>
      </c>
      <c r="R497" s="156">
        <f t="shared" si="136"/>
        <v>0</v>
      </c>
      <c r="S497" s="156">
        <v>0</v>
      </c>
      <c r="T497" s="157">
        <f t="shared" si="137"/>
        <v>0</v>
      </c>
      <c r="AR497" s="21" t="s">
        <v>183</v>
      </c>
      <c r="AT497" s="21" t="s">
        <v>156</v>
      </c>
      <c r="AU497" s="21" t="s">
        <v>81</v>
      </c>
      <c r="AY497" s="21" t="s">
        <v>155</v>
      </c>
      <c r="BE497" s="158">
        <f t="shared" si="138"/>
        <v>0</v>
      </c>
      <c r="BF497" s="158">
        <f t="shared" si="139"/>
        <v>0</v>
      </c>
      <c r="BG497" s="158">
        <f t="shared" si="140"/>
        <v>0</v>
      </c>
      <c r="BH497" s="158">
        <f t="shared" si="141"/>
        <v>0</v>
      </c>
      <c r="BI497" s="158">
        <f t="shared" si="142"/>
        <v>0</v>
      </c>
      <c r="BJ497" s="21" t="s">
        <v>81</v>
      </c>
      <c r="BK497" s="158">
        <f t="shared" si="143"/>
        <v>0</v>
      </c>
      <c r="BL497" s="21" t="s">
        <v>183</v>
      </c>
      <c r="BM497" s="21" t="s">
        <v>2943</v>
      </c>
    </row>
    <row r="498" spans="2:65" s="1" customFormat="1" ht="16.5" customHeight="1">
      <c r="B498" s="37"/>
      <c r="C498" s="147" t="s">
        <v>2944</v>
      </c>
      <c r="D498" s="147" t="s">
        <v>156</v>
      </c>
      <c r="E498" s="148" t="s">
        <v>2945</v>
      </c>
      <c r="F498" s="149" t="s">
        <v>2946</v>
      </c>
      <c r="G498" s="150" t="s">
        <v>303</v>
      </c>
      <c r="H498" s="151">
        <v>6.5</v>
      </c>
      <c r="I498" s="152"/>
      <c r="J498" s="153">
        <f t="shared" si="134"/>
        <v>0</v>
      </c>
      <c r="K498" s="149" t="s">
        <v>21</v>
      </c>
      <c r="L498" s="37"/>
      <c r="M498" s="154" t="s">
        <v>21</v>
      </c>
      <c r="N498" s="155" t="s">
        <v>44</v>
      </c>
      <c r="P498" s="156">
        <f t="shared" si="135"/>
        <v>0</v>
      </c>
      <c r="Q498" s="156">
        <v>0</v>
      </c>
      <c r="R498" s="156">
        <f t="shared" si="136"/>
        <v>0</v>
      </c>
      <c r="S498" s="156">
        <v>0</v>
      </c>
      <c r="T498" s="157">
        <f t="shared" si="137"/>
        <v>0</v>
      </c>
      <c r="AR498" s="21" t="s">
        <v>183</v>
      </c>
      <c r="AT498" s="21" t="s">
        <v>156</v>
      </c>
      <c r="AU498" s="21" t="s">
        <v>81</v>
      </c>
      <c r="AY498" s="21" t="s">
        <v>155</v>
      </c>
      <c r="BE498" s="158">
        <f t="shared" si="138"/>
        <v>0</v>
      </c>
      <c r="BF498" s="158">
        <f t="shared" si="139"/>
        <v>0</v>
      </c>
      <c r="BG498" s="158">
        <f t="shared" si="140"/>
        <v>0</v>
      </c>
      <c r="BH498" s="158">
        <f t="shared" si="141"/>
        <v>0</v>
      </c>
      <c r="BI498" s="158">
        <f t="shared" si="142"/>
        <v>0</v>
      </c>
      <c r="BJ498" s="21" t="s">
        <v>81</v>
      </c>
      <c r="BK498" s="158">
        <f t="shared" si="143"/>
        <v>0</v>
      </c>
      <c r="BL498" s="21" t="s">
        <v>183</v>
      </c>
      <c r="BM498" s="21" t="s">
        <v>2947</v>
      </c>
    </row>
    <row r="499" spans="2:65" s="1" customFormat="1" ht="16.5" customHeight="1">
      <c r="B499" s="37"/>
      <c r="C499" s="147" t="s">
        <v>73</v>
      </c>
      <c r="D499" s="147" t="s">
        <v>156</v>
      </c>
      <c r="E499" s="148" t="s">
        <v>2948</v>
      </c>
      <c r="F499" s="149" t="s">
        <v>2949</v>
      </c>
      <c r="G499" s="150" t="s">
        <v>21</v>
      </c>
      <c r="H499" s="151">
        <v>0</v>
      </c>
      <c r="I499" s="152"/>
      <c r="J499" s="153">
        <f t="shared" si="134"/>
        <v>0</v>
      </c>
      <c r="K499" s="149" t="s">
        <v>21</v>
      </c>
      <c r="L499" s="37"/>
      <c r="M499" s="154" t="s">
        <v>21</v>
      </c>
      <c r="N499" s="155" t="s">
        <v>44</v>
      </c>
      <c r="P499" s="156">
        <f t="shared" si="135"/>
        <v>0</v>
      </c>
      <c r="Q499" s="156">
        <v>0</v>
      </c>
      <c r="R499" s="156">
        <f t="shared" si="136"/>
        <v>0</v>
      </c>
      <c r="S499" s="156">
        <v>0</v>
      </c>
      <c r="T499" s="157">
        <f t="shared" si="137"/>
        <v>0</v>
      </c>
      <c r="AR499" s="21" t="s">
        <v>183</v>
      </c>
      <c r="AT499" s="21" t="s">
        <v>156</v>
      </c>
      <c r="AU499" s="21" t="s">
        <v>81</v>
      </c>
      <c r="AY499" s="21" t="s">
        <v>155</v>
      </c>
      <c r="BE499" s="158">
        <f t="shared" si="138"/>
        <v>0</v>
      </c>
      <c r="BF499" s="158">
        <f t="shared" si="139"/>
        <v>0</v>
      </c>
      <c r="BG499" s="158">
        <f t="shared" si="140"/>
        <v>0</v>
      </c>
      <c r="BH499" s="158">
        <f t="shared" si="141"/>
        <v>0</v>
      </c>
      <c r="BI499" s="158">
        <f t="shared" si="142"/>
        <v>0</v>
      </c>
      <c r="BJ499" s="21" t="s">
        <v>81</v>
      </c>
      <c r="BK499" s="158">
        <f t="shared" si="143"/>
        <v>0</v>
      </c>
      <c r="BL499" s="21" t="s">
        <v>183</v>
      </c>
      <c r="BM499" s="21" t="s">
        <v>2950</v>
      </c>
    </row>
    <row r="500" spans="2:65" s="9" customFormat="1" ht="29.85" customHeight="1">
      <c r="B500" s="137"/>
      <c r="D500" s="138" t="s">
        <v>72</v>
      </c>
      <c r="E500" s="169" t="s">
        <v>2871</v>
      </c>
      <c r="F500" s="169" t="s">
        <v>2951</v>
      </c>
      <c r="I500" s="140"/>
      <c r="J500" s="170">
        <f>BK500</f>
        <v>0</v>
      </c>
      <c r="L500" s="137"/>
      <c r="M500" s="142"/>
      <c r="P500" s="143">
        <v>0</v>
      </c>
      <c r="R500" s="143">
        <v>0</v>
      </c>
      <c r="T500" s="144">
        <v>0</v>
      </c>
      <c r="AR500" s="138" t="s">
        <v>83</v>
      </c>
      <c r="AT500" s="145" t="s">
        <v>72</v>
      </c>
      <c r="AU500" s="145" t="s">
        <v>81</v>
      </c>
      <c r="AY500" s="138" t="s">
        <v>155</v>
      </c>
      <c r="BK500" s="146">
        <v>0</v>
      </c>
    </row>
    <row r="501" spans="2:65" s="9" customFormat="1" ht="24.95" customHeight="1">
      <c r="B501" s="137"/>
      <c r="D501" s="138" t="s">
        <v>72</v>
      </c>
      <c r="E501" s="139" t="s">
        <v>2952</v>
      </c>
      <c r="F501" s="139" t="s">
        <v>2953</v>
      </c>
      <c r="I501" s="140"/>
      <c r="J501" s="141">
        <f>BK501</f>
        <v>0</v>
      </c>
      <c r="L501" s="137"/>
      <c r="M501" s="142"/>
      <c r="P501" s="143">
        <f>SUM(P502:P520)</f>
        <v>0</v>
      </c>
      <c r="R501" s="143">
        <f>SUM(R502:R520)</f>
        <v>5.5357839999999996</v>
      </c>
      <c r="T501" s="144">
        <f>SUM(T502:T520)</f>
        <v>0</v>
      </c>
      <c r="AR501" s="138" t="s">
        <v>83</v>
      </c>
      <c r="AT501" s="145" t="s">
        <v>72</v>
      </c>
      <c r="AU501" s="145" t="s">
        <v>73</v>
      </c>
      <c r="AY501" s="138" t="s">
        <v>155</v>
      </c>
      <c r="BK501" s="146">
        <f>SUM(BK502:BK520)</f>
        <v>0</v>
      </c>
    </row>
    <row r="502" spans="2:65" s="1" customFormat="1" ht="16.5" customHeight="1">
      <c r="B502" s="37"/>
      <c r="C502" s="147" t="s">
        <v>774</v>
      </c>
      <c r="D502" s="147" t="s">
        <v>156</v>
      </c>
      <c r="E502" s="148" t="s">
        <v>2954</v>
      </c>
      <c r="F502" s="149" t="s">
        <v>2955</v>
      </c>
      <c r="G502" s="150" t="s">
        <v>284</v>
      </c>
      <c r="H502" s="151">
        <v>1012.32</v>
      </c>
      <c r="I502" s="152"/>
      <c r="J502" s="153">
        <f t="shared" ref="J502:J519" si="144">ROUND(I502*H502,2)</f>
        <v>0</v>
      </c>
      <c r="K502" s="149" t="s">
        <v>21</v>
      </c>
      <c r="L502" s="37"/>
      <c r="M502" s="154" t="s">
        <v>21</v>
      </c>
      <c r="N502" s="155" t="s">
        <v>44</v>
      </c>
      <c r="P502" s="156">
        <f t="shared" ref="P502:P519" si="145">O502*H502</f>
        <v>0</v>
      </c>
      <c r="Q502" s="156">
        <v>0</v>
      </c>
      <c r="R502" s="156">
        <f t="shared" ref="R502:R519" si="146">Q502*H502</f>
        <v>0</v>
      </c>
      <c r="S502" s="156">
        <v>0</v>
      </c>
      <c r="T502" s="157">
        <f t="shared" ref="T502:T519" si="147">S502*H502</f>
        <v>0</v>
      </c>
      <c r="AR502" s="21" t="s">
        <v>183</v>
      </c>
      <c r="AT502" s="21" t="s">
        <v>156</v>
      </c>
      <c r="AU502" s="21" t="s">
        <v>81</v>
      </c>
      <c r="AY502" s="21" t="s">
        <v>155</v>
      </c>
      <c r="BE502" s="158">
        <f t="shared" ref="BE502:BE519" si="148">IF(N502="základní",J502,0)</f>
        <v>0</v>
      </c>
      <c r="BF502" s="158">
        <f t="shared" ref="BF502:BF519" si="149">IF(N502="snížená",J502,0)</f>
        <v>0</v>
      </c>
      <c r="BG502" s="158">
        <f t="shared" ref="BG502:BG519" si="150">IF(N502="zákl. přenesená",J502,0)</f>
        <v>0</v>
      </c>
      <c r="BH502" s="158">
        <f t="shared" ref="BH502:BH519" si="151">IF(N502="sníž. přenesená",J502,0)</f>
        <v>0</v>
      </c>
      <c r="BI502" s="158">
        <f t="shared" ref="BI502:BI519" si="152">IF(N502="nulová",J502,0)</f>
        <v>0</v>
      </c>
      <c r="BJ502" s="21" t="s">
        <v>81</v>
      </c>
      <c r="BK502" s="158">
        <f t="shared" ref="BK502:BK519" si="153">ROUND(I502*H502,2)</f>
        <v>0</v>
      </c>
      <c r="BL502" s="21" t="s">
        <v>183</v>
      </c>
      <c r="BM502" s="21" t="s">
        <v>2956</v>
      </c>
    </row>
    <row r="503" spans="2:65" s="1" customFormat="1" ht="16.5" customHeight="1">
      <c r="B503" s="37"/>
      <c r="C503" s="147" t="s">
        <v>73</v>
      </c>
      <c r="D503" s="147" t="s">
        <v>156</v>
      </c>
      <c r="E503" s="148" t="s">
        <v>2957</v>
      </c>
      <c r="F503" s="149" t="s">
        <v>2958</v>
      </c>
      <c r="G503" s="150" t="s">
        <v>21</v>
      </c>
      <c r="H503" s="151">
        <v>0</v>
      </c>
      <c r="I503" s="152"/>
      <c r="J503" s="153">
        <f t="shared" si="144"/>
        <v>0</v>
      </c>
      <c r="K503" s="149" t="s">
        <v>21</v>
      </c>
      <c r="L503" s="37"/>
      <c r="M503" s="154" t="s">
        <v>21</v>
      </c>
      <c r="N503" s="155" t="s">
        <v>44</v>
      </c>
      <c r="P503" s="156">
        <f t="shared" si="145"/>
        <v>0</v>
      </c>
      <c r="Q503" s="156">
        <v>0</v>
      </c>
      <c r="R503" s="156">
        <f t="shared" si="146"/>
        <v>0</v>
      </c>
      <c r="S503" s="156">
        <v>0</v>
      </c>
      <c r="T503" s="157">
        <f t="shared" si="147"/>
        <v>0</v>
      </c>
      <c r="AR503" s="21" t="s">
        <v>183</v>
      </c>
      <c r="AT503" s="21" t="s">
        <v>156</v>
      </c>
      <c r="AU503" s="21" t="s">
        <v>81</v>
      </c>
      <c r="AY503" s="21" t="s">
        <v>155</v>
      </c>
      <c r="BE503" s="158">
        <f t="shared" si="148"/>
        <v>0</v>
      </c>
      <c r="BF503" s="158">
        <f t="shared" si="149"/>
        <v>0</v>
      </c>
      <c r="BG503" s="158">
        <f t="shared" si="150"/>
        <v>0</v>
      </c>
      <c r="BH503" s="158">
        <f t="shared" si="151"/>
        <v>0</v>
      </c>
      <c r="BI503" s="158">
        <f t="shared" si="152"/>
        <v>0</v>
      </c>
      <c r="BJ503" s="21" t="s">
        <v>81</v>
      </c>
      <c r="BK503" s="158">
        <f t="shared" si="153"/>
        <v>0</v>
      </c>
      <c r="BL503" s="21" t="s">
        <v>183</v>
      </c>
      <c r="BM503" s="21" t="s">
        <v>2959</v>
      </c>
    </row>
    <row r="504" spans="2:65" s="1" customFormat="1" ht="16.5" customHeight="1">
      <c r="B504" s="37"/>
      <c r="C504" s="186" t="s">
        <v>2960</v>
      </c>
      <c r="D504" s="186" t="s">
        <v>300</v>
      </c>
      <c r="E504" s="187" t="s">
        <v>2961</v>
      </c>
      <c r="F504" s="188" t="s">
        <v>2962</v>
      </c>
      <c r="G504" s="189" t="s">
        <v>284</v>
      </c>
      <c r="H504" s="190">
        <v>942</v>
      </c>
      <c r="I504" s="191"/>
      <c r="J504" s="192">
        <f t="shared" si="144"/>
        <v>0</v>
      </c>
      <c r="K504" s="188" t="s">
        <v>21</v>
      </c>
      <c r="L504" s="193"/>
      <c r="M504" s="194" t="s">
        <v>21</v>
      </c>
      <c r="N504" s="195" t="s">
        <v>44</v>
      </c>
      <c r="P504" s="156">
        <f t="shared" si="145"/>
        <v>0</v>
      </c>
      <c r="Q504" s="156">
        <v>2.3999999999999998E-3</v>
      </c>
      <c r="R504" s="156">
        <f t="shared" si="146"/>
        <v>2.2607999999999997</v>
      </c>
      <c r="S504" s="156">
        <v>0</v>
      </c>
      <c r="T504" s="157">
        <f t="shared" si="147"/>
        <v>0</v>
      </c>
      <c r="AR504" s="21" t="s">
        <v>210</v>
      </c>
      <c r="AT504" s="21" t="s">
        <v>300</v>
      </c>
      <c r="AU504" s="21" t="s">
        <v>81</v>
      </c>
      <c r="AY504" s="21" t="s">
        <v>155</v>
      </c>
      <c r="BE504" s="158">
        <f t="shared" si="148"/>
        <v>0</v>
      </c>
      <c r="BF504" s="158">
        <f t="shared" si="149"/>
        <v>0</v>
      </c>
      <c r="BG504" s="158">
        <f t="shared" si="150"/>
        <v>0</v>
      </c>
      <c r="BH504" s="158">
        <f t="shared" si="151"/>
        <v>0</v>
      </c>
      <c r="BI504" s="158">
        <f t="shared" si="152"/>
        <v>0</v>
      </c>
      <c r="BJ504" s="21" t="s">
        <v>81</v>
      </c>
      <c r="BK504" s="158">
        <f t="shared" si="153"/>
        <v>0</v>
      </c>
      <c r="BL504" s="21" t="s">
        <v>183</v>
      </c>
      <c r="BM504" s="21" t="s">
        <v>2963</v>
      </c>
    </row>
    <row r="505" spans="2:65" s="1" customFormat="1" ht="16.5" customHeight="1">
      <c r="B505" s="37"/>
      <c r="C505" s="147" t="s">
        <v>73</v>
      </c>
      <c r="D505" s="147" t="s">
        <v>156</v>
      </c>
      <c r="E505" s="148" t="s">
        <v>2964</v>
      </c>
      <c r="F505" s="149" t="s">
        <v>2965</v>
      </c>
      <c r="G505" s="150" t="s">
        <v>21</v>
      </c>
      <c r="H505" s="151">
        <v>0</v>
      </c>
      <c r="I505" s="152"/>
      <c r="J505" s="153">
        <f t="shared" si="144"/>
        <v>0</v>
      </c>
      <c r="K505" s="149" t="s">
        <v>21</v>
      </c>
      <c r="L505" s="37"/>
      <c r="M505" s="154" t="s">
        <v>21</v>
      </c>
      <c r="N505" s="155" t="s">
        <v>44</v>
      </c>
      <c r="P505" s="156">
        <f t="shared" si="145"/>
        <v>0</v>
      </c>
      <c r="Q505" s="156">
        <v>0</v>
      </c>
      <c r="R505" s="156">
        <f t="shared" si="146"/>
        <v>0</v>
      </c>
      <c r="S505" s="156">
        <v>0</v>
      </c>
      <c r="T505" s="157">
        <f t="shared" si="147"/>
        <v>0</v>
      </c>
      <c r="AR505" s="21" t="s">
        <v>183</v>
      </c>
      <c r="AT505" s="21" t="s">
        <v>156</v>
      </c>
      <c r="AU505" s="21" t="s">
        <v>81</v>
      </c>
      <c r="AY505" s="21" t="s">
        <v>155</v>
      </c>
      <c r="BE505" s="158">
        <f t="shared" si="148"/>
        <v>0</v>
      </c>
      <c r="BF505" s="158">
        <f t="shared" si="149"/>
        <v>0</v>
      </c>
      <c r="BG505" s="158">
        <f t="shared" si="150"/>
        <v>0</v>
      </c>
      <c r="BH505" s="158">
        <f t="shared" si="151"/>
        <v>0</v>
      </c>
      <c r="BI505" s="158">
        <f t="shared" si="152"/>
        <v>0</v>
      </c>
      <c r="BJ505" s="21" t="s">
        <v>81</v>
      </c>
      <c r="BK505" s="158">
        <f t="shared" si="153"/>
        <v>0</v>
      </c>
      <c r="BL505" s="21" t="s">
        <v>183</v>
      </c>
      <c r="BM505" s="21" t="s">
        <v>2966</v>
      </c>
    </row>
    <row r="506" spans="2:65" s="1" customFormat="1" ht="16.5" customHeight="1">
      <c r="B506" s="37"/>
      <c r="C506" s="147" t="s">
        <v>779</v>
      </c>
      <c r="D506" s="147" t="s">
        <v>156</v>
      </c>
      <c r="E506" s="148" t="s">
        <v>2967</v>
      </c>
      <c r="F506" s="149" t="s">
        <v>2968</v>
      </c>
      <c r="G506" s="150" t="s">
        <v>284</v>
      </c>
      <c r="H506" s="151">
        <v>186.12</v>
      </c>
      <c r="I506" s="152"/>
      <c r="J506" s="153">
        <f t="shared" si="144"/>
        <v>0</v>
      </c>
      <c r="K506" s="149" t="s">
        <v>21</v>
      </c>
      <c r="L506" s="37"/>
      <c r="M506" s="154" t="s">
        <v>21</v>
      </c>
      <c r="N506" s="155" t="s">
        <v>44</v>
      </c>
      <c r="P506" s="156">
        <f t="shared" si="145"/>
        <v>0</v>
      </c>
      <c r="Q506" s="156">
        <v>0</v>
      </c>
      <c r="R506" s="156">
        <f t="shared" si="146"/>
        <v>0</v>
      </c>
      <c r="S506" s="156">
        <v>0</v>
      </c>
      <c r="T506" s="157">
        <f t="shared" si="147"/>
        <v>0</v>
      </c>
      <c r="AR506" s="21" t="s">
        <v>183</v>
      </c>
      <c r="AT506" s="21" t="s">
        <v>156</v>
      </c>
      <c r="AU506" s="21" t="s">
        <v>81</v>
      </c>
      <c r="AY506" s="21" t="s">
        <v>155</v>
      </c>
      <c r="BE506" s="158">
        <f t="shared" si="148"/>
        <v>0</v>
      </c>
      <c r="BF506" s="158">
        <f t="shared" si="149"/>
        <v>0</v>
      </c>
      <c r="BG506" s="158">
        <f t="shared" si="150"/>
        <v>0</v>
      </c>
      <c r="BH506" s="158">
        <f t="shared" si="151"/>
        <v>0</v>
      </c>
      <c r="BI506" s="158">
        <f t="shared" si="152"/>
        <v>0</v>
      </c>
      <c r="BJ506" s="21" t="s">
        <v>81</v>
      </c>
      <c r="BK506" s="158">
        <f t="shared" si="153"/>
        <v>0</v>
      </c>
      <c r="BL506" s="21" t="s">
        <v>183</v>
      </c>
      <c r="BM506" s="21" t="s">
        <v>2969</v>
      </c>
    </row>
    <row r="507" spans="2:65" s="1" customFormat="1" ht="16.5" customHeight="1">
      <c r="B507" s="37"/>
      <c r="C507" s="147" t="s">
        <v>73</v>
      </c>
      <c r="D507" s="147" t="s">
        <v>156</v>
      </c>
      <c r="E507" s="148" t="s">
        <v>2970</v>
      </c>
      <c r="F507" s="149" t="s">
        <v>2923</v>
      </c>
      <c r="G507" s="150" t="s">
        <v>21</v>
      </c>
      <c r="H507" s="151">
        <v>0</v>
      </c>
      <c r="I507" s="152"/>
      <c r="J507" s="153">
        <f t="shared" si="144"/>
        <v>0</v>
      </c>
      <c r="K507" s="149" t="s">
        <v>21</v>
      </c>
      <c r="L507" s="37"/>
      <c r="M507" s="154" t="s">
        <v>21</v>
      </c>
      <c r="N507" s="155" t="s">
        <v>44</v>
      </c>
      <c r="P507" s="156">
        <f t="shared" si="145"/>
        <v>0</v>
      </c>
      <c r="Q507" s="156">
        <v>0</v>
      </c>
      <c r="R507" s="156">
        <f t="shared" si="146"/>
        <v>0</v>
      </c>
      <c r="S507" s="156">
        <v>0</v>
      </c>
      <c r="T507" s="157">
        <f t="shared" si="147"/>
        <v>0</v>
      </c>
      <c r="AR507" s="21" t="s">
        <v>183</v>
      </c>
      <c r="AT507" s="21" t="s">
        <v>156</v>
      </c>
      <c r="AU507" s="21" t="s">
        <v>81</v>
      </c>
      <c r="AY507" s="21" t="s">
        <v>155</v>
      </c>
      <c r="BE507" s="158">
        <f t="shared" si="148"/>
        <v>0</v>
      </c>
      <c r="BF507" s="158">
        <f t="shared" si="149"/>
        <v>0</v>
      </c>
      <c r="BG507" s="158">
        <f t="shared" si="150"/>
        <v>0</v>
      </c>
      <c r="BH507" s="158">
        <f t="shared" si="151"/>
        <v>0</v>
      </c>
      <c r="BI507" s="158">
        <f t="shared" si="152"/>
        <v>0</v>
      </c>
      <c r="BJ507" s="21" t="s">
        <v>81</v>
      </c>
      <c r="BK507" s="158">
        <f t="shared" si="153"/>
        <v>0</v>
      </c>
      <c r="BL507" s="21" t="s">
        <v>183</v>
      </c>
      <c r="BM507" s="21" t="s">
        <v>2971</v>
      </c>
    </row>
    <row r="508" spans="2:65" s="1" customFormat="1" ht="16.5" customHeight="1">
      <c r="B508" s="37"/>
      <c r="C508" s="147" t="s">
        <v>2972</v>
      </c>
      <c r="D508" s="147" t="s">
        <v>156</v>
      </c>
      <c r="E508" s="148" t="s">
        <v>2973</v>
      </c>
      <c r="F508" s="149" t="s">
        <v>2974</v>
      </c>
      <c r="G508" s="150" t="s">
        <v>284</v>
      </c>
      <c r="H508" s="151">
        <v>246.5</v>
      </c>
      <c r="I508" s="152"/>
      <c r="J508" s="153">
        <f t="shared" si="144"/>
        <v>0</v>
      </c>
      <c r="K508" s="149" t="s">
        <v>21</v>
      </c>
      <c r="L508" s="37"/>
      <c r="M508" s="154" t="s">
        <v>21</v>
      </c>
      <c r="N508" s="155" t="s">
        <v>44</v>
      </c>
      <c r="P508" s="156">
        <f t="shared" si="145"/>
        <v>0</v>
      </c>
      <c r="Q508" s="156">
        <v>0</v>
      </c>
      <c r="R508" s="156">
        <f t="shared" si="146"/>
        <v>0</v>
      </c>
      <c r="S508" s="156">
        <v>0</v>
      </c>
      <c r="T508" s="157">
        <f t="shared" si="147"/>
        <v>0</v>
      </c>
      <c r="AR508" s="21" t="s">
        <v>183</v>
      </c>
      <c r="AT508" s="21" t="s">
        <v>156</v>
      </c>
      <c r="AU508" s="21" t="s">
        <v>81</v>
      </c>
      <c r="AY508" s="21" t="s">
        <v>155</v>
      </c>
      <c r="BE508" s="158">
        <f t="shared" si="148"/>
        <v>0</v>
      </c>
      <c r="BF508" s="158">
        <f t="shared" si="149"/>
        <v>0</v>
      </c>
      <c r="BG508" s="158">
        <f t="shared" si="150"/>
        <v>0</v>
      </c>
      <c r="BH508" s="158">
        <f t="shared" si="151"/>
        <v>0</v>
      </c>
      <c r="BI508" s="158">
        <f t="shared" si="152"/>
        <v>0</v>
      </c>
      <c r="BJ508" s="21" t="s">
        <v>81</v>
      </c>
      <c r="BK508" s="158">
        <f t="shared" si="153"/>
        <v>0</v>
      </c>
      <c r="BL508" s="21" t="s">
        <v>183</v>
      </c>
      <c r="BM508" s="21" t="s">
        <v>2975</v>
      </c>
    </row>
    <row r="509" spans="2:65" s="1" customFormat="1" ht="16.5" customHeight="1">
      <c r="B509" s="37"/>
      <c r="C509" s="147" t="s">
        <v>73</v>
      </c>
      <c r="D509" s="147" t="s">
        <v>156</v>
      </c>
      <c r="E509" s="148" t="s">
        <v>2976</v>
      </c>
      <c r="F509" s="149" t="s">
        <v>2977</v>
      </c>
      <c r="G509" s="150" t="s">
        <v>21</v>
      </c>
      <c r="H509" s="151">
        <v>0</v>
      </c>
      <c r="I509" s="152"/>
      <c r="J509" s="153">
        <f t="shared" si="144"/>
        <v>0</v>
      </c>
      <c r="K509" s="149" t="s">
        <v>21</v>
      </c>
      <c r="L509" s="37"/>
      <c r="M509" s="154" t="s">
        <v>21</v>
      </c>
      <c r="N509" s="155" t="s">
        <v>44</v>
      </c>
      <c r="P509" s="156">
        <f t="shared" si="145"/>
        <v>0</v>
      </c>
      <c r="Q509" s="156">
        <v>0</v>
      </c>
      <c r="R509" s="156">
        <f t="shared" si="146"/>
        <v>0</v>
      </c>
      <c r="S509" s="156">
        <v>0</v>
      </c>
      <c r="T509" s="157">
        <f t="shared" si="147"/>
        <v>0</v>
      </c>
      <c r="AR509" s="21" t="s">
        <v>183</v>
      </c>
      <c r="AT509" s="21" t="s">
        <v>156</v>
      </c>
      <c r="AU509" s="21" t="s">
        <v>81</v>
      </c>
      <c r="AY509" s="21" t="s">
        <v>155</v>
      </c>
      <c r="BE509" s="158">
        <f t="shared" si="148"/>
        <v>0</v>
      </c>
      <c r="BF509" s="158">
        <f t="shared" si="149"/>
        <v>0</v>
      </c>
      <c r="BG509" s="158">
        <f t="shared" si="150"/>
        <v>0</v>
      </c>
      <c r="BH509" s="158">
        <f t="shared" si="151"/>
        <v>0</v>
      </c>
      <c r="BI509" s="158">
        <f t="shared" si="152"/>
        <v>0</v>
      </c>
      <c r="BJ509" s="21" t="s">
        <v>81</v>
      </c>
      <c r="BK509" s="158">
        <f t="shared" si="153"/>
        <v>0</v>
      </c>
      <c r="BL509" s="21" t="s">
        <v>183</v>
      </c>
      <c r="BM509" s="21" t="s">
        <v>2978</v>
      </c>
    </row>
    <row r="510" spans="2:65" s="1" customFormat="1" ht="16.5" customHeight="1">
      <c r="B510" s="37"/>
      <c r="C510" s="147" t="s">
        <v>782</v>
      </c>
      <c r="D510" s="147" t="s">
        <v>156</v>
      </c>
      <c r="E510" s="148" t="s">
        <v>2979</v>
      </c>
      <c r="F510" s="149" t="s">
        <v>2980</v>
      </c>
      <c r="G510" s="150" t="s">
        <v>284</v>
      </c>
      <c r="H510" s="151">
        <v>422.5</v>
      </c>
      <c r="I510" s="152"/>
      <c r="J510" s="153">
        <f t="shared" si="144"/>
        <v>0</v>
      </c>
      <c r="K510" s="149" t="s">
        <v>21</v>
      </c>
      <c r="L510" s="37"/>
      <c r="M510" s="154" t="s">
        <v>21</v>
      </c>
      <c r="N510" s="155" t="s">
        <v>44</v>
      </c>
      <c r="P510" s="156">
        <f t="shared" si="145"/>
        <v>0</v>
      </c>
      <c r="Q510" s="156">
        <v>0</v>
      </c>
      <c r="R510" s="156">
        <f t="shared" si="146"/>
        <v>0</v>
      </c>
      <c r="S510" s="156">
        <v>0</v>
      </c>
      <c r="T510" s="157">
        <f t="shared" si="147"/>
        <v>0</v>
      </c>
      <c r="AR510" s="21" t="s">
        <v>183</v>
      </c>
      <c r="AT510" s="21" t="s">
        <v>156</v>
      </c>
      <c r="AU510" s="21" t="s">
        <v>81</v>
      </c>
      <c r="AY510" s="21" t="s">
        <v>155</v>
      </c>
      <c r="BE510" s="158">
        <f t="shared" si="148"/>
        <v>0</v>
      </c>
      <c r="BF510" s="158">
        <f t="shared" si="149"/>
        <v>0</v>
      </c>
      <c r="BG510" s="158">
        <f t="shared" si="150"/>
        <v>0</v>
      </c>
      <c r="BH510" s="158">
        <f t="shared" si="151"/>
        <v>0</v>
      </c>
      <c r="BI510" s="158">
        <f t="shared" si="152"/>
        <v>0</v>
      </c>
      <c r="BJ510" s="21" t="s">
        <v>81</v>
      </c>
      <c r="BK510" s="158">
        <f t="shared" si="153"/>
        <v>0</v>
      </c>
      <c r="BL510" s="21" t="s">
        <v>183</v>
      </c>
      <c r="BM510" s="21" t="s">
        <v>2981</v>
      </c>
    </row>
    <row r="511" spans="2:65" s="1" customFormat="1" ht="16.5" customHeight="1">
      <c r="B511" s="37"/>
      <c r="C511" s="147" t="s">
        <v>73</v>
      </c>
      <c r="D511" s="147" t="s">
        <v>156</v>
      </c>
      <c r="E511" s="148" t="s">
        <v>2982</v>
      </c>
      <c r="F511" s="149" t="s">
        <v>2983</v>
      </c>
      <c r="G511" s="150" t="s">
        <v>21</v>
      </c>
      <c r="H511" s="151">
        <v>0</v>
      </c>
      <c r="I511" s="152"/>
      <c r="J511" s="153">
        <f t="shared" si="144"/>
        <v>0</v>
      </c>
      <c r="K511" s="149" t="s">
        <v>21</v>
      </c>
      <c r="L511" s="37"/>
      <c r="M511" s="154" t="s">
        <v>21</v>
      </c>
      <c r="N511" s="155" t="s">
        <v>44</v>
      </c>
      <c r="P511" s="156">
        <f t="shared" si="145"/>
        <v>0</v>
      </c>
      <c r="Q511" s="156">
        <v>0</v>
      </c>
      <c r="R511" s="156">
        <f t="shared" si="146"/>
        <v>0</v>
      </c>
      <c r="S511" s="156">
        <v>0</v>
      </c>
      <c r="T511" s="157">
        <f t="shared" si="147"/>
        <v>0</v>
      </c>
      <c r="AR511" s="21" t="s">
        <v>183</v>
      </c>
      <c r="AT511" s="21" t="s">
        <v>156</v>
      </c>
      <c r="AU511" s="21" t="s">
        <v>81</v>
      </c>
      <c r="AY511" s="21" t="s">
        <v>155</v>
      </c>
      <c r="BE511" s="158">
        <f t="shared" si="148"/>
        <v>0</v>
      </c>
      <c r="BF511" s="158">
        <f t="shared" si="149"/>
        <v>0</v>
      </c>
      <c r="BG511" s="158">
        <f t="shared" si="150"/>
        <v>0</v>
      </c>
      <c r="BH511" s="158">
        <f t="shared" si="151"/>
        <v>0</v>
      </c>
      <c r="BI511" s="158">
        <f t="shared" si="152"/>
        <v>0</v>
      </c>
      <c r="BJ511" s="21" t="s">
        <v>81</v>
      </c>
      <c r="BK511" s="158">
        <f t="shared" si="153"/>
        <v>0</v>
      </c>
      <c r="BL511" s="21" t="s">
        <v>183</v>
      </c>
      <c r="BM511" s="21" t="s">
        <v>2984</v>
      </c>
    </row>
    <row r="512" spans="2:65" s="1" customFormat="1" ht="16.5" customHeight="1">
      <c r="B512" s="37"/>
      <c r="C512" s="186" t="s">
        <v>784</v>
      </c>
      <c r="D512" s="186" t="s">
        <v>300</v>
      </c>
      <c r="E512" s="187" t="s">
        <v>2985</v>
      </c>
      <c r="F512" s="188" t="s">
        <v>2986</v>
      </c>
      <c r="G512" s="189" t="s">
        <v>284</v>
      </c>
      <c r="H512" s="190">
        <v>204.7</v>
      </c>
      <c r="I512" s="191"/>
      <c r="J512" s="192">
        <f t="shared" si="144"/>
        <v>0</v>
      </c>
      <c r="K512" s="188" t="s">
        <v>21</v>
      </c>
      <c r="L512" s="193"/>
      <c r="M512" s="194" t="s">
        <v>21</v>
      </c>
      <c r="N512" s="195" t="s">
        <v>44</v>
      </c>
      <c r="P512" s="156">
        <f t="shared" si="145"/>
        <v>0</v>
      </c>
      <c r="Q512" s="156">
        <v>1.2199999999999999E-3</v>
      </c>
      <c r="R512" s="156">
        <f t="shared" si="146"/>
        <v>0.24973399999999998</v>
      </c>
      <c r="S512" s="156">
        <v>0</v>
      </c>
      <c r="T512" s="157">
        <f t="shared" si="147"/>
        <v>0</v>
      </c>
      <c r="AR512" s="21" t="s">
        <v>210</v>
      </c>
      <c r="AT512" s="21" t="s">
        <v>300</v>
      </c>
      <c r="AU512" s="21" t="s">
        <v>81</v>
      </c>
      <c r="AY512" s="21" t="s">
        <v>155</v>
      </c>
      <c r="BE512" s="158">
        <f t="shared" si="148"/>
        <v>0</v>
      </c>
      <c r="BF512" s="158">
        <f t="shared" si="149"/>
        <v>0</v>
      </c>
      <c r="BG512" s="158">
        <f t="shared" si="150"/>
        <v>0</v>
      </c>
      <c r="BH512" s="158">
        <f t="shared" si="151"/>
        <v>0</v>
      </c>
      <c r="BI512" s="158">
        <f t="shared" si="152"/>
        <v>0</v>
      </c>
      <c r="BJ512" s="21" t="s">
        <v>81</v>
      </c>
      <c r="BK512" s="158">
        <f t="shared" si="153"/>
        <v>0</v>
      </c>
      <c r="BL512" s="21" t="s">
        <v>183</v>
      </c>
      <c r="BM512" s="21" t="s">
        <v>2987</v>
      </c>
    </row>
    <row r="513" spans="2:65" s="1" customFormat="1" ht="16.5" customHeight="1">
      <c r="B513" s="37"/>
      <c r="C513" s="147" t="s">
        <v>73</v>
      </c>
      <c r="D513" s="147" t="s">
        <v>156</v>
      </c>
      <c r="E513" s="148" t="s">
        <v>2988</v>
      </c>
      <c r="F513" s="149" t="s">
        <v>2989</v>
      </c>
      <c r="G513" s="150" t="s">
        <v>21</v>
      </c>
      <c r="H513" s="151">
        <v>0</v>
      </c>
      <c r="I513" s="152"/>
      <c r="J513" s="153">
        <f t="shared" si="144"/>
        <v>0</v>
      </c>
      <c r="K513" s="149" t="s">
        <v>21</v>
      </c>
      <c r="L513" s="37"/>
      <c r="M513" s="154" t="s">
        <v>21</v>
      </c>
      <c r="N513" s="155" t="s">
        <v>44</v>
      </c>
      <c r="P513" s="156">
        <f t="shared" si="145"/>
        <v>0</v>
      </c>
      <c r="Q513" s="156">
        <v>0</v>
      </c>
      <c r="R513" s="156">
        <f t="shared" si="146"/>
        <v>0</v>
      </c>
      <c r="S513" s="156">
        <v>0</v>
      </c>
      <c r="T513" s="157">
        <f t="shared" si="147"/>
        <v>0</v>
      </c>
      <c r="AR513" s="21" t="s">
        <v>183</v>
      </c>
      <c r="AT513" s="21" t="s">
        <v>156</v>
      </c>
      <c r="AU513" s="21" t="s">
        <v>81</v>
      </c>
      <c r="AY513" s="21" t="s">
        <v>155</v>
      </c>
      <c r="BE513" s="158">
        <f t="shared" si="148"/>
        <v>0</v>
      </c>
      <c r="BF513" s="158">
        <f t="shared" si="149"/>
        <v>0</v>
      </c>
      <c r="BG513" s="158">
        <f t="shared" si="150"/>
        <v>0</v>
      </c>
      <c r="BH513" s="158">
        <f t="shared" si="151"/>
        <v>0</v>
      </c>
      <c r="BI513" s="158">
        <f t="shared" si="152"/>
        <v>0</v>
      </c>
      <c r="BJ513" s="21" t="s">
        <v>81</v>
      </c>
      <c r="BK513" s="158">
        <f t="shared" si="153"/>
        <v>0</v>
      </c>
      <c r="BL513" s="21" t="s">
        <v>183</v>
      </c>
      <c r="BM513" s="21" t="s">
        <v>2990</v>
      </c>
    </row>
    <row r="514" spans="2:65" s="1" customFormat="1" ht="16.5" customHeight="1">
      <c r="B514" s="37"/>
      <c r="C514" s="186" t="s">
        <v>2991</v>
      </c>
      <c r="D514" s="186" t="s">
        <v>300</v>
      </c>
      <c r="E514" s="187" t="s">
        <v>2992</v>
      </c>
      <c r="F514" s="188" t="s">
        <v>2993</v>
      </c>
      <c r="G514" s="189" t="s">
        <v>265</v>
      </c>
      <c r="H514" s="190">
        <v>29.58</v>
      </c>
      <c r="I514" s="191"/>
      <c r="J514" s="192">
        <f t="shared" si="144"/>
        <v>0</v>
      </c>
      <c r="K514" s="188" t="s">
        <v>21</v>
      </c>
      <c r="L514" s="193"/>
      <c r="M514" s="194" t="s">
        <v>21</v>
      </c>
      <c r="N514" s="195" t="s">
        <v>44</v>
      </c>
      <c r="P514" s="156">
        <f t="shared" si="145"/>
        <v>0</v>
      </c>
      <c r="Q514" s="156">
        <v>0.03</v>
      </c>
      <c r="R514" s="156">
        <f t="shared" si="146"/>
        <v>0.88739999999999997</v>
      </c>
      <c r="S514" s="156">
        <v>0</v>
      </c>
      <c r="T514" s="157">
        <f t="shared" si="147"/>
        <v>0</v>
      </c>
      <c r="AR514" s="21" t="s">
        <v>210</v>
      </c>
      <c r="AT514" s="21" t="s">
        <v>300</v>
      </c>
      <c r="AU514" s="21" t="s">
        <v>81</v>
      </c>
      <c r="AY514" s="21" t="s">
        <v>155</v>
      </c>
      <c r="BE514" s="158">
        <f t="shared" si="148"/>
        <v>0</v>
      </c>
      <c r="BF514" s="158">
        <f t="shared" si="149"/>
        <v>0</v>
      </c>
      <c r="BG514" s="158">
        <f t="shared" si="150"/>
        <v>0</v>
      </c>
      <c r="BH514" s="158">
        <f t="shared" si="151"/>
        <v>0</v>
      </c>
      <c r="BI514" s="158">
        <f t="shared" si="152"/>
        <v>0</v>
      </c>
      <c r="BJ514" s="21" t="s">
        <v>81</v>
      </c>
      <c r="BK514" s="158">
        <f t="shared" si="153"/>
        <v>0</v>
      </c>
      <c r="BL514" s="21" t="s">
        <v>183</v>
      </c>
      <c r="BM514" s="21" t="s">
        <v>2994</v>
      </c>
    </row>
    <row r="515" spans="2:65" s="1" customFormat="1" ht="16.5" customHeight="1">
      <c r="B515" s="37"/>
      <c r="C515" s="147" t="s">
        <v>73</v>
      </c>
      <c r="D515" s="147" t="s">
        <v>156</v>
      </c>
      <c r="E515" s="148" t="s">
        <v>2995</v>
      </c>
      <c r="F515" s="149" t="s">
        <v>2996</v>
      </c>
      <c r="G515" s="150" t="s">
        <v>21</v>
      </c>
      <c r="H515" s="151">
        <v>0</v>
      </c>
      <c r="I515" s="152"/>
      <c r="J515" s="153">
        <f t="shared" si="144"/>
        <v>0</v>
      </c>
      <c r="K515" s="149" t="s">
        <v>21</v>
      </c>
      <c r="L515" s="37"/>
      <c r="M515" s="154" t="s">
        <v>21</v>
      </c>
      <c r="N515" s="155" t="s">
        <v>44</v>
      </c>
      <c r="P515" s="156">
        <f t="shared" si="145"/>
        <v>0</v>
      </c>
      <c r="Q515" s="156">
        <v>0</v>
      </c>
      <c r="R515" s="156">
        <f t="shared" si="146"/>
        <v>0</v>
      </c>
      <c r="S515" s="156">
        <v>0</v>
      </c>
      <c r="T515" s="157">
        <f t="shared" si="147"/>
        <v>0</v>
      </c>
      <c r="AR515" s="21" t="s">
        <v>183</v>
      </c>
      <c r="AT515" s="21" t="s">
        <v>156</v>
      </c>
      <c r="AU515" s="21" t="s">
        <v>81</v>
      </c>
      <c r="AY515" s="21" t="s">
        <v>155</v>
      </c>
      <c r="BE515" s="158">
        <f t="shared" si="148"/>
        <v>0</v>
      </c>
      <c r="BF515" s="158">
        <f t="shared" si="149"/>
        <v>0</v>
      </c>
      <c r="BG515" s="158">
        <f t="shared" si="150"/>
        <v>0</v>
      </c>
      <c r="BH515" s="158">
        <f t="shared" si="151"/>
        <v>0</v>
      </c>
      <c r="BI515" s="158">
        <f t="shared" si="152"/>
        <v>0</v>
      </c>
      <c r="BJ515" s="21" t="s">
        <v>81</v>
      </c>
      <c r="BK515" s="158">
        <f t="shared" si="153"/>
        <v>0</v>
      </c>
      <c r="BL515" s="21" t="s">
        <v>183</v>
      </c>
      <c r="BM515" s="21" t="s">
        <v>2997</v>
      </c>
    </row>
    <row r="516" spans="2:65" s="1" customFormat="1" ht="16.5" customHeight="1">
      <c r="B516" s="37"/>
      <c r="C516" s="186" t="s">
        <v>787</v>
      </c>
      <c r="D516" s="186" t="s">
        <v>300</v>
      </c>
      <c r="E516" s="187" t="s">
        <v>2998</v>
      </c>
      <c r="F516" s="188" t="s">
        <v>2999</v>
      </c>
      <c r="G516" s="189" t="s">
        <v>284</v>
      </c>
      <c r="H516" s="190">
        <v>464.75</v>
      </c>
      <c r="I516" s="191"/>
      <c r="J516" s="192">
        <f t="shared" si="144"/>
        <v>0</v>
      </c>
      <c r="K516" s="188" t="s">
        <v>21</v>
      </c>
      <c r="L516" s="193"/>
      <c r="M516" s="194" t="s">
        <v>21</v>
      </c>
      <c r="N516" s="195" t="s">
        <v>44</v>
      </c>
      <c r="P516" s="156">
        <f t="shared" si="145"/>
        <v>0</v>
      </c>
      <c r="Q516" s="156">
        <v>4.5999999999999999E-3</v>
      </c>
      <c r="R516" s="156">
        <f t="shared" si="146"/>
        <v>2.1378499999999998</v>
      </c>
      <c r="S516" s="156">
        <v>0</v>
      </c>
      <c r="T516" s="157">
        <f t="shared" si="147"/>
        <v>0</v>
      </c>
      <c r="AR516" s="21" t="s">
        <v>210</v>
      </c>
      <c r="AT516" s="21" t="s">
        <v>300</v>
      </c>
      <c r="AU516" s="21" t="s">
        <v>81</v>
      </c>
      <c r="AY516" s="21" t="s">
        <v>155</v>
      </c>
      <c r="BE516" s="158">
        <f t="shared" si="148"/>
        <v>0</v>
      </c>
      <c r="BF516" s="158">
        <f t="shared" si="149"/>
        <v>0</v>
      </c>
      <c r="BG516" s="158">
        <f t="shared" si="150"/>
        <v>0</v>
      </c>
      <c r="BH516" s="158">
        <f t="shared" si="151"/>
        <v>0</v>
      </c>
      <c r="BI516" s="158">
        <f t="shared" si="152"/>
        <v>0</v>
      </c>
      <c r="BJ516" s="21" t="s">
        <v>81</v>
      </c>
      <c r="BK516" s="158">
        <f t="shared" si="153"/>
        <v>0</v>
      </c>
      <c r="BL516" s="21" t="s">
        <v>183</v>
      </c>
      <c r="BM516" s="21" t="s">
        <v>3000</v>
      </c>
    </row>
    <row r="517" spans="2:65" s="1" customFormat="1" ht="16.5" customHeight="1">
      <c r="B517" s="37"/>
      <c r="C517" s="147" t="s">
        <v>73</v>
      </c>
      <c r="D517" s="147" t="s">
        <v>156</v>
      </c>
      <c r="E517" s="148" t="s">
        <v>3001</v>
      </c>
      <c r="F517" s="149" t="s">
        <v>3002</v>
      </c>
      <c r="G517" s="150" t="s">
        <v>21</v>
      </c>
      <c r="H517" s="151">
        <v>0</v>
      </c>
      <c r="I517" s="152"/>
      <c r="J517" s="153">
        <f t="shared" si="144"/>
        <v>0</v>
      </c>
      <c r="K517" s="149" t="s">
        <v>21</v>
      </c>
      <c r="L517" s="37"/>
      <c r="M517" s="154" t="s">
        <v>21</v>
      </c>
      <c r="N517" s="155" t="s">
        <v>44</v>
      </c>
      <c r="P517" s="156">
        <f t="shared" si="145"/>
        <v>0</v>
      </c>
      <c r="Q517" s="156">
        <v>0</v>
      </c>
      <c r="R517" s="156">
        <f t="shared" si="146"/>
        <v>0</v>
      </c>
      <c r="S517" s="156">
        <v>0</v>
      </c>
      <c r="T517" s="157">
        <f t="shared" si="147"/>
        <v>0</v>
      </c>
      <c r="AR517" s="21" t="s">
        <v>183</v>
      </c>
      <c r="AT517" s="21" t="s">
        <v>156</v>
      </c>
      <c r="AU517" s="21" t="s">
        <v>81</v>
      </c>
      <c r="AY517" s="21" t="s">
        <v>155</v>
      </c>
      <c r="BE517" s="158">
        <f t="shared" si="148"/>
        <v>0</v>
      </c>
      <c r="BF517" s="158">
        <f t="shared" si="149"/>
        <v>0</v>
      </c>
      <c r="BG517" s="158">
        <f t="shared" si="150"/>
        <v>0</v>
      </c>
      <c r="BH517" s="158">
        <f t="shared" si="151"/>
        <v>0</v>
      </c>
      <c r="BI517" s="158">
        <f t="shared" si="152"/>
        <v>0</v>
      </c>
      <c r="BJ517" s="21" t="s">
        <v>81</v>
      </c>
      <c r="BK517" s="158">
        <f t="shared" si="153"/>
        <v>0</v>
      </c>
      <c r="BL517" s="21" t="s">
        <v>183</v>
      </c>
      <c r="BM517" s="21" t="s">
        <v>3003</v>
      </c>
    </row>
    <row r="518" spans="2:65" s="1" customFormat="1" ht="16.5" customHeight="1">
      <c r="B518" s="37"/>
      <c r="C518" s="147" t="s">
        <v>789</v>
      </c>
      <c r="D518" s="147" t="s">
        <v>156</v>
      </c>
      <c r="E518" s="148" t="s">
        <v>3004</v>
      </c>
      <c r="F518" s="149" t="s">
        <v>3005</v>
      </c>
      <c r="G518" s="150" t="s">
        <v>303</v>
      </c>
      <c r="H518" s="151">
        <v>5.5359999999999996</v>
      </c>
      <c r="I518" s="152"/>
      <c r="J518" s="153">
        <f t="shared" si="144"/>
        <v>0</v>
      </c>
      <c r="K518" s="149" t="s">
        <v>21</v>
      </c>
      <c r="L518" s="37"/>
      <c r="M518" s="154" t="s">
        <v>21</v>
      </c>
      <c r="N518" s="155" t="s">
        <v>44</v>
      </c>
      <c r="P518" s="156">
        <f t="shared" si="145"/>
        <v>0</v>
      </c>
      <c r="Q518" s="156">
        <v>0</v>
      </c>
      <c r="R518" s="156">
        <f t="shared" si="146"/>
        <v>0</v>
      </c>
      <c r="S518" s="156">
        <v>0</v>
      </c>
      <c r="T518" s="157">
        <f t="shared" si="147"/>
        <v>0</v>
      </c>
      <c r="AR518" s="21" t="s">
        <v>183</v>
      </c>
      <c r="AT518" s="21" t="s">
        <v>156</v>
      </c>
      <c r="AU518" s="21" t="s">
        <v>81</v>
      </c>
      <c r="AY518" s="21" t="s">
        <v>155</v>
      </c>
      <c r="BE518" s="158">
        <f t="shared" si="148"/>
        <v>0</v>
      </c>
      <c r="BF518" s="158">
        <f t="shared" si="149"/>
        <v>0</v>
      </c>
      <c r="BG518" s="158">
        <f t="shared" si="150"/>
        <v>0</v>
      </c>
      <c r="BH518" s="158">
        <f t="shared" si="151"/>
        <v>0</v>
      </c>
      <c r="BI518" s="158">
        <f t="shared" si="152"/>
        <v>0</v>
      </c>
      <c r="BJ518" s="21" t="s">
        <v>81</v>
      </c>
      <c r="BK518" s="158">
        <f t="shared" si="153"/>
        <v>0</v>
      </c>
      <c r="BL518" s="21" t="s">
        <v>183</v>
      </c>
      <c r="BM518" s="21" t="s">
        <v>3006</v>
      </c>
    </row>
    <row r="519" spans="2:65" s="1" customFormat="1" ht="16.5" customHeight="1">
      <c r="B519" s="37"/>
      <c r="C519" s="147" t="s">
        <v>73</v>
      </c>
      <c r="D519" s="147" t="s">
        <v>156</v>
      </c>
      <c r="E519" s="148" t="s">
        <v>3007</v>
      </c>
      <c r="F519" s="149" t="s">
        <v>3008</v>
      </c>
      <c r="G519" s="150" t="s">
        <v>21</v>
      </c>
      <c r="H519" s="151">
        <v>0</v>
      </c>
      <c r="I519" s="152"/>
      <c r="J519" s="153">
        <f t="shared" si="144"/>
        <v>0</v>
      </c>
      <c r="K519" s="149" t="s">
        <v>21</v>
      </c>
      <c r="L519" s="37"/>
      <c r="M519" s="154" t="s">
        <v>21</v>
      </c>
      <c r="N519" s="155" t="s">
        <v>44</v>
      </c>
      <c r="P519" s="156">
        <f t="shared" si="145"/>
        <v>0</v>
      </c>
      <c r="Q519" s="156">
        <v>0</v>
      </c>
      <c r="R519" s="156">
        <f t="shared" si="146"/>
        <v>0</v>
      </c>
      <c r="S519" s="156">
        <v>0</v>
      </c>
      <c r="T519" s="157">
        <f t="shared" si="147"/>
        <v>0</v>
      </c>
      <c r="AR519" s="21" t="s">
        <v>183</v>
      </c>
      <c r="AT519" s="21" t="s">
        <v>156</v>
      </c>
      <c r="AU519" s="21" t="s">
        <v>81</v>
      </c>
      <c r="AY519" s="21" t="s">
        <v>155</v>
      </c>
      <c r="BE519" s="158">
        <f t="shared" si="148"/>
        <v>0</v>
      </c>
      <c r="BF519" s="158">
        <f t="shared" si="149"/>
        <v>0</v>
      </c>
      <c r="BG519" s="158">
        <f t="shared" si="150"/>
        <v>0</v>
      </c>
      <c r="BH519" s="158">
        <f t="shared" si="151"/>
        <v>0</v>
      </c>
      <c r="BI519" s="158">
        <f t="shared" si="152"/>
        <v>0</v>
      </c>
      <c r="BJ519" s="21" t="s">
        <v>81</v>
      </c>
      <c r="BK519" s="158">
        <f t="shared" si="153"/>
        <v>0</v>
      </c>
      <c r="BL519" s="21" t="s">
        <v>183</v>
      </c>
      <c r="BM519" s="21" t="s">
        <v>3009</v>
      </c>
    </row>
    <row r="520" spans="2:65" s="9" customFormat="1" ht="29.85" customHeight="1">
      <c r="B520" s="137"/>
      <c r="D520" s="138" t="s">
        <v>72</v>
      </c>
      <c r="E520" s="169" t="s">
        <v>3010</v>
      </c>
      <c r="F520" s="169" t="s">
        <v>3011</v>
      </c>
      <c r="I520" s="140"/>
      <c r="J520" s="170">
        <f>BK520</f>
        <v>0</v>
      </c>
      <c r="L520" s="137"/>
      <c r="M520" s="142"/>
      <c r="P520" s="143">
        <v>0</v>
      </c>
      <c r="R520" s="143">
        <v>0</v>
      </c>
      <c r="T520" s="144">
        <v>0</v>
      </c>
      <c r="AR520" s="138" t="s">
        <v>83</v>
      </c>
      <c r="AT520" s="145" t="s">
        <v>72</v>
      </c>
      <c r="AU520" s="145" t="s">
        <v>81</v>
      </c>
      <c r="AY520" s="138" t="s">
        <v>155</v>
      </c>
      <c r="BK520" s="146">
        <v>0</v>
      </c>
    </row>
    <row r="521" spans="2:65" s="9" customFormat="1" ht="24.95" customHeight="1">
      <c r="B521" s="137"/>
      <c r="D521" s="138" t="s">
        <v>72</v>
      </c>
      <c r="E521" s="139" t="s">
        <v>3012</v>
      </c>
      <c r="F521" s="139" t="s">
        <v>3013</v>
      </c>
      <c r="I521" s="140"/>
      <c r="J521" s="141">
        <f>BK521</f>
        <v>0</v>
      </c>
      <c r="L521" s="137"/>
      <c r="M521" s="142"/>
      <c r="P521" s="143">
        <f>SUM(P522:P538)</f>
        <v>0</v>
      </c>
      <c r="R521" s="143">
        <f>SUM(R522:R538)</f>
        <v>5.1376144999999998</v>
      </c>
      <c r="T521" s="144">
        <f>SUM(T522:T538)</f>
        <v>0</v>
      </c>
      <c r="AR521" s="138" t="s">
        <v>83</v>
      </c>
      <c r="AT521" s="145" t="s">
        <v>72</v>
      </c>
      <c r="AU521" s="145" t="s">
        <v>73</v>
      </c>
      <c r="AY521" s="138" t="s">
        <v>155</v>
      </c>
      <c r="BK521" s="146">
        <f>SUM(BK522:BK538)</f>
        <v>0</v>
      </c>
    </row>
    <row r="522" spans="2:65" s="1" customFormat="1" ht="16.5" customHeight="1">
      <c r="B522" s="37"/>
      <c r="C522" s="147" t="s">
        <v>3014</v>
      </c>
      <c r="D522" s="147" t="s">
        <v>156</v>
      </c>
      <c r="E522" s="148" t="s">
        <v>3015</v>
      </c>
      <c r="F522" s="149" t="s">
        <v>3016</v>
      </c>
      <c r="G522" s="150" t="s">
        <v>300</v>
      </c>
      <c r="H522" s="151">
        <v>35.5</v>
      </c>
      <c r="I522" s="152"/>
      <c r="J522" s="153">
        <f t="shared" ref="J522:J537" si="154">ROUND(I522*H522,2)</f>
        <v>0</v>
      </c>
      <c r="K522" s="149" t="s">
        <v>21</v>
      </c>
      <c r="L522" s="37"/>
      <c r="M522" s="154" t="s">
        <v>21</v>
      </c>
      <c r="N522" s="155" t="s">
        <v>44</v>
      </c>
      <c r="P522" s="156">
        <f t="shared" ref="P522:P537" si="155">O522*H522</f>
        <v>0</v>
      </c>
      <c r="Q522" s="156">
        <v>9.8999999999999999E-4</v>
      </c>
      <c r="R522" s="156">
        <f t="shared" ref="R522:R537" si="156">Q522*H522</f>
        <v>3.5145000000000003E-2</v>
      </c>
      <c r="S522" s="156">
        <v>0</v>
      </c>
      <c r="T522" s="157">
        <f t="shared" ref="T522:T537" si="157">S522*H522</f>
        <v>0</v>
      </c>
      <c r="AR522" s="21" t="s">
        <v>183</v>
      </c>
      <c r="AT522" s="21" t="s">
        <v>156</v>
      </c>
      <c r="AU522" s="21" t="s">
        <v>81</v>
      </c>
      <c r="AY522" s="21" t="s">
        <v>155</v>
      </c>
      <c r="BE522" s="158">
        <f t="shared" ref="BE522:BE537" si="158">IF(N522="základní",J522,0)</f>
        <v>0</v>
      </c>
      <c r="BF522" s="158">
        <f t="shared" ref="BF522:BF537" si="159">IF(N522="snížená",J522,0)</f>
        <v>0</v>
      </c>
      <c r="BG522" s="158">
        <f t="shared" ref="BG522:BG537" si="160">IF(N522="zákl. přenesená",J522,0)</f>
        <v>0</v>
      </c>
      <c r="BH522" s="158">
        <f t="shared" ref="BH522:BH537" si="161">IF(N522="sníž. přenesená",J522,0)</f>
        <v>0</v>
      </c>
      <c r="BI522" s="158">
        <f t="shared" ref="BI522:BI537" si="162">IF(N522="nulová",J522,0)</f>
        <v>0</v>
      </c>
      <c r="BJ522" s="21" t="s">
        <v>81</v>
      </c>
      <c r="BK522" s="158">
        <f t="shared" ref="BK522:BK537" si="163">ROUND(I522*H522,2)</f>
        <v>0</v>
      </c>
      <c r="BL522" s="21" t="s">
        <v>183</v>
      </c>
      <c r="BM522" s="21" t="s">
        <v>3017</v>
      </c>
    </row>
    <row r="523" spans="2:65" s="1" customFormat="1" ht="16.5" customHeight="1">
      <c r="B523" s="37"/>
      <c r="C523" s="147" t="s">
        <v>73</v>
      </c>
      <c r="D523" s="147" t="s">
        <v>156</v>
      </c>
      <c r="E523" s="148" t="s">
        <v>3018</v>
      </c>
      <c r="F523" s="149" t="s">
        <v>2234</v>
      </c>
      <c r="G523" s="150" t="s">
        <v>21</v>
      </c>
      <c r="H523" s="151">
        <v>0</v>
      </c>
      <c r="I523" s="152"/>
      <c r="J523" s="153">
        <f t="shared" si="154"/>
        <v>0</v>
      </c>
      <c r="K523" s="149" t="s">
        <v>21</v>
      </c>
      <c r="L523" s="37"/>
      <c r="M523" s="154" t="s">
        <v>21</v>
      </c>
      <c r="N523" s="155" t="s">
        <v>44</v>
      </c>
      <c r="P523" s="156">
        <f t="shared" si="155"/>
        <v>0</v>
      </c>
      <c r="Q523" s="156">
        <v>0</v>
      </c>
      <c r="R523" s="156">
        <f t="shared" si="156"/>
        <v>0</v>
      </c>
      <c r="S523" s="156">
        <v>0</v>
      </c>
      <c r="T523" s="157">
        <f t="shared" si="157"/>
        <v>0</v>
      </c>
      <c r="AR523" s="21" t="s">
        <v>183</v>
      </c>
      <c r="AT523" s="21" t="s">
        <v>156</v>
      </c>
      <c r="AU523" s="21" t="s">
        <v>81</v>
      </c>
      <c r="AY523" s="21" t="s">
        <v>155</v>
      </c>
      <c r="BE523" s="158">
        <f t="shared" si="158"/>
        <v>0</v>
      </c>
      <c r="BF523" s="158">
        <f t="shared" si="159"/>
        <v>0</v>
      </c>
      <c r="BG523" s="158">
        <f t="shared" si="160"/>
        <v>0</v>
      </c>
      <c r="BH523" s="158">
        <f t="shared" si="161"/>
        <v>0</v>
      </c>
      <c r="BI523" s="158">
        <f t="shared" si="162"/>
        <v>0</v>
      </c>
      <c r="BJ523" s="21" t="s">
        <v>81</v>
      </c>
      <c r="BK523" s="158">
        <f t="shared" si="163"/>
        <v>0</v>
      </c>
      <c r="BL523" s="21" t="s">
        <v>183</v>
      </c>
      <c r="BM523" s="21" t="s">
        <v>3019</v>
      </c>
    </row>
    <row r="524" spans="2:65" s="1" customFormat="1" ht="16.5" customHeight="1">
      <c r="B524" s="37"/>
      <c r="C524" s="147" t="s">
        <v>792</v>
      </c>
      <c r="D524" s="147" t="s">
        <v>156</v>
      </c>
      <c r="E524" s="148" t="s">
        <v>3020</v>
      </c>
      <c r="F524" s="149" t="s">
        <v>3021</v>
      </c>
      <c r="G524" s="150" t="s">
        <v>265</v>
      </c>
      <c r="H524" s="151">
        <v>0.73</v>
      </c>
      <c r="I524" s="152"/>
      <c r="J524" s="153">
        <f t="shared" si="154"/>
        <v>0</v>
      </c>
      <c r="K524" s="149" t="s">
        <v>21</v>
      </c>
      <c r="L524" s="37"/>
      <c r="M524" s="154" t="s">
        <v>21</v>
      </c>
      <c r="N524" s="155" t="s">
        <v>44</v>
      </c>
      <c r="P524" s="156">
        <f t="shared" si="155"/>
        <v>0</v>
      </c>
      <c r="Q524" s="156">
        <v>0.47</v>
      </c>
      <c r="R524" s="156">
        <f t="shared" si="156"/>
        <v>0.34309999999999996</v>
      </c>
      <c r="S524" s="156">
        <v>0</v>
      </c>
      <c r="T524" s="157">
        <f t="shared" si="157"/>
        <v>0</v>
      </c>
      <c r="AR524" s="21" t="s">
        <v>183</v>
      </c>
      <c r="AT524" s="21" t="s">
        <v>156</v>
      </c>
      <c r="AU524" s="21" t="s">
        <v>81</v>
      </c>
      <c r="AY524" s="21" t="s">
        <v>155</v>
      </c>
      <c r="BE524" s="158">
        <f t="shared" si="158"/>
        <v>0</v>
      </c>
      <c r="BF524" s="158">
        <f t="shared" si="159"/>
        <v>0</v>
      </c>
      <c r="BG524" s="158">
        <f t="shared" si="160"/>
        <v>0</v>
      </c>
      <c r="BH524" s="158">
        <f t="shared" si="161"/>
        <v>0</v>
      </c>
      <c r="BI524" s="158">
        <f t="shared" si="162"/>
        <v>0</v>
      </c>
      <c r="BJ524" s="21" t="s">
        <v>81</v>
      </c>
      <c r="BK524" s="158">
        <f t="shared" si="163"/>
        <v>0</v>
      </c>
      <c r="BL524" s="21" t="s">
        <v>183</v>
      </c>
      <c r="BM524" s="21" t="s">
        <v>3022</v>
      </c>
    </row>
    <row r="525" spans="2:65" s="1" customFormat="1" ht="16.5" customHeight="1">
      <c r="B525" s="37"/>
      <c r="C525" s="147" t="s">
        <v>73</v>
      </c>
      <c r="D525" s="147" t="s">
        <v>156</v>
      </c>
      <c r="E525" s="148" t="s">
        <v>3023</v>
      </c>
      <c r="F525" s="149" t="s">
        <v>3024</v>
      </c>
      <c r="G525" s="150" t="s">
        <v>21</v>
      </c>
      <c r="H525" s="151">
        <v>0</v>
      </c>
      <c r="I525" s="152"/>
      <c r="J525" s="153">
        <f t="shared" si="154"/>
        <v>0</v>
      </c>
      <c r="K525" s="149" t="s">
        <v>21</v>
      </c>
      <c r="L525" s="37"/>
      <c r="M525" s="154" t="s">
        <v>21</v>
      </c>
      <c r="N525" s="155" t="s">
        <v>44</v>
      </c>
      <c r="P525" s="156">
        <f t="shared" si="155"/>
        <v>0</v>
      </c>
      <c r="Q525" s="156">
        <v>0</v>
      </c>
      <c r="R525" s="156">
        <f t="shared" si="156"/>
        <v>0</v>
      </c>
      <c r="S525" s="156">
        <v>0</v>
      </c>
      <c r="T525" s="157">
        <f t="shared" si="157"/>
        <v>0</v>
      </c>
      <c r="AR525" s="21" t="s">
        <v>183</v>
      </c>
      <c r="AT525" s="21" t="s">
        <v>156</v>
      </c>
      <c r="AU525" s="21" t="s">
        <v>81</v>
      </c>
      <c r="AY525" s="21" t="s">
        <v>155</v>
      </c>
      <c r="BE525" s="158">
        <f t="shared" si="158"/>
        <v>0</v>
      </c>
      <c r="BF525" s="158">
        <f t="shared" si="159"/>
        <v>0</v>
      </c>
      <c r="BG525" s="158">
        <f t="shared" si="160"/>
        <v>0</v>
      </c>
      <c r="BH525" s="158">
        <f t="shared" si="161"/>
        <v>0</v>
      </c>
      <c r="BI525" s="158">
        <f t="shared" si="162"/>
        <v>0</v>
      </c>
      <c r="BJ525" s="21" t="s">
        <v>81</v>
      </c>
      <c r="BK525" s="158">
        <f t="shared" si="163"/>
        <v>0</v>
      </c>
      <c r="BL525" s="21" t="s">
        <v>183</v>
      </c>
      <c r="BM525" s="21" t="s">
        <v>3025</v>
      </c>
    </row>
    <row r="526" spans="2:65" s="1" customFormat="1" ht="16.5" customHeight="1">
      <c r="B526" s="37"/>
      <c r="C526" s="147" t="s">
        <v>3026</v>
      </c>
      <c r="D526" s="147" t="s">
        <v>156</v>
      </c>
      <c r="E526" s="148" t="s">
        <v>3027</v>
      </c>
      <c r="F526" s="149" t="s">
        <v>3028</v>
      </c>
      <c r="G526" s="150" t="s">
        <v>265</v>
      </c>
      <c r="H526" s="151">
        <v>0.63</v>
      </c>
      <c r="I526" s="152"/>
      <c r="J526" s="153">
        <f t="shared" si="154"/>
        <v>0</v>
      </c>
      <c r="K526" s="149" t="s">
        <v>21</v>
      </c>
      <c r="L526" s="37"/>
      <c r="M526" s="154" t="s">
        <v>21</v>
      </c>
      <c r="N526" s="155" t="s">
        <v>44</v>
      </c>
      <c r="P526" s="156">
        <f t="shared" si="155"/>
        <v>0</v>
      </c>
      <c r="Q526" s="156">
        <v>1.1690000000000001E-2</v>
      </c>
      <c r="R526" s="156">
        <f t="shared" si="156"/>
        <v>7.3647000000000009E-3</v>
      </c>
      <c r="S526" s="156">
        <v>0</v>
      </c>
      <c r="T526" s="157">
        <f t="shared" si="157"/>
        <v>0</v>
      </c>
      <c r="AR526" s="21" t="s">
        <v>183</v>
      </c>
      <c r="AT526" s="21" t="s">
        <v>156</v>
      </c>
      <c r="AU526" s="21" t="s">
        <v>81</v>
      </c>
      <c r="AY526" s="21" t="s">
        <v>155</v>
      </c>
      <c r="BE526" s="158">
        <f t="shared" si="158"/>
        <v>0</v>
      </c>
      <c r="BF526" s="158">
        <f t="shared" si="159"/>
        <v>0</v>
      </c>
      <c r="BG526" s="158">
        <f t="shared" si="160"/>
        <v>0</v>
      </c>
      <c r="BH526" s="158">
        <f t="shared" si="161"/>
        <v>0</v>
      </c>
      <c r="BI526" s="158">
        <f t="shared" si="162"/>
        <v>0</v>
      </c>
      <c r="BJ526" s="21" t="s">
        <v>81</v>
      </c>
      <c r="BK526" s="158">
        <f t="shared" si="163"/>
        <v>0</v>
      </c>
      <c r="BL526" s="21" t="s">
        <v>183</v>
      </c>
      <c r="BM526" s="21" t="s">
        <v>3029</v>
      </c>
    </row>
    <row r="527" spans="2:65" s="1" customFormat="1" ht="16.5" customHeight="1">
      <c r="B527" s="37"/>
      <c r="C527" s="147" t="s">
        <v>73</v>
      </c>
      <c r="D527" s="147" t="s">
        <v>156</v>
      </c>
      <c r="E527" s="148" t="s">
        <v>3030</v>
      </c>
      <c r="F527" s="149" t="s">
        <v>3031</v>
      </c>
      <c r="G527" s="150" t="s">
        <v>21</v>
      </c>
      <c r="H527" s="151">
        <v>0</v>
      </c>
      <c r="I527" s="152"/>
      <c r="J527" s="153">
        <f t="shared" si="154"/>
        <v>0</v>
      </c>
      <c r="K527" s="149" t="s">
        <v>21</v>
      </c>
      <c r="L527" s="37"/>
      <c r="M527" s="154" t="s">
        <v>21</v>
      </c>
      <c r="N527" s="155" t="s">
        <v>44</v>
      </c>
      <c r="P527" s="156">
        <f t="shared" si="155"/>
        <v>0</v>
      </c>
      <c r="Q527" s="156">
        <v>0</v>
      </c>
      <c r="R527" s="156">
        <f t="shared" si="156"/>
        <v>0</v>
      </c>
      <c r="S527" s="156">
        <v>0</v>
      </c>
      <c r="T527" s="157">
        <f t="shared" si="157"/>
        <v>0</v>
      </c>
      <c r="AR527" s="21" t="s">
        <v>183</v>
      </c>
      <c r="AT527" s="21" t="s">
        <v>156</v>
      </c>
      <c r="AU527" s="21" t="s">
        <v>81</v>
      </c>
      <c r="AY527" s="21" t="s">
        <v>155</v>
      </c>
      <c r="BE527" s="158">
        <f t="shared" si="158"/>
        <v>0</v>
      </c>
      <c r="BF527" s="158">
        <f t="shared" si="159"/>
        <v>0</v>
      </c>
      <c r="BG527" s="158">
        <f t="shared" si="160"/>
        <v>0</v>
      </c>
      <c r="BH527" s="158">
        <f t="shared" si="161"/>
        <v>0</v>
      </c>
      <c r="BI527" s="158">
        <f t="shared" si="162"/>
        <v>0</v>
      </c>
      <c r="BJ527" s="21" t="s">
        <v>81</v>
      </c>
      <c r="BK527" s="158">
        <f t="shared" si="163"/>
        <v>0</v>
      </c>
      <c r="BL527" s="21" t="s">
        <v>183</v>
      </c>
      <c r="BM527" s="21" t="s">
        <v>3032</v>
      </c>
    </row>
    <row r="528" spans="2:65" s="1" customFormat="1" ht="16.5" customHeight="1">
      <c r="B528" s="37"/>
      <c r="C528" s="147" t="s">
        <v>794</v>
      </c>
      <c r="D528" s="147" t="s">
        <v>156</v>
      </c>
      <c r="E528" s="148" t="s">
        <v>3033</v>
      </c>
      <c r="F528" s="149" t="s">
        <v>3034</v>
      </c>
      <c r="G528" s="150" t="s">
        <v>284</v>
      </c>
      <c r="H528" s="151">
        <v>187.36</v>
      </c>
      <c r="I528" s="152"/>
      <c r="J528" s="153">
        <f t="shared" si="154"/>
        <v>0</v>
      </c>
      <c r="K528" s="149" t="s">
        <v>21</v>
      </c>
      <c r="L528" s="37"/>
      <c r="M528" s="154" t="s">
        <v>21</v>
      </c>
      <c r="N528" s="155" t="s">
        <v>44</v>
      </c>
      <c r="P528" s="156">
        <f t="shared" si="155"/>
        <v>0</v>
      </c>
      <c r="Q528" s="156">
        <v>1.4789999999999999E-2</v>
      </c>
      <c r="R528" s="156">
        <f t="shared" si="156"/>
        <v>2.7710544000000001</v>
      </c>
      <c r="S528" s="156">
        <v>0</v>
      </c>
      <c r="T528" s="157">
        <f t="shared" si="157"/>
        <v>0</v>
      </c>
      <c r="AR528" s="21" t="s">
        <v>183</v>
      </c>
      <c r="AT528" s="21" t="s">
        <v>156</v>
      </c>
      <c r="AU528" s="21" t="s">
        <v>81</v>
      </c>
      <c r="AY528" s="21" t="s">
        <v>155</v>
      </c>
      <c r="BE528" s="158">
        <f t="shared" si="158"/>
        <v>0</v>
      </c>
      <c r="BF528" s="158">
        <f t="shared" si="159"/>
        <v>0</v>
      </c>
      <c r="BG528" s="158">
        <f t="shared" si="160"/>
        <v>0</v>
      </c>
      <c r="BH528" s="158">
        <f t="shared" si="161"/>
        <v>0</v>
      </c>
      <c r="BI528" s="158">
        <f t="shared" si="162"/>
        <v>0</v>
      </c>
      <c r="BJ528" s="21" t="s">
        <v>81</v>
      </c>
      <c r="BK528" s="158">
        <f t="shared" si="163"/>
        <v>0</v>
      </c>
      <c r="BL528" s="21" t="s">
        <v>183</v>
      </c>
      <c r="BM528" s="21" t="s">
        <v>3035</v>
      </c>
    </row>
    <row r="529" spans="2:65" s="1" customFormat="1" ht="16.5" customHeight="1">
      <c r="B529" s="37"/>
      <c r="C529" s="147" t="s">
        <v>73</v>
      </c>
      <c r="D529" s="147" t="s">
        <v>156</v>
      </c>
      <c r="E529" s="148" t="s">
        <v>3036</v>
      </c>
      <c r="F529" s="149" t="s">
        <v>3037</v>
      </c>
      <c r="G529" s="150" t="s">
        <v>21</v>
      </c>
      <c r="H529" s="151">
        <v>0</v>
      </c>
      <c r="I529" s="152"/>
      <c r="J529" s="153">
        <f t="shared" si="154"/>
        <v>0</v>
      </c>
      <c r="K529" s="149" t="s">
        <v>21</v>
      </c>
      <c r="L529" s="37"/>
      <c r="M529" s="154" t="s">
        <v>21</v>
      </c>
      <c r="N529" s="155" t="s">
        <v>44</v>
      </c>
      <c r="P529" s="156">
        <f t="shared" si="155"/>
        <v>0</v>
      </c>
      <c r="Q529" s="156">
        <v>0</v>
      </c>
      <c r="R529" s="156">
        <f t="shared" si="156"/>
        <v>0</v>
      </c>
      <c r="S529" s="156">
        <v>0</v>
      </c>
      <c r="T529" s="157">
        <f t="shared" si="157"/>
        <v>0</v>
      </c>
      <c r="AR529" s="21" t="s">
        <v>183</v>
      </c>
      <c r="AT529" s="21" t="s">
        <v>156</v>
      </c>
      <c r="AU529" s="21" t="s">
        <v>81</v>
      </c>
      <c r="AY529" s="21" t="s">
        <v>155</v>
      </c>
      <c r="BE529" s="158">
        <f t="shared" si="158"/>
        <v>0</v>
      </c>
      <c r="BF529" s="158">
        <f t="shared" si="159"/>
        <v>0</v>
      </c>
      <c r="BG529" s="158">
        <f t="shared" si="160"/>
        <v>0</v>
      </c>
      <c r="BH529" s="158">
        <f t="shared" si="161"/>
        <v>0</v>
      </c>
      <c r="BI529" s="158">
        <f t="shared" si="162"/>
        <v>0</v>
      </c>
      <c r="BJ529" s="21" t="s">
        <v>81</v>
      </c>
      <c r="BK529" s="158">
        <f t="shared" si="163"/>
        <v>0</v>
      </c>
      <c r="BL529" s="21" t="s">
        <v>183</v>
      </c>
      <c r="BM529" s="21" t="s">
        <v>3038</v>
      </c>
    </row>
    <row r="530" spans="2:65" s="1" customFormat="1" ht="16.5" customHeight="1">
      <c r="B530" s="37"/>
      <c r="C530" s="186" t="s">
        <v>938</v>
      </c>
      <c r="D530" s="186" t="s">
        <v>300</v>
      </c>
      <c r="E530" s="187" t="s">
        <v>3039</v>
      </c>
      <c r="F530" s="188" t="s">
        <v>3040</v>
      </c>
      <c r="G530" s="189" t="s">
        <v>284</v>
      </c>
      <c r="H530" s="190">
        <v>187.36</v>
      </c>
      <c r="I530" s="191"/>
      <c r="J530" s="192">
        <f t="shared" si="154"/>
        <v>0</v>
      </c>
      <c r="K530" s="188" t="s">
        <v>21</v>
      </c>
      <c r="L530" s="193"/>
      <c r="M530" s="194" t="s">
        <v>21</v>
      </c>
      <c r="N530" s="195" t="s">
        <v>44</v>
      </c>
      <c r="P530" s="156">
        <f t="shared" si="155"/>
        <v>0</v>
      </c>
      <c r="Q530" s="156">
        <v>0</v>
      </c>
      <c r="R530" s="156">
        <f t="shared" si="156"/>
        <v>0</v>
      </c>
      <c r="S530" s="156">
        <v>0</v>
      </c>
      <c r="T530" s="157">
        <f t="shared" si="157"/>
        <v>0</v>
      </c>
      <c r="AR530" s="21" t="s">
        <v>210</v>
      </c>
      <c r="AT530" s="21" t="s">
        <v>300</v>
      </c>
      <c r="AU530" s="21" t="s">
        <v>81</v>
      </c>
      <c r="AY530" s="21" t="s">
        <v>155</v>
      </c>
      <c r="BE530" s="158">
        <f t="shared" si="158"/>
        <v>0</v>
      </c>
      <c r="BF530" s="158">
        <f t="shared" si="159"/>
        <v>0</v>
      </c>
      <c r="BG530" s="158">
        <f t="shared" si="160"/>
        <v>0</v>
      </c>
      <c r="BH530" s="158">
        <f t="shared" si="161"/>
        <v>0</v>
      </c>
      <c r="BI530" s="158">
        <f t="shared" si="162"/>
        <v>0</v>
      </c>
      <c r="BJ530" s="21" t="s">
        <v>81</v>
      </c>
      <c r="BK530" s="158">
        <f t="shared" si="163"/>
        <v>0</v>
      </c>
      <c r="BL530" s="21" t="s">
        <v>183</v>
      </c>
      <c r="BM530" s="21" t="s">
        <v>3041</v>
      </c>
    </row>
    <row r="531" spans="2:65" s="1" customFormat="1" ht="16.5" customHeight="1">
      <c r="B531" s="37"/>
      <c r="C531" s="147" t="s">
        <v>3042</v>
      </c>
      <c r="D531" s="147" t="s">
        <v>156</v>
      </c>
      <c r="E531" s="148" t="s">
        <v>3043</v>
      </c>
      <c r="F531" s="149" t="s">
        <v>3044</v>
      </c>
      <c r="G531" s="150" t="s">
        <v>284</v>
      </c>
      <c r="H531" s="151">
        <v>171.6</v>
      </c>
      <c r="I531" s="152"/>
      <c r="J531" s="153">
        <f t="shared" si="154"/>
        <v>0</v>
      </c>
      <c r="K531" s="149" t="s">
        <v>21</v>
      </c>
      <c r="L531" s="37"/>
      <c r="M531" s="154" t="s">
        <v>21</v>
      </c>
      <c r="N531" s="155" t="s">
        <v>44</v>
      </c>
      <c r="P531" s="156">
        <f t="shared" si="155"/>
        <v>0</v>
      </c>
      <c r="Q531" s="156">
        <v>1.7000000000000001E-4</v>
      </c>
      <c r="R531" s="156">
        <f t="shared" si="156"/>
        <v>2.9172E-2</v>
      </c>
      <c r="S531" s="156">
        <v>0</v>
      </c>
      <c r="T531" s="157">
        <f t="shared" si="157"/>
        <v>0</v>
      </c>
      <c r="AR531" s="21" t="s">
        <v>183</v>
      </c>
      <c r="AT531" s="21" t="s">
        <v>156</v>
      </c>
      <c r="AU531" s="21" t="s">
        <v>81</v>
      </c>
      <c r="AY531" s="21" t="s">
        <v>155</v>
      </c>
      <c r="BE531" s="158">
        <f t="shared" si="158"/>
        <v>0</v>
      </c>
      <c r="BF531" s="158">
        <f t="shared" si="159"/>
        <v>0</v>
      </c>
      <c r="BG531" s="158">
        <f t="shared" si="160"/>
        <v>0</v>
      </c>
      <c r="BH531" s="158">
        <f t="shared" si="161"/>
        <v>0</v>
      </c>
      <c r="BI531" s="158">
        <f t="shared" si="162"/>
        <v>0</v>
      </c>
      <c r="BJ531" s="21" t="s">
        <v>81</v>
      </c>
      <c r="BK531" s="158">
        <f t="shared" si="163"/>
        <v>0</v>
      </c>
      <c r="BL531" s="21" t="s">
        <v>183</v>
      </c>
      <c r="BM531" s="21" t="s">
        <v>3045</v>
      </c>
    </row>
    <row r="532" spans="2:65" s="1" customFormat="1" ht="16.5" customHeight="1">
      <c r="B532" s="37"/>
      <c r="C532" s="147" t="s">
        <v>73</v>
      </c>
      <c r="D532" s="147" t="s">
        <v>156</v>
      </c>
      <c r="E532" s="148" t="s">
        <v>3046</v>
      </c>
      <c r="F532" s="149" t="s">
        <v>3037</v>
      </c>
      <c r="G532" s="150" t="s">
        <v>21</v>
      </c>
      <c r="H532" s="151">
        <v>0</v>
      </c>
      <c r="I532" s="152"/>
      <c r="J532" s="153">
        <f t="shared" si="154"/>
        <v>0</v>
      </c>
      <c r="K532" s="149" t="s">
        <v>21</v>
      </c>
      <c r="L532" s="37"/>
      <c r="M532" s="154" t="s">
        <v>21</v>
      </c>
      <c r="N532" s="155" t="s">
        <v>44</v>
      </c>
      <c r="P532" s="156">
        <f t="shared" si="155"/>
        <v>0</v>
      </c>
      <c r="Q532" s="156">
        <v>0</v>
      </c>
      <c r="R532" s="156">
        <f t="shared" si="156"/>
        <v>0</v>
      </c>
      <c r="S532" s="156">
        <v>0</v>
      </c>
      <c r="T532" s="157">
        <f t="shared" si="157"/>
        <v>0</v>
      </c>
      <c r="AR532" s="21" t="s">
        <v>183</v>
      </c>
      <c r="AT532" s="21" t="s">
        <v>156</v>
      </c>
      <c r="AU532" s="21" t="s">
        <v>81</v>
      </c>
      <c r="AY532" s="21" t="s">
        <v>155</v>
      </c>
      <c r="BE532" s="158">
        <f t="shared" si="158"/>
        <v>0</v>
      </c>
      <c r="BF532" s="158">
        <f t="shared" si="159"/>
        <v>0</v>
      </c>
      <c r="BG532" s="158">
        <f t="shared" si="160"/>
        <v>0</v>
      </c>
      <c r="BH532" s="158">
        <f t="shared" si="161"/>
        <v>0</v>
      </c>
      <c r="BI532" s="158">
        <f t="shared" si="162"/>
        <v>0</v>
      </c>
      <c r="BJ532" s="21" t="s">
        <v>81</v>
      </c>
      <c r="BK532" s="158">
        <f t="shared" si="163"/>
        <v>0</v>
      </c>
      <c r="BL532" s="21" t="s">
        <v>183</v>
      </c>
      <c r="BM532" s="21" t="s">
        <v>3047</v>
      </c>
    </row>
    <row r="533" spans="2:65" s="1" customFormat="1" ht="16.5" customHeight="1">
      <c r="B533" s="37"/>
      <c r="C533" s="186" t="s">
        <v>797</v>
      </c>
      <c r="D533" s="186" t="s">
        <v>300</v>
      </c>
      <c r="E533" s="187" t="s">
        <v>3048</v>
      </c>
      <c r="F533" s="188" t="s">
        <v>3049</v>
      </c>
      <c r="G533" s="189" t="s">
        <v>284</v>
      </c>
      <c r="H533" s="190">
        <v>188.76</v>
      </c>
      <c r="I533" s="191"/>
      <c r="J533" s="192">
        <f t="shared" si="154"/>
        <v>0</v>
      </c>
      <c r="K533" s="188" t="s">
        <v>21</v>
      </c>
      <c r="L533" s="193"/>
      <c r="M533" s="194" t="s">
        <v>21</v>
      </c>
      <c r="N533" s="195" t="s">
        <v>44</v>
      </c>
      <c r="P533" s="156">
        <f t="shared" si="155"/>
        <v>0</v>
      </c>
      <c r="Q533" s="156">
        <v>1.034E-2</v>
      </c>
      <c r="R533" s="156">
        <f t="shared" si="156"/>
        <v>1.9517784</v>
      </c>
      <c r="S533" s="156">
        <v>0</v>
      </c>
      <c r="T533" s="157">
        <f t="shared" si="157"/>
        <v>0</v>
      </c>
      <c r="AR533" s="21" t="s">
        <v>210</v>
      </c>
      <c r="AT533" s="21" t="s">
        <v>300</v>
      </c>
      <c r="AU533" s="21" t="s">
        <v>81</v>
      </c>
      <c r="AY533" s="21" t="s">
        <v>155</v>
      </c>
      <c r="BE533" s="158">
        <f t="shared" si="158"/>
        <v>0</v>
      </c>
      <c r="BF533" s="158">
        <f t="shared" si="159"/>
        <v>0</v>
      </c>
      <c r="BG533" s="158">
        <f t="shared" si="160"/>
        <v>0</v>
      </c>
      <c r="BH533" s="158">
        <f t="shared" si="161"/>
        <v>0</v>
      </c>
      <c r="BI533" s="158">
        <f t="shared" si="162"/>
        <v>0</v>
      </c>
      <c r="BJ533" s="21" t="s">
        <v>81</v>
      </c>
      <c r="BK533" s="158">
        <f t="shared" si="163"/>
        <v>0</v>
      </c>
      <c r="BL533" s="21" t="s">
        <v>183</v>
      </c>
      <c r="BM533" s="21" t="s">
        <v>3050</v>
      </c>
    </row>
    <row r="534" spans="2:65" s="1" customFormat="1" ht="16.5" customHeight="1">
      <c r="B534" s="37"/>
      <c r="C534" s="147" t="s">
        <v>73</v>
      </c>
      <c r="D534" s="147" t="s">
        <v>156</v>
      </c>
      <c r="E534" s="148" t="s">
        <v>3051</v>
      </c>
      <c r="F534" s="149" t="s">
        <v>3037</v>
      </c>
      <c r="G534" s="150" t="s">
        <v>21</v>
      </c>
      <c r="H534" s="151">
        <v>0</v>
      </c>
      <c r="I534" s="152"/>
      <c r="J534" s="153">
        <f t="shared" si="154"/>
        <v>0</v>
      </c>
      <c r="K534" s="149" t="s">
        <v>21</v>
      </c>
      <c r="L534" s="37"/>
      <c r="M534" s="154" t="s">
        <v>21</v>
      </c>
      <c r="N534" s="155" t="s">
        <v>44</v>
      </c>
      <c r="P534" s="156">
        <f t="shared" si="155"/>
        <v>0</v>
      </c>
      <c r="Q534" s="156">
        <v>0</v>
      </c>
      <c r="R534" s="156">
        <f t="shared" si="156"/>
        <v>0</v>
      </c>
      <c r="S534" s="156">
        <v>0</v>
      </c>
      <c r="T534" s="157">
        <f t="shared" si="157"/>
        <v>0</v>
      </c>
      <c r="AR534" s="21" t="s">
        <v>183</v>
      </c>
      <c r="AT534" s="21" t="s">
        <v>156</v>
      </c>
      <c r="AU534" s="21" t="s">
        <v>81</v>
      </c>
      <c r="AY534" s="21" t="s">
        <v>155</v>
      </c>
      <c r="BE534" s="158">
        <f t="shared" si="158"/>
        <v>0</v>
      </c>
      <c r="BF534" s="158">
        <f t="shared" si="159"/>
        <v>0</v>
      </c>
      <c r="BG534" s="158">
        <f t="shared" si="160"/>
        <v>0</v>
      </c>
      <c r="BH534" s="158">
        <f t="shared" si="161"/>
        <v>0</v>
      </c>
      <c r="BI534" s="158">
        <f t="shared" si="162"/>
        <v>0</v>
      </c>
      <c r="BJ534" s="21" t="s">
        <v>81</v>
      </c>
      <c r="BK534" s="158">
        <f t="shared" si="163"/>
        <v>0</v>
      </c>
      <c r="BL534" s="21" t="s">
        <v>183</v>
      </c>
      <c r="BM534" s="21" t="s">
        <v>3052</v>
      </c>
    </row>
    <row r="535" spans="2:65" s="1" customFormat="1" ht="16.5" customHeight="1">
      <c r="B535" s="37"/>
      <c r="C535" s="147" t="s">
        <v>3053</v>
      </c>
      <c r="D535" s="147" t="s">
        <v>156</v>
      </c>
      <c r="E535" s="148" t="s">
        <v>3054</v>
      </c>
      <c r="F535" s="149" t="s">
        <v>3055</v>
      </c>
      <c r="G535" s="150" t="s">
        <v>427</v>
      </c>
      <c r="H535" s="151">
        <v>21</v>
      </c>
      <c r="I535" s="152"/>
      <c r="J535" s="153">
        <f t="shared" si="154"/>
        <v>0</v>
      </c>
      <c r="K535" s="149" t="s">
        <v>21</v>
      </c>
      <c r="L535" s="37"/>
      <c r="M535" s="154" t="s">
        <v>21</v>
      </c>
      <c r="N535" s="155" t="s">
        <v>44</v>
      </c>
      <c r="P535" s="156">
        <f t="shared" si="155"/>
        <v>0</v>
      </c>
      <c r="Q535" s="156">
        <v>0</v>
      </c>
      <c r="R535" s="156">
        <f t="shared" si="156"/>
        <v>0</v>
      </c>
      <c r="S535" s="156">
        <v>0</v>
      </c>
      <c r="T535" s="157">
        <f t="shared" si="157"/>
        <v>0</v>
      </c>
      <c r="AR535" s="21" t="s">
        <v>183</v>
      </c>
      <c r="AT535" s="21" t="s">
        <v>156</v>
      </c>
      <c r="AU535" s="21" t="s">
        <v>81</v>
      </c>
      <c r="AY535" s="21" t="s">
        <v>155</v>
      </c>
      <c r="BE535" s="158">
        <f t="shared" si="158"/>
        <v>0</v>
      </c>
      <c r="BF535" s="158">
        <f t="shared" si="159"/>
        <v>0</v>
      </c>
      <c r="BG535" s="158">
        <f t="shared" si="160"/>
        <v>0</v>
      </c>
      <c r="BH535" s="158">
        <f t="shared" si="161"/>
        <v>0</v>
      </c>
      <c r="BI535" s="158">
        <f t="shared" si="162"/>
        <v>0</v>
      </c>
      <c r="BJ535" s="21" t="s">
        <v>81</v>
      </c>
      <c r="BK535" s="158">
        <f t="shared" si="163"/>
        <v>0</v>
      </c>
      <c r="BL535" s="21" t="s">
        <v>183</v>
      </c>
      <c r="BM535" s="21" t="s">
        <v>3056</v>
      </c>
    </row>
    <row r="536" spans="2:65" s="1" customFormat="1" ht="16.5" customHeight="1">
      <c r="B536" s="37"/>
      <c r="C536" s="147" t="s">
        <v>799</v>
      </c>
      <c r="D536" s="147" t="s">
        <v>156</v>
      </c>
      <c r="E536" s="148" t="s">
        <v>3057</v>
      </c>
      <c r="F536" s="149" t="s">
        <v>3058</v>
      </c>
      <c r="G536" s="150" t="s">
        <v>303</v>
      </c>
      <c r="H536" s="151">
        <v>5.1379999999999999</v>
      </c>
      <c r="I536" s="152"/>
      <c r="J536" s="153">
        <f t="shared" si="154"/>
        <v>0</v>
      </c>
      <c r="K536" s="149" t="s">
        <v>21</v>
      </c>
      <c r="L536" s="37"/>
      <c r="M536" s="154" t="s">
        <v>21</v>
      </c>
      <c r="N536" s="155" t="s">
        <v>44</v>
      </c>
      <c r="P536" s="156">
        <f t="shared" si="155"/>
        <v>0</v>
      </c>
      <c r="Q536" s="156">
        <v>0</v>
      </c>
      <c r="R536" s="156">
        <f t="shared" si="156"/>
        <v>0</v>
      </c>
      <c r="S536" s="156">
        <v>0</v>
      </c>
      <c r="T536" s="157">
        <f t="shared" si="157"/>
        <v>0</v>
      </c>
      <c r="AR536" s="21" t="s">
        <v>183</v>
      </c>
      <c r="AT536" s="21" t="s">
        <v>156</v>
      </c>
      <c r="AU536" s="21" t="s">
        <v>81</v>
      </c>
      <c r="AY536" s="21" t="s">
        <v>155</v>
      </c>
      <c r="BE536" s="158">
        <f t="shared" si="158"/>
        <v>0</v>
      </c>
      <c r="BF536" s="158">
        <f t="shared" si="159"/>
        <v>0</v>
      </c>
      <c r="BG536" s="158">
        <f t="shared" si="160"/>
        <v>0</v>
      </c>
      <c r="BH536" s="158">
        <f t="shared" si="161"/>
        <v>0</v>
      </c>
      <c r="BI536" s="158">
        <f t="shared" si="162"/>
        <v>0</v>
      </c>
      <c r="BJ536" s="21" t="s">
        <v>81</v>
      </c>
      <c r="BK536" s="158">
        <f t="shared" si="163"/>
        <v>0</v>
      </c>
      <c r="BL536" s="21" t="s">
        <v>183</v>
      </c>
      <c r="BM536" s="21" t="s">
        <v>3059</v>
      </c>
    </row>
    <row r="537" spans="2:65" s="1" customFormat="1" ht="16.5" customHeight="1">
      <c r="B537" s="37"/>
      <c r="C537" s="147" t="s">
        <v>73</v>
      </c>
      <c r="D537" s="147" t="s">
        <v>156</v>
      </c>
      <c r="E537" s="148" t="s">
        <v>3060</v>
      </c>
      <c r="F537" s="149" t="s">
        <v>3061</v>
      </c>
      <c r="G537" s="150" t="s">
        <v>21</v>
      </c>
      <c r="H537" s="151">
        <v>0</v>
      </c>
      <c r="I537" s="152"/>
      <c r="J537" s="153">
        <f t="shared" si="154"/>
        <v>0</v>
      </c>
      <c r="K537" s="149" t="s">
        <v>21</v>
      </c>
      <c r="L537" s="37"/>
      <c r="M537" s="154" t="s">
        <v>21</v>
      </c>
      <c r="N537" s="155" t="s">
        <v>44</v>
      </c>
      <c r="P537" s="156">
        <f t="shared" si="155"/>
        <v>0</v>
      </c>
      <c r="Q537" s="156">
        <v>0</v>
      </c>
      <c r="R537" s="156">
        <f t="shared" si="156"/>
        <v>0</v>
      </c>
      <c r="S537" s="156">
        <v>0</v>
      </c>
      <c r="T537" s="157">
        <f t="shared" si="157"/>
        <v>0</v>
      </c>
      <c r="AR537" s="21" t="s">
        <v>183</v>
      </c>
      <c r="AT537" s="21" t="s">
        <v>156</v>
      </c>
      <c r="AU537" s="21" t="s">
        <v>81</v>
      </c>
      <c r="AY537" s="21" t="s">
        <v>155</v>
      </c>
      <c r="BE537" s="158">
        <f t="shared" si="158"/>
        <v>0</v>
      </c>
      <c r="BF537" s="158">
        <f t="shared" si="159"/>
        <v>0</v>
      </c>
      <c r="BG537" s="158">
        <f t="shared" si="160"/>
        <v>0</v>
      </c>
      <c r="BH537" s="158">
        <f t="shared" si="161"/>
        <v>0</v>
      </c>
      <c r="BI537" s="158">
        <f t="shared" si="162"/>
        <v>0</v>
      </c>
      <c r="BJ537" s="21" t="s">
        <v>81</v>
      </c>
      <c r="BK537" s="158">
        <f t="shared" si="163"/>
        <v>0</v>
      </c>
      <c r="BL537" s="21" t="s">
        <v>183</v>
      </c>
      <c r="BM537" s="21" t="s">
        <v>3062</v>
      </c>
    </row>
    <row r="538" spans="2:65" s="9" customFormat="1" ht="29.85" customHeight="1">
      <c r="B538" s="137"/>
      <c r="D538" s="138" t="s">
        <v>72</v>
      </c>
      <c r="E538" s="169" t="s">
        <v>2956</v>
      </c>
      <c r="F538" s="169" t="s">
        <v>3063</v>
      </c>
      <c r="I538" s="140"/>
      <c r="J538" s="170">
        <f>BK538</f>
        <v>0</v>
      </c>
      <c r="L538" s="137"/>
      <c r="M538" s="142"/>
      <c r="P538" s="143">
        <v>0</v>
      </c>
      <c r="R538" s="143">
        <v>0</v>
      </c>
      <c r="T538" s="144">
        <v>0</v>
      </c>
      <c r="AR538" s="138" t="s">
        <v>83</v>
      </c>
      <c r="AT538" s="145" t="s">
        <v>72</v>
      </c>
      <c r="AU538" s="145" t="s">
        <v>81</v>
      </c>
      <c r="AY538" s="138" t="s">
        <v>155</v>
      </c>
      <c r="BK538" s="146">
        <v>0</v>
      </c>
    </row>
    <row r="539" spans="2:65" s="9" customFormat="1" ht="24.95" customHeight="1">
      <c r="B539" s="137"/>
      <c r="D539" s="138" t="s">
        <v>72</v>
      </c>
      <c r="E539" s="139" t="s">
        <v>3064</v>
      </c>
      <c r="F539" s="139" t="s">
        <v>3065</v>
      </c>
      <c r="I539" s="140"/>
      <c r="J539" s="141">
        <f>BK539</f>
        <v>0</v>
      </c>
      <c r="L539" s="137"/>
      <c r="M539" s="142"/>
      <c r="P539" s="143">
        <f>SUM(P540:P565)</f>
        <v>0</v>
      </c>
      <c r="R539" s="143">
        <f>SUM(R540:R565)</f>
        <v>2.2062656</v>
      </c>
      <c r="T539" s="144">
        <f>SUM(T540:T565)</f>
        <v>0</v>
      </c>
      <c r="AR539" s="138" t="s">
        <v>83</v>
      </c>
      <c r="AT539" s="145" t="s">
        <v>72</v>
      </c>
      <c r="AU539" s="145" t="s">
        <v>73</v>
      </c>
      <c r="AY539" s="138" t="s">
        <v>155</v>
      </c>
      <c r="BK539" s="146">
        <f>SUM(BK540:BK565)</f>
        <v>0</v>
      </c>
    </row>
    <row r="540" spans="2:65" s="1" customFormat="1" ht="16.5" customHeight="1">
      <c r="B540" s="37"/>
      <c r="C540" s="147" t="s">
        <v>3066</v>
      </c>
      <c r="D540" s="147" t="s">
        <v>156</v>
      </c>
      <c r="E540" s="148" t="s">
        <v>3067</v>
      </c>
      <c r="F540" s="149" t="s">
        <v>3068</v>
      </c>
      <c r="G540" s="150" t="s">
        <v>284</v>
      </c>
      <c r="H540" s="151">
        <v>12.5</v>
      </c>
      <c r="I540" s="152"/>
      <c r="J540" s="153">
        <f t="shared" ref="J540:J564" si="164">ROUND(I540*H540,2)</f>
        <v>0</v>
      </c>
      <c r="K540" s="149" t="s">
        <v>21</v>
      </c>
      <c r="L540" s="37"/>
      <c r="M540" s="154" t="s">
        <v>21</v>
      </c>
      <c r="N540" s="155" t="s">
        <v>44</v>
      </c>
      <c r="P540" s="156">
        <f t="shared" ref="P540:P564" si="165">O540*H540</f>
        <v>0</v>
      </c>
      <c r="Q540" s="156">
        <v>1.7139999999999999E-2</v>
      </c>
      <c r="R540" s="156">
        <f t="shared" ref="R540:R564" si="166">Q540*H540</f>
        <v>0.21425</v>
      </c>
      <c r="S540" s="156">
        <v>0</v>
      </c>
      <c r="T540" s="157">
        <f t="shared" ref="T540:T564" si="167">S540*H540</f>
        <v>0</v>
      </c>
      <c r="AR540" s="21" t="s">
        <v>183</v>
      </c>
      <c r="AT540" s="21" t="s">
        <v>156</v>
      </c>
      <c r="AU540" s="21" t="s">
        <v>81</v>
      </c>
      <c r="AY540" s="21" t="s">
        <v>155</v>
      </c>
      <c r="BE540" s="158">
        <f t="shared" ref="BE540:BE564" si="168">IF(N540="základní",J540,0)</f>
        <v>0</v>
      </c>
      <c r="BF540" s="158">
        <f t="shared" ref="BF540:BF564" si="169">IF(N540="snížená",J540,0)</f>
        <v>0</v>
      </c>
      <c r="BG540" s="158">
        <f t="shared" ref="BG540:BG564" si="170">IF(N540="zákl. přenesená",J540,0)</f>
        <v>0</v>
      </c>
      <c r="BH540" s="158">
        <f t="shared" ref="BH540:BH564" si="171">IF(N540="sníž. přenesená",J540,0)</f>
        <v>0</v>
      </c>
      <c r="BI540" s="158">
        <f t="shared" ref="BI540:BI564" si="172">IF(N540="nulová",J540,0)</f>
        <v>0</v>
      </c>
      <c r="BJ540" s="21" t="s">
        <v>81</v>
      </c>
      <c r="BK540" s="158">
        <f t="shared" ref="BK540:BK564" si="173">ROUND(I540*H540,2)</f>
        <v>0</v>
      </c>
      <c r="BL540" s="21" t="s">
        <v>183</v>
      </c>
      <c r="BM540" s="21" t="s">
        <v>3069</v>
      </c>
    </row>
    <row r="541" spans="2:65" s="1" customFormat="1" ht="16.5" customHeight="1">
      <c r="B541" s="37"/>
      <c r="C541" s="147" t="s">
        <v>73</v>
      </c>
      <c r="D541" s="147" t="s">
        <v>156</v>
      </c>
      <c r="E541" s="148" t="s">
        <v>3070</v>
      </c>
      <c r="F541" s="149" t="s">
        <v>3071</v>
      </c>
      <c r="G541" s="150" t="s">
        <v>21</v>
      </c>
      <c r="H541" s="151">
        <v>0</v>
      </c>
      <c r="I541" s="152"/>
      <c r="J541" s="153">
        <f t="shared" si="164"/>
        <v>0</v>
      </c>
      <c r="K541" s="149" t="s">
        <v>21</v>
      </c>
      <c r="L541" s="37"/>
      <c r="M541" s="154" t="s">
        <v>21</v>
      </c>
      <c r="N541" s="155" t="s">
        <v>44</v>
      </c>
      <c r="P541" s="156">
        <f t="shared" si="165"/>
        <v>0</v>
      </c>
      <c r="Q541" s="156">
        <v>0</v>
      </c>
      <c r="R541" s="156">
        <f t="shared" si="166"/>
        <v>0</v>
      </c>
      <c r="S541" s="156">
        <v>0</v>
      </c>
      <c r="T541" s="157">
        <f t="shared" si="167"/>
        <v>0</v>
      </c>
      <c r="AR541" s="21" t="s">
        <v>183</v>
      </c>
      <c r="AT541" s="21" t="s">
        <v>156</v>
      </c>
      <c r="AU541" s="21" t="s">
        <v>81</v>
      </c>
      <c r="AY541" s="21" t="s">
        <v>155</v>
      </c>
      <c r="BE541" s="158">
        <f t="shared" si="168"/>
        <v>0</v>
      </c>
      <c r="BF541" s="158">
        <f t="shared" si="169"/>
        <v>0</v>
      </c>
      <c r="BG541" s="158">
        <f t="shared" si="170"/>
        <v>0</v>
      </c>
      <c r="BH541" s="158">
        <f t="shared" si="171"/>
        <v>0</v>
      </c>
      <c r="BI541" s="158">
        <f t="shared" si="172"/>
        <v>0</v>
      </c>
      <c r="BJ541" s="21" t="s">
        <v>81</v>
      </c>
      <c r="BK541" s="158">
        <f t="shared" si="173"/>
        <v>0</v>
      </c>
      <c r="BL541" s="21" t="s">
        <v>183</v>
      </c>
      <c r="BM541" s="21" t="s">
        <v>3072</v>
      </c>
    </row>
    <row r="542" spans="2:65" s="1" customFormat="1" ht="16.5" customHeight="1">
      <c r="B542" s="37"/>
      <c r="C542" s="147" t="s">
        <v>804</v>
      </c>
      <c r="D542" s="147" t="s">
        <v>156</v>
      </c>
      <c r="E542" s="148" t="s">
        <v>3073</v>
      </c>
      <c r="F542" s="149" t="s">
        <v>3074</v>
      </c>
      <c r="G542" s="150" t="s">
        <v>300</v>
      </c>
      <c r="H542" s="151">
        <v>12.5</v>
      </c>
      <c r="I542" s="152"/>
      <c r="J542" s="153">
        <f t="shared" si="164"/>
        <v>0</v>
      </c>
      <c r="K542" s="149" t="s">
        <v>21</v>
      </c>
      <c r="L542" s="37"/>
      <c r="M542" s="154" t="s">
        <v>21</v>
      </c>
      <c r="N542" s="155" t="s">
        <v>44</v>
      </c>
      <c r="P542" s="156">
        <f t="shared" si="165"/>
        <v>0</v>
      </c>
      <c r="Q542" s="156">
        <v>3.3999999999999998E-3</v>
      </c>
      <c r="R542" s="156">
        <f t="shared" si="166"/>
        <v>4.2499999999999996E-2</v>
      </c>
      <c r="S542" s="156">
        <v>0</v>
      </c>
      <c r="T542" s="157">
        <f t="shared" si="167"/>
        <v>0</v>
      </c>
      <c r="AR542" s="21" t="s">
        <v>183</v>
      </c>
      <c r="AT542" s="21" t="s">
        <v>156</v>
      </c>
      <c r="AU542" s="21" t="s">
        <v>81</v>
      </c>
      <c r="AY542" s="21" t="s">
        <v>155</v>
      </c>
      <c r="BE542" s="158">
        <f t="shared" si="168"/>
        <v>0</v>
      </c>
      <c r="BF542" s="158">
        <f t="shared" si="169"/>
        <v>0</v>
      </c>
      <c r="BG542" s="158">
        <f t="shared" si="170"/>
        <v>0</v>
      </c>
      <c r="BH542" s="158">
        <f t="shared" si="171"/>
        <v>0</v>
      </c>
      <c r="BI542" s="158">
        <f t="shared" si="172"/>
        <v>0</v>
      </c>
      <c r="BJ542" s="21" t="s">
        <v>81</v>
      </c>
      <c r="BK542" s="158">
        <f t="shared" si="173"/>
        <v>0</v>
      </c>
      <c r="BL542" s="21" t="s">
        <v>183</v>
      </c>
      <c r="BM542" s="21" t="s">
        <v>3075</v>
      </c>
    </row>
    <row r="543" spans="2:65" s="1" customFormat="1" ht="16.5" customHeight="1">
      <c r="B543" s="37"/>
      <c r="C543" s="147" t="s">
        <v>3076</v>
      </c>
      <c r="D543" s="147" t="s">
        <v>156</v>
      </c>
      <c r="E543" s="148" t="s">
        <v>3077</v>
      </c>
      <c r="F543" s="149" t="s">
        <v>3078</v>
      </c>
      <c r="G543" s="150" t="s">
        <v>300</v>
      </c>
      <c r="H543" s="151">
        <v>11.4</v>
      </c>
      <c r="I543" s="152"/>
      <c r="J543" s="153">
        <f t="shared" si="164"/>
        <v>0</v>
      </c>
      <c r="K543" s="149" t="s">
        <v>21</v>
      </c>
      <c r="L543" s="37"/>
      <c r="M543" s="154" t="s">
        <v>21</v>
      </c>
      <c r="N543" s="155" t="s">
        <v>44</v>
      </c>
      <c r="P543" s="156">
        <f t="shared" si="165"/>
        <v>0</v>
      </c>
      <c r="Q543" s="156">
        <v>4.8500000000000001E-3</v>
      </c>
      <c r="R543" s="156">
        <f t="shared" si="166"/>
        <v>5.5290000000000006E-2</v>
      </c>
      <c r="S543" s="156">
        <v>0</v>
      </c>
      <c r="T543" s="157">
        <f t="shared" si="167"/>
        <v>0</v>
      </c>
      <c r="AR543" s="21" t="s">
        <v>183</v>
      </c>
      <c r="AT543" s="21" t="s">
        <v>156</v>
      </c>
      <c r="AU543" s="21" t="s">
        <v>81</v>
      </c>
      <c r="AY543" s="21" t="s">
        <v>155</v>
      </c>
      <c r="BE543" s="158">
        <f t="shared" si="168"/>
        <v>0</v>
      </c>
      <c r="BF543" s="158">
        <f t="shared" si="169"/>
        <v>0</v>
      </c>
      <c r="BG543" s="158">
        <f t="shared" si="170"/>
        <v>0</v>
      </c>
      <c r="BH543" s="158">
        <f t="shared" si="171"/>
        <v>0</v>
      </c>
      <c r="BI543" s="158">
        <f t="shared" si="172"/>
        <v>0</v>
      </c>
      <c r="BJ543" s="21" t="s">
        <v>81</v>
      </c>
      <c r="BK543" s="158">
        <f t="shared" si="173"/>
        <v>0</v>
      </c>
      <c r="BL543" s="21" t="s">
        <v>183</v>
      </c>
      <c r="BM543" s="21" t="s">
        <v>3079</v>
      </c>
    </row>
    <row r="544" spans="2:65" s="1" customFormat="1" ht="16.5" customHeight="1">
      <c r="B544" s="37"/>
      <c r="C544" s="147" t="s">
        <v>73</v>
      </c>
      <c r="D544" s="147" t="s">
        <v>156</v>
      </c>
      <c r="E544" s="148" t="s">
        <v>3080</v>
      </c>
      <c r="F544" s="149" t="s">
        <v>317</v>
      </c>
      <c r="G544" s="150" t="s">
        <v>21</v>
      </c>
      <c r="H544" s="151">
        <v>0</v>
      </c>
      <c r="I544" s="152"/>
      <c r="J544" s="153">
        <f t="shared" si="164"/>
        <v>0</v>
      </c>
      <c r="K544" s="149" t="s">
        <v>21</v>
      </c>
      <c r="L544" s="37"/>
      <c r="M544" s="154" t="s">
        <v>21</v>
      </c>
      <c r="N544" s="155" t="s">
        <v>44</v>
      </c>
      <c r="P544" s="156">
        <f t="shared" si="165"/>
        <v>0</v>
      </c>
      <c r="Q544" s="156">
        <v>0</v>
      </c>
      <c r="R544" s="156">
        <f t="shared" si="166"/>
        <v>0</v>
      </c>
      <c r="S544" s="156">
        <v>0</v>
      </c>
      <c r="T544" s="157">
        <f t="shared" si="167"/>
        <v>0</v>
      </c>
      <c r="AR544" s="21" t="s">
        <v>183</v>
      </c>
      <c r="AT544" s="21" t="s">
        <v>156</v>
      </c>
      <c r="AU544" s="21" t="s">
        <v>81</v>
      </c>
      <c r="AY544" s="21" t="s">
        <v>155</v>
      </c>
      <c r="BE544" s="158">
        <f t="shared" si="168"/>
        <v>0</v>
      </c>
      <c r="BF544" s="158">
        <f t="shared" si="169"/>
        <v>0</v>
      </c>
      <c r="BG544" s="158">
        <f t="shared" si="170"/>
        <v>0</v>
      </c>
      <c r="BH544" s="158">
        <f t="shared" si="171"/>
        <v>0</v>
      </c>
      <c r="BI544" s="158">
        <f t="shared" si="172"/>
        <v>0</v>
      </c>
      <c r="BJ544" s="21" t="s">
        <v>81</v>
      </c>
      <c r="BK544" s="158">
        <f t="shared" si="173"/>
        <v>0</v>
      </c>
      <c r="BL544" s="21" t="s">
        <v>183</v>
      </c>
      <c r="BM544" s="21" t="s">
        <v>3081</v>
      </c>
    </row>
    <row r="545" spans="2:65" s="1" customFormat="1" ht="16.5" customHeight="1">
      <c r="B545" s="37"/>
      <c r="C545" s="147" t="s">
        <v>807</v>
      </c>
      <c r="D545" s="147" t="s">
        <v>156</v>
      </c>
      <c r="E545" s="148" t="s">
        <v>3082</v>
      </c>
      <c r="F545" s="149" t="s">
        <v>3083</v>
      </c>
      <c r="G545" s="150" t="s">
        <v>284</v>
      </c>
      <c r="H545" s="151">
        <v>0.78</v>
      </c>
      <c r="I545" s="152"/>
      <c r="J545" s="153">
        <f t="shared" si="164"/>
        <v>0</v>
      </c>
      <c r="K545" s="149" t="s">
        <v>21</v>
      </c>
      <c r="L545" s="37"/>
      <c r="M545" s="154" t="s">
        <v>21</v>
      </c>
      <c r="N545" s="155" t="s">
        <v>44</v>
      </c>
      <c r="P545" s="156">
        <f t="shared" si="165"/>
        <v>0</v>
      </c>
      <c r="Q545" s="156">
        <v>8.9499999999999996E-3</v>
      </c>
      <c r="R545" s="156">
        <f t="shared" si="166"/>
        <v>6.9810000000000002E-3</v>
      </c>
      <c r="S545" s="156">
        <v>0</v>
      </c>
      <c r="T545" s="157">
        <f t="shared" si="167"/>
        <v>0</v>
      </c>
      <c r="AR545" s="21" t="s">
        <v>183</v>
      </c>
      <c r="AT545" s="21" t="s">
        <v>156</v>
      </c>
      <c r="AU545" s="21" t="s">
        <v>81</v>
      </c>
      <c r="AY545" s="21" t="s">
        <v>155</v>
      </c>
      <c r="BE545" s="158">
        <f t="shared" si="168"/>
        <v>0</v>
      </c>
      <c r="BF545" s="158">
        <f t="shared" si="169"/>
        <v>0</v>
      </c>
      <c r="BG545" s="158">
        <f t="shared" si="170"/>
        <v>0</v>
      </c>
      <c r="BH545" s="158">
        <f t="shared" si="171"/>
        <v>0</v>
      </c>
      <c r="BI545" s="158">
        <f t="shared" si="172"/>
        <v>0</v>
      </c>
      <c r="BJ545" s="21" t="s">
        <v>81</v>
      </c>
      <c r="BK545" s="158">
        <f t="shared" si="173"/>
        <v>0</v>
      </c>
      <c r="BL545" s="21" t="s">
        <v>183</v>
      </c>
      <c r="BM545" s="21" t="s">
        <v>3084</v>
      </c>
    </row>
    <row r="546" spans="2:65" s="1" customFormat="1" ht="16.5" customHeight="1">
      <c r="B546" s="37"/>
      <c r="C546" s="147" t="s">
        <v>73</v>
      </c>
      <c r="D546" s="147" t="s">
        <v>156</v>
      </c>
      <c r="E546" s="148" t="s">
        <v>3085</v>
      </c>
      <c r="F546" s="149" t="s">
        <v>3086</v>
      </c>
      <c r="G546" s="150" t="s">
        <v>21</v>
      </c>
      <c r="H546" s="151">
        <v>0</v>
      </c>
      <c r="I546" s="152"/>
      <c r="J546" s="153">
        <f t="shared" si="164"/>
        <v>0</v>
      </c>
      <c r="K546" s="149" t="s">
        <v>21</v>
      </c>
      <c r="L546" s="37"/>
      <c r="M546" s="154" t="s">
        <v>21</v>
      </c>
      <c r="N546" s="155" t="s">
        <v>44</v>
      </c>
      <c r="P546" s="156">
        <f t="shared" si="165"/>
        <v>0</v>
      </c>
      <c r="Q546" s="156">
        <v>0</v>
      </c>
      <c r="R546" s="156">
        <f t="shared" si="166"/>
        <v>0</v>
      </c>
      <c r="S546" s="156">
        <v>0</v>
      </c>
      <c r="T546" s="157">
        <f t="shared" si="167"/>
        <v>0</v>
      </c>
      <c r="AR546" s="21" t="s">
        <v>183</v>
      </c>
      <c r="AT546" s="21" t="s">
        <v>156</v>
      </c>
      <c r="AU546" s="21" t="s">
        <v>81</v>
      </c>
      <c r="AY546" s="21" t="s">
        <v>155</v>
      </c>
      <c r="BE546" s="158">
        <f t="shared" si="168"/>
        <v>0</v>
      </c>
      <c r="BF546" s="158">
        <f t="shared" si="169"/>
        <v>0</v>
      </c>
      <c r="BG546" s="158">
        <f t="shared" si="170"/>
        <v>0</v>
      </c>
      <c r="BH546" s="158">
        <f t="shared" si="171"/>
        <v>0</v>
      </c>
      <c r="BI546" s="158">
        <f t="shared" si="172"/>
        <v>0</v>
      </c>
      <c r="BJ546" s="21" t="s">
        <v>81</v>
      </c>
      <c r="BK546" s="158">
        <f t="shared" si="173"/>
        <v>0</v>
      </c>
      <c r="BL546" s="21" t="s">
        <v>183</v>
      </c>
      <c r="BM546" s="21" t="s">
        <v>3087</v>
      </c>
    </row>
    <row r="547" spans="2:65" s="1" customFormat="1" ht="25.5" customHeight="1">
      <c r="B547" s="37"/>
      <c r="C547" s="147" t="s">
        <v>3088</v>
      </c>
      <c r="D547" s="147" t="s">
        <v>156</v>
      </c>
      <c r="E547" s="148" t="s">
        <v>3089</v>
      </c>
      <c r="F547" s="149" t="s">
        <v>3090</v>
      </c>
      <c r="G547" s="150" t="s">
        <v>427</v>
      </c>
      <c r="H547" s="151">
        <v>12</v>
      </c>
      <c r="I547" s="152"/>
      <c r="J547" s="153">
        <f t="shared" si="164"/>
        <v>0</v>
      </c>
      <c r="K547" s="149" t="s">
        <v>21</v>
      </c>
      <c r="L547" s="37"/>
      <c r="M547" s="154" t="s">
        <v>21</v>
      </c>
      <c r="N547" s="155" t="s">
        <v>44</v>
      </c>
      <c r="P547" s="156">
        <f t="shared" si="165"/>
        <v>0</v>
      </c>
      <c r="Q547" s="156">
        <v>6.0800000000000003E-3</v>
      </c>
      <c r="R547" s="156">
        <f t="shared" si="166"/>
        <v>7.2959999999999997E-2</v>
      </c>
      <c r="S547" s="156">
        <v>0</v>
      </c>
      <c r="T547" s="157">
        <f t="shared" si="167"/>
        <v>0</v>
      </c>
      <c r="AR547" s="21" t="s">
        <v>183</v>
      </c>
      <c r="AT547" s="21" t="s">
        <v>156</v>
      </c>
      <c r="AU547" s="21" t="s">
        <v>81</v>
      </c>
      <c r="AY547" s="21" t="s">
        <v>155</v>
      </c>
      <c r="BE547" s="158">
        <f t="shared" si="168"/>
        <v>0</v>
      </c>
      <c r="BF547" s="158">
        <f t="shared" si="169"/>
        <v>0</v>
      </c>
      <c r="BG547" s="158">
        <f t="shared" si="170"/>
        <v>0</v>
      </c>
      <c r="BH547" s="158">
        <f t="shared" si="171"/>
        <v>0</v>
      </c>
      <c r="BI547" s="158">
        <f t="shared" si="172"/>
        <v>0</v>
      </c>
      <c r="BJ547" s="21" t="s">
        <v>81</v>
      </c>
      <c r="BK547" s="158">
        <f t="shared" si="173"/>
        <v>0</v>
      </c>
      <c r="BL547" s="21" t="s">
        <v>183</v>
      </c>
      <c r="BM547" s="21" t="s">
        <v>3091</v>
      </c>
    </row>
    <row r="548" spans="2:65" s="1" customFormat="1" ht="16.5" customHeight="1">
      <c r="B548" s="37"/>
      <c r="C548" s="147" t="s">
        <v>73</v>
      </c>
      <c r="D548" s="147" t="s">
        <v>156</v>
      </c>
      <c r="E548" s="148" t="s">
        <v>3092</v>
      </c>
      <c r="F548" s="149" t="s">
        <v>2330</v>
      </c>
      <c r="G548" s="150" t="s">
        <v>21</v>
      </c>
      <c r="H548" s="151">
        <v>0</v>
      </c>
      <c r="I548" s="152"/>
      <c r="J548" s="153">
        <f t="shared" si="164"/>
        <v>0</v>
      </c>
      <c r="K548" s="149" t="s">
        <v>21</v>
      </c>
      <c r="L548" s="37"/>
      <c r="M548" s="154" t="s">
        <v>21</v>
      </c>
      <c r="N548" s="155" t="s">
        <v>44</v>
      </c>
      <c r="P548" s="156">
        <f t="shared" si="165"/>
        <v>0</v>
      </c>
      <c r="Q548" s="156">
        <v>0</v>
      </c>
      <c r="R548" s="156">
        <f t="shared" si="166"/>
        <v>0</v>
      </c>
      <c r="S548" s="156">
        <v>0</v>
      </c>
      <c r="T548" s="157">
        <f t="shared" si="167"/>
        <v>0</v>
      </c>
      <c r="AR548" s="21" t="s">
        <v>183</v>
      </c>
      <c r="AT548" s="21" t="s">
        <v>156</v>
      </c>
      <c r="AU548" s="21" t="s">
        <v>81</v>
      </c>
      <c r="AY548" s="21" t="s">
        <v>155</v>
      </c>
      <c r="BE548" s="158">
        <f t="shared" si="168"/>
        <v>0</v>
      </c>
      <c r="BF548" s="158">
        <f t="shared" si="169"/>
        <v>0</v>
      </c>
      <c r="BG548" s="158">
        <f t="shared" si="170"/>
        <v>0</v>
      </c>
      <c r="BH548" s="158">
        <f t="shared" si="171"/>
        <v>0</v>
      </c>
      <c r="BI548" s="158">
        <f t="shared" si="172"/>
        <v>0</v>
      </c>
      <c r="BJ548" s="21" t="s">
        <v>81</v>
      </c>
      <c r="BK548" s="158">
        <f t="shared" si="173"/>
        <v>0</v>
      </c>
      <c r="BL548" s="21" t="s">
        <v>183</v>
      </c>
      <c r="BM548" s="21" t="s">
        <v>3093</v>
      </c>
    </row>
    <row r="549" spans="2:65" s="1" customFormat="1" ht="16.5" customHeight="1">
      <c r="B549" s="37"/>
      <c r="C549" s="147" t="s">
        <v>809</v>
      </c>
      <c r="D549" s="147" t="s">
        <v>156</v>
      </c>
      <c r="E549" s="148" t="s">
        <v>3094</v>
      </c>
      <c r="F549" s="149" t="s">
        <v>3095</v>
      </c>
      <c r="G549" s="150" t="s">
        <v>300</v>
      </c>
      <c r="H549" s="151">
        <v>13</v>
      </c>
      <c r="I549" s="152"/>
      <c r="J549" s="153">
        <f t="shared" si="164"/>
        <v>0</v>
      </c>
      <c r="K549" s="149" t="s">
        <v>21</v>
      </c>
      <c r="L549" s="37"/>
      <c r="M549" s="154" t="s">
        <v>21</v>
      </c>
      <c r="N549" s="155" t="s">
        <v>44</v>
      </c>
      <c r="P549" s="156">
        <f t="shared" si="165"/>
        <v>0</v>
      </c>
      <c r="Q549" s="156">
        <v>2.3800000000000002E-3</v>
      </c>
      <c r="R549" s="156">
        <f t="shared" si="166"/>
        <v>3.0940000000000002E-2</v>
      </c>
      <c r="S549" s="156">
        <v>0</v>
      </c>
      <c r="T549" s="157">
        <f t="shared" si="167"/>
        <v>0</v>
      </c>
      <c r="AR549" s="21" t="s">
        <v>183</v>
      </c>
      <c r="AT549" s="21" t="s">
        <v>156</v>
      </c>
      <c r="AU549" s="21" t="s">
        <v>81</v>
      </c>
      <c r="AY549" s="21" t="s">
        <v>155</v>
      </c>
      <c r="BE549" s="158">
        <f t="shared" si="168"/>
        <v>0</v>
      </c>
      <c r="BF549" s="158">
        <f t="shared" si="169"/>
        <v>0</v>
      </c>
      <c r="BG549" s="158">
        <f t="shared" si="170"/>
        <v>0</v>
      </c>
      <c r="BH549" s="158">
        <f t="shared" si="171"/>
        <v>0</v>
      </c>
      <c r="BI549" s="158">
        <f t="shared" si="172"/>
        <v>0</v>
      </c>
      <c r="BJ549" s="21" t="s">
        <v>81</v>
      </c>
      <c r="BK549" s="158">
        <f t="shared" si="173"/>
        <v>0</v>
      </c>
      <c r="BL549" s="21" t="s">
        <v>183</v>
      </c>
      <c r="BM549" s="21" t="s">
        <v>3096</v>
      </c>
    </row>
    <row r="550" spans="2:65" s="1" customFormat="1" ht="16.5" customHeight="1">
      <c r="B550" s="37"/>
      <c r="C550" s="147" t="s">
        <v>73</v>
      </c>
      <c r="D550" s="147" t="s">
        <v>156</v>
      </c>
      <c r="E550" s="148" t="s">
        <v>3097</v>
      </c>
      <c r="F550" s="149" t="s">
        <v>2702</v>
      </c>
      <c r="G550" s="150" t="s">
        <v>21</v>
      </c>
      <c r="H550" s="151">
        <v>0</v>
      </c>
      <c r="I550" s="152"/>
      <c r="J550" s="153">
        <f t="shared" si="164"/>
        <v>0</v>
      </c>
      <c r="K550" s="149" t="s">
        <v>21</v>
      </c>
      <c r="L550" s="37"/>
      <c r="M550" s="154" t="s">
        <v>21</v>
      </c>
      <c r="N550" s="155" t="s">
        <v>44</v>
      </c>
      <c r="P550" s="156">
        <f t="shared" si="165"/>
        <v>0</v>
      </c>
      <c r="Q550" s="156">
        <v>0</v>
      </c>
      <c r="R550" s="156">
        <f t="shared" si="166"/>
        <v>0</v>
      </c>
      <c r="S550" s="156">
        <v>0</v>
      </c>
      <c r="T550" s="157">
        <f t="shared" si="167"/>
        <v>0</v>
      </c>
      <c r="AR550" s="21" t="s">
        <v>183</v>
      </c>
      <c r="AT550" s="21" t="s">
        <v>156</v>
      </c>
      <c r="AU550" s="21" t="s">
        <v>81</v>
      </c>
      <c r="AY550" s="21" t="s">
        <v>155</v>
      </c>
      <c r="BE550" s="158">
        <f t="shared" si="168"/>
        <v>0</v>
      </c>
      <c r="BF550" s="158">
        <f t="shared" si="169"/>
        <v>0</v>
      </c>
      <c r="BG550" s="158">
        <f t="shared" si="170"/>
        <v>0</v>
      </c>
      <c r="BH550" s="158">
        <f t="shared" si="171"/>
        <v>0</v>
      </c>
      <c r="BI550" s="158">
        <f t="shared" si="172"/>
        <v>0</v>
      </c>
      <c r="BJ550" s="21" t="s">
        <v>81</v>
      </c>
      <c r="BK550" s="158">
        <f t="shared" si="173"/>
        <v>0</v>
      </c>
      <c r="BL550" s="21" t="s">
        <v>183</v>
      </c>
      <c r="BM550" s="21" t="s">
        <v>3098</v>
      </c>
    </row>
    <row r="551" spans="2:65" s="1" customFormat="1" ht="16.5" customHeight="1">
      <c r="B551" s="37"/>
      <c r="C551" s="147" t="s">
        <v>3099</v>
      </c>
      <c r="D551" s="147" t="s">
        <v>156</v>
      </c>
      <c r="E551" s="148" t="s">
        <v>3100</v>
      </c>
      <c r="F551" s="149" t="s">
        <v>3101</v>
      </c>
      <c r="G551" s="150" t="s">
        <v>427</v>
      </c>
      <c r="H551" s="151">
        <v>8</v>
      </c>
      <c r="I551" s="152"/>
      <c r="J551" s="153">
        <f t="shared" si="164"/>
        <v>0</v>
      </c>
      <c r="K551" s="149" t="s">
        <v>21</v>
      </c>
      <c r="L551" s="37"/>
      <c r="M551" s="154" t="s">
        <v>21</v>
      </c>
      <c r="N551" s="155" t="s">
        <v>44</v>
      </c>
      <c r="P551" s="156">
        <f t="shared" si="165"/>
        <v>0</v>
      </c>
      <c r="Q551" s="156">
        <v>3.29E-3</v>
      </c>
      <c r="R551" s="156">
        <f t="shared" si="166"/>
        <v>2.632E-2</v>
      </c>
      <c r="S551" s="156">
        <v>0</v>
      </c>
      <c r="T551" s="157">
        <f t="shared" si="167"/>
        <v>0</v>
      </c>
      <c r="AR551" s="21" t="s">
        <v>183</v>
      </c>
      <c r="AT551" s="21" t="s">
        <v>156</v>
      </c>
      <c r="AU551" s="21" t="s">
        <v>81</v>
      </c>
      <c r="AY551" s="21" t="s">
        <v>155</v>
      </c>
      <c r="BE551" s="158">
        <f t="shared" si="168"/>
        <v>0</v>
      </c>
      <c r="BF551" s="158">
        <f t="shared" si="169"/>
        <v>0</v>
      </c>
      <c r="BG551" s="158">
        <f t="shared" si="170"/>
        <v>0</v>
      </c>
      <c r="BH551" s="158">
        <f t="shared" si="171"/>
        <v>0</v>
      </c>
      <c r="BI551" s="158">
        <f t="shared" si="172"/>
        <v>0</v>
      </c>
      <c r="BJ551" s="21" t="s">
        <v>81</v>
      </c>
      <c r="BK551" s="158">
        <f t="shared" si="173"/>
        <v>0</v>
      </c>
      <c r="BL551" s="21" t="s">
        <v>183</v>
      </c>
      <c r="BM551" s="21" t="s">
        <v>3102</v>
      </c>
    </row>
    <row r="552" spans="2:65" s="1" customFormat="1" ht="16.5" customHeight="1">
      <c r="B552" s="37"/>
      <c r="C552" s="147" t="s">
        <v>73</v>
      </c>
      <c r="D552" s="147" t="s">
        <v>156</v>
      </c>
      <c r="E552" s="148" t="s">
        <v>3103</v>
      </c>
      <c r="F552" s="149" t="s">
        <v>2312</v>
      </c>
      <c r="G552" s="150" t="s">
        <v>21</v>
      </c>
      <c r="H552" s="151">
        <v>0</v>
      </c>
      <c r="I552" s="152"/>
      <c r="J552" s="153">
        <f t="shared" si="164"/>
        <v>0</v>
      </c>
      <c r="K552" s="149" t="s">
        <v>21</v>
      </c>
      <c r="L552" s="37"/>
      <c r="M552" s="154" t="s">
        <v>21</v>
      </c>
      <c r="N552" s="155" t="s">
        <v>44</v>
      </c>
      <c r="P552" s="156">
        <f t="shared" si="165"/>
        <v>0</v>
      </c>
      <c r="Q552" s="156">
        <v>0</v>
      </c>
      <c r="R552" s="156">
        <f t="shared" si="166"/>
        <v>0</v>
      </c>
      <c r="S552" s="156">
        <v>0</v>
      </c>
      <c r="T552" s="157">
        <f t="shared" si="167"/>
        <v>0</v>
      </c>
      <c r="AR552" s="21" t="s">
        <v>183</v>
      </c>
      <c r="AT552" s="21" t="s">
        <v>156</v>
      </c>
      <c r="AU552" s="21" t="s">
        <v>81</v>
      </c>
      <c r="AY552" s="21" t="s">
        <v>155</v>
      </c>
      <c r="BE552" s="158">
        <f t="shared" si="168"/>
        <v>0</v>
      </c>
      <c r="BF552" s="158">
        <f t="shared" si="169"/>
        <v>0</v>
      </c>
      <c r="BG552" s="158">
        <f t="shared" si="170"/>
        <v>0</v>
      </c>
      <c r="BH552" s="158">
        <f t="shared" si="171"/>
        <v>0</v>
      </c>
      <c r="BI552" s="158">
        <f t="shared" si="172"/>
        <v>0</v>
      </c>
      <c r="BJ552" s="21" t="s">
        <v>81</v>
      </c>
      <c r="BK552" s="158">
        <f t="shared" si="173"/>
        <v>0</v>
      </c>
      <c r="BL552" s="21" t="s">
        <v>183</v>
      </c>
      <c r="BM552" s="21" t="s">
        <v>3104</v>
      </c>
    </row>
    <row r="553" spans="2:65" s="1" customFormat="1" ht="16.5" customHeight="1">
      <c r="B553" s="37"/>
      <c r="C553" s="147" t="s">
        <v>812</v>
      </c>
      <c r="D553" s="147" t="s">
        <v>156</v>
      </c>
      <c r="E553" s="148" t="s">
        <v>3105</v>
      </c>
      <c r="F553" s="149" t="s">
        <v>3106</v>
      </c>
      <c r="G553" s="150" t="s">
        <v>300</v>
      </c>
      <c r="H553" s="151">
        <v>22.4</v>
      </c>
      <c r="I553" s="152"/>
      <c r="J553" s="153">
        <f t="shared" si="164"/>
        <v>0</v>
      </c>
      <c r="K553" s="149" t="s">
        <v>21</v>
      </c>
      <c r="L553" s="37"/>
      <c r="M553" s="154" t="s">
        <v>21</v>
      </c>
      <c r="N553" s="155" t="s">
        <v>44</v>
      </c>
      <c r="P553" s="156">
        <f t="shared" si="165"/>
        <v>0</v>
      </c>
      <c r="Q553" s="156">
        <v>4.6600000000000001E-3</v>
      </c>
      <c r="R553" s="156">
        <f t="shared" si="166"/>
        <v>0.10438399999999999</v>
      </c>
      <c r="S553" s="156">
        <v>0</v>
      </c>
      <c r="T553" s="157">
        <f t="shared" si="167"/>
        <v>0</v>
      </c>
      <c r="AR553" s="21" t="s">
        <v>183</v>
      </c>
      <c r="AT553" s="21" t="s">
        <v>156</v>
      </c>
      <c r="AU553" s="21" t="s">
        <v>81</v>
      </c>
      <c r="AY553" s="21" t="s">
        <v>155</v>
      </c>
      <c r="BE553" s="158">
        <f t="shared" si="168"/>
        <v>0</v>
      </c>
      <c r="BF553" s="158">
        <f t="shared" si="169"/>
        <v>0</v>
      </c>
      <c r="BG553" s="158">
        <f t="shared" si="170"/>
        <v>0</v>
      </c>
      <c r="BH553" s="158">
        <f t="shared" si="171"/>
        <v>0</v>
      </c>
      <c r="BI553" s="158">
        <f t="shared" si="172"/>
        <v>0</v>
      </c>
      <c r="BJ553" s="21" t="s">
        <v>81</v>
      </c>
      <c r="BK553" s="158">
        <f t="shared" si="173"/>
        <v>0</v>
      </c>
      <c r="BL553" s="21" t="s">
        <v>183</v>
      </c>
      <c r="BM553" s="21" t="s">
        <v>3107</v>
      </c>
    </row>
    <row r="554" spans="2:65" s="1" customFormat="1" ht="16.5" customHeight="1">
      <c r="B554" s="37"/>
      <c r="C554" s="147" t="s">
        <v>73</v>
      </c>
      <c r="D554" s="147" t="s">
        <v>156</v>
      </c>
      <c r="E554" s="148" t="s">
        <v>3108</v>
      </c>
      <c r="F554" s="149" t="s">
        <v>2330</v>
      </c>
      <c r="G554" s="150" t="s">
        <v>21</v>
      </c>
      <c r="H554" s="151">
        <v>0</v>
      </c>
      <c r="I554" s="152"/>
      <c r="J554" s="153">
        <f t="shared" si="164"/>
        <v>0</v>
      </c>
      <c r="K554" s="149" t="s">
        <v>21</v>
      </c>
      <c r="L554" s="37"/>
      <c r="M554" s="154" t="s">
        <v>21</v>
      </c>
      <c r="N554" s="155" t="s">
        <v>44</v>
      </c>
      <c r="P554" s="156">
        <f t="shared" si="165"/>
        <v>0</v>
      </c>
      <c r="Q554" s="156">
        <v>0</v>
      </c>
      <c r="R554" s="156">
        <f t="shared" si="166"/>
        <v>0</v>
      </c>
      <c r="S554" s="156">
        <v>0</v>
      </c>
      <c r="T554" s="157">
        <f t="shared" si="167"/>
        <v>0</v>
      </c>
      <c r="AR554" s="21" t="s">
        <v>183</v>
      </c>
      <c r="AT554" s="21" t="s">
        <v>156</v>
      </c>
      <c r="AU554" s="21" t="s">
        <v>81</v>
      </c>
      <c r="AY554" s="21" t="s">
        <v>155</v>
      </c>
      <c r="BE554" s="158">
        <f t="shared" si="168"/>
        <v>0</v>
      </c>
      <c r="BF554" s="158">
        <f t="shared" si="169"/>
        <v>0</v>
      </c>
      <c r="BG554" s="158">
        <f t="shared" si="170"/>
        <v>0</v>
      </c>
      <c r="BH554" s="158">
        <f t="shared" si="171"/>
        <v>0</v>
      </c>
      <c r="BI554" s="158">
        <f t="shared" si="172"/>
        <v>0</v>
      </c>
      <c r="BJ554" s="21" t="s">
        <v>81</v>
      </c>
      <c r="BK554" s="158">
        <f t="shared" si="173"/>
        <v>0</v>
      </c>
      <c r="BL554" s="21" t="s">
        <v>183</v>
      </c>
      <c r="BM554" s="21" t="s">
        <v>3109</v>
      </c>
    </row>
    <row r="555" spans="2:65" s="1" customFormat="1" ht="16.5" customHeight="1">
      <c r="B555" s="37"/>
      <c r="C555" s="147" t="s">
        <v>3110</v>
      </c>
      <c r="D555" s="147" t="s">
        <v>156</v>
      </c>
      <c r="E555" s="148" t="s">
        <v>3111</v>
      </c>
      <c r="F555" s="149" t="s">
        <v>3112</v>
      </c>
      <c r="G555" s="150" t="s">
        <v>300</v>
      </c>
      <c r="H555" s="151">
        <v>88.27</v>
      </c>
      <c r="I555" s="152"/>
      <c r="J555" s="153">
        <f t="shared" si="164"/>
        <v>0</v>
      </c>
      <c r="K555" s="149" t="s">
        <v>21</v>
      </c>
      <c r="L555" s="37"/>
      <c r="M555" s="154" t="s">
        <v>21</v>
      </c>
      <c r="N555" s="155" t="s">
        <v>44</v>
      </c>
      <c r="P555" s="156">
        <f t="shared" si="165"/>
        <v>0</v>
      </c>
      <c r="Q555" s="156">
        <v>4.2399999999999998E-3</v>
      </c>
      <c r="R555" s="156">
        <f t="shared" si="166"/>
        <v>0.37426479999999995</v>
      </c>
      <c r="S555" s="156">
        <v>0</v>
      </c>
      <c r="T555" s="157">
        <f t="shared" si="167"/>
        <v>0</v>
      </c>
      <c r="AR555" s="21" t="s">
        <v>183</v>
      </c>
      <c r="AT555" s="21" t="s">
        <v>156</v>
      </c>
      <c r="AU555" s="21" t="s">
        <v>81</v>
      </c>
      <c r="AY555" s="21" t="s">
        <v>155</v>
      </c>
      <c r="BE555" s="158">
        <f t="shared" si="168"/>
        <v>0</v>
      </c>
      <c r="BF555" s="158">
        <f t="shared" si="169"/>
        <v>0</v>
      </c>
      <c r="BG555" s="158">
        <f t="shared" si="170"/>
        <v>0</v>
      </c>
      <c r="BH555" s="158">
        <f t="shared" si="171"/>
        <v>0</v>
      </c>
      <c r="BI555" s="158">
        <f t="shared" si="172"/>
        <v>0</v>
      </c>
      <c r="BJ555" s="21" t="s">
        <v>81</v>
      </c>
      <c r="BK555" s="158">
        <f t="shared" si="173"/>
        <v>0</v>
      </c>
      <c r="BL555" s="21" t="s">
        <v>183</v>
      </c>
      <c r="BM555" s="21" t="s">
        <v>3113</v>
      </c>
    </row>
    <row r="556" spans="2:65" s="1" customFormat="1" ht="16.5" customHeight="1">
      <c r="B556" s="37"/>
      <c r="C556" s="147" t="s">
        <v>73</v>
      </c>
      <c r="D556" s="147" t="s">
        <v>156</v>
      </c>
      <c r="E556" s="148" t="s">
        <v>3114</v>
      </c>
      <c r="F556" s="149" t="s">
        <v>320</v>
      </c>
      <c r="G556" s="150" t="s">
        <v>21</v>
      </c>
      <c r="H556" s="151">
        <v>0</v>
      </c>
      <c r="I556" s="152"/>
      <c r="J556" s="153">
        <f t="shared" si="164"/>
        <v>0</v>
      </c>
      <c r="K556" s="149" t="s">
        <v>21</v>
      </c>
      <c r="L556" s="37"/>
      <c r="M556" s="154" t="s">
        <v>21</v>
      </c>
      <c r="N556" s="155" t="s">
        <v>44</v>
      </c>
      <c r="P556" s="156">
        <f t="shared" si="165"/>
        <v>0</v>
      </c>
      <c r="Q556" s="156">
        <v>0</v>
      </c>
      <c r="R556" s="156">
        <f t="shared" si="166"/>
        <v>0</v>
      </c>
      <c r="S556" s="156">
        <v>0</v>
      </c>
      <c r="T556" s="157">
        <f t="shared" si="167"/>
        <v>0</v>
      </c>
      <c r="AR556" s="21" t="s">
        <v>183</v>
      </c>
      <c r="AT556" s="21" t="s">
        <v>156</v>
      </c>
      <c r="AU556" s="21" t="s">
        <v>81</v>
      </c>
      <c r="AY556" s="21" t="s">
        <v>155</v>
      </c>
      <c r="BE556" s="158">
        <f t="shared" si="168"/>
        <v>0</v>
      </c>
      <c r="BF556" s="158">
        <f t="shared" si="169"/>
        <v>0</v>
      </c>
      <c r="BG556" s="158">
        <f t="shared" si="170"/>
        <v>0</v>
      </c>
      <c r="BH556" s="158">
        <f t="shared" si="171"/>
        <v>0</v>
      </c>
      <c r="BI556" s="158">
        <f t="shared" si="172"/>
        <v>0</v>
      </c>
      <c r="BJ556" s="21" t="s">
        <v>81</v>
      </c>
      <c r="BK556" s="158">
        <f t="shared" si="173"/>
        <v>0</v>
      </c>
      <c r="BL556" s="21" t="s">
        <v>183</v>
      </c>
      <c r="BM556" s="21" t="s">
        <v>3115</v>
      </c>
    </row>
    <row r="557" spans="2:65" s="1" customFormat="1" ht="16.5" customHeight="1">
      <c r="B557" s="37"/>
      <c r="C557" s="147" t="s">
        <v>814</v>
      </c>
      <c r="D557" s="147" t="s">
        <v>156</v>
      </c>
      <c r="E557" s="148" t="s">
        <v>3116</v>
      </c>
      <c r="F557" s="149" t="s">
        <v>3117</v>
      </c>
      <c r="G557" s="150" t="s">
        <v>300</v>
      </c>
      <c r="H557" s="151">
        <v>197.66</v>
      </c>
      <c r="I557" s="152"/>
      <c r="J557" s="153">
        <f t="shared" si="164"/>
        <v>0</v>
      </c>
      <c r="K557" s="149" t="s">
        <v>21</v>
      </c>
      <c r="L557" s="37"/>
      <c r="M557" s="154" t="s">
        <v>21</v>
      </c>
      <c r="N557" s="155" t="s">
        <v>44</v>
      </c>
      <c r="P557" s="156">
        <f t="shared" si="165"/>
        <v>0</v>
      </c>
      <c r="Q557" s="156">
        <v>4.6299999999999996E-3</v>
      </c>
      <c r="R557" s="156">
        <f t="shared" si="166"/>
        <v>0.91516579999999992</v>
      </c>
      <c r="S557" s="156">
        <v>0</v>
      </c>
      <c r="T557" s="157">
        <f t="shared" si="167"/>
        <v>0</v>
      </c>
      <c r="AR557" s="21" t="s">
        <v>183</v>
      </c>
      <c r="AT557" s="21" t="s">
        <v>156</v>
      </c>
      <c r="AU557" s="21" t="s">
        <v>81</v>
      </c>
      <c r="AY557" s="21" t="s">
        <v>155</v>
      </c>
      <c r="BE557" s="158">
        <f t="shared" si="168"/>
        <v>0</v>
      </c>
      <c r="BF557" s="158">
        <f t="shared" si="169"/>
        <v>0</v>
      </c>
      <c r="BG557" s="158">
        <f t="shared" si="170"/>
        <v>0</v>
      </c>
      <c r="BH557" s="158">
        <f t="shared" si="171"/>
        <v>0</v>
      </c>
      <c r="BI557" s="158">
        <f t="shared" si="172"/>
        <v>0</v>
      </c>
      <c r="BJ557" s="21" t="s">
        <v>81</v>
      </c>
      <c r="BK557" s="158">
        <f t="shared" si="173"/>
        <v>0</v>
      </c>
      <c r="BL557" s="21" t="s">
        <v>183</v>
      </c>
      <c r="BM557" s="21" t="s">
        <v>3118</v>
      </c>
    </row>
    <row r="558" spans="2:65" s="1" customFormat="1" ht="16.5" customHeight="1">
      <c r="B558" s="37"/>
      <c r="C558" s="147" t="s">
        <v>73</v>
      </c>
      <c r="D558" s="147" t="s">
        <v>156</v>
      </c>
      <c r="E558" s="148" t="s">
        <v>3119</v>
      </c>
      <c r="F558" s="149" t="s">
        <v>3120</v>
      </c>
      <c r="G558" s="150" t="s">
        <v>21</v>
      </c>
      <c r="H558" s="151">
        <v>0</v>
      </c>
      <c r="I558" s="152"/>
      <c r="J558" s="153">
        <f t="shared" si="164"/>
        <v>0</v>
      </c>
      <c r="K558" s="149" t="s">
        <v>21</v>
      </c>
      <c r="L558" s="37"/>
      <c r="M558" s="154" t="s">
        <v>21</v>
      </c>
      <c r="N558" s="155" t="s">
        <v>44</v>
      </c>
      <c r="P558" s="156">
        <f t="shared" si="165"/>
        <v>0</v>
      </c>
      <c r="Q558" s="156">
        <v>0</v>
      </c>
      <c r="R558" s="156">
        <f t="shared" si="166"/>
        <v>0</v>
      </c>
      <c r="S558" s="156">
        <v>0</v>
      </c>
      <c r="T558" s="157">
        <f t="shared" si="167"/>
        <v>0</v>
      </c>
      <c r="AR558" s="21" t="s">
        <v>183</v>
      </c>
      <c r="AT558" s="21" t="s">
        <v>156</v>
      </c>
      <c r="AU558" s="21" t="s">
        <v>81</v>
      </c>
      <c r="AY558" s="21" t="s">
        <v>155</v>
      </c>
      <c r="BE558" s="158">
        <f t="shared" si="168"/>
        <v>0</v>
      </c>
      <c r="BF558" s="158">
        <f t="shared" si="169"/>
        <v>0</v>
      </c>
      <c r="BG558" s="158">
        <f t="shared" si="170"/>
        <v>0</v>
      </c>
      <c r="BH558" s="158">
        <f t="shared" si="171"/>
        <v>0</v>
      </c>
      <c r="BI558" s="158">
        <f t="shared" si="172"/>
        <v>0</v>
      </c>
      <c r="BJ558" s="21" t="s">
        <v>81</v>
      </c>
      <c r="BK558" s="158">
        <f t="shared" si="173"/>
        <v>0</v>
      </c>
      <c r="BL558" s="21" t="s">
        <v>183</v>
      </c>
      <c r="BM558" s="21" t="s">
        <v>3121</v>
      </c>
    </row>
    <row r="559" spans="2:65" s="1" customFormat="1" ht="16.5" customHeight="1">
      <c r="B559" s="37"/>
      <c r="C559" s="147" t="s">
        <v>3122</v>
      </c>
      <c r="D559" s="147" t="s">
        <v>156</v>
      </c>
      <c r="E559" s="148" t="s">
        <v>3123</v>
      </c>
      <c r="F559" s="149" t="s">
        <v>3124</v>
      </c>
      <c r="G559" s="150" t="s">
        <v>300</v>
      </c>
      <c r="H559" s="151">
        <v>77</v>
      </c>
      <c r="I559" s="152"/>
      <c r="J559" s="153">
        <f t="shared" si="164"/>
        <v>0</v>
      </c>
      <c r="K559" s="149" t="s">
        <v>21</v>
      </c>
      <c r="L559" s="37"/>
      <c r="M559" s="154" t="s">
        <v>21</v>
      </c>
      <c r="N559" s="155" t="s">
        <v>44</v>
      </c>
      <c r="P559" s="156">
        <f t="shared" si="165"/>
        <v>0</v>
      </c>
      <c r="Q559" s="156">
        <v>4.2900000000000004E-3</v>
      </c>
      <c r="R559" s="156">
        <f t="shared" si="166"/>
        <v>0.33033000000000001</v>
      </c>
      <c r="S559" s="156">
        <v>0</v>
      </c>
      <c r="T559" s="157">
        <f t="shared" si="167"/>
        <v>0</v>
      </c>
      <c r="AR559" s="21" t="s">
        <v>183</v>
      </c>
      <c r="AT559" s="21" t="s">
        <v>156</v>
      </c>
      <c r="AU559" s="21" t="s">
        <v>81</v>
      </c>
      <c r="AY559" s="21" t="s">
        <v>155</v>
      </c>
      <c r="BE559" s="158">
        <f t="shared" si="168"/>
        <v>0</v>
      </c>
      <c r="BF559" s="158">
        <f t="shared" si="169"/>
        <v>0</v>
      </c>
      <c r="BG559" s="158">
        <f t="shared" si="170"/>
        <v>0</v>
      </c>
      <c r="BH559" s="158">
        <f t="shared" si="171"/>
        <v>0</v>
      </c>
      <c r="BI559" s="158">
        <f t="shared" si="172"/>
        <v>0</v>
      </c>
      <c r="BJ559" s="21" t="s">
        <v>81</v>
      </c>
      <c r="BK559" s="158">
        <f t="shared" si="173"/>
        <v>0</v>
      </c>
      <c r="BL559" s="21" t="s">
        <v>183</v>
      </c>
      <c r="BM559" s="21" t="s">
        <v>3125</v>
      </c>
    </row>
    <row r="560" spans="2:65" s="1" customFormat="1" ht="16.5" customHeight="1">
      <c r="B560" s="37"/>
      <c r="C560" s="147" t="s">
        <v>73</v>
      </c>
      <c r="D560" s="147" t="s">
        <v>156</v>
      </c>
      <c r="E560" s="148" t="s">
        <v>3126</v>
      </c>
      <c r="F560" s="149" t="s">
        <v>3127</v>
      </c>
      <c r="G560" s="150" t="s">
        <v>21</v>
      </c>
      <c r="H560" s="151">
        <v>0</v>
      </c>
      <c r="I560" s="152"/>
      <c r="J560" s="153">
        <f t="shared" si="164"/>
        <v>0</v>
      </c>
      <c r="K560" s="149" t="s">
        <v>21</v>
      </c>
      <c r="L560" s="37"/>
      <c r="M560" s="154" t="s">
        <v>21</v>
      </c>
      <c r="N560" s="155" t="s">
        <v>44</v>
      </c>
      <c r="P560" s="156">
        <f t="shared" si="165"/>
        <v>0</v>
      </c>
      <c r="Q560" s="156">
        <v>0</v>
      </c>
      <c r="R560" s="156">
        <f t="shared" si="166"/>
        <v>0</v>
      </c>
      <c r="S560" s="156">
        <v>0</v>
      </c>
      <c r="T560" s="157">
        <f t="shared" si="167"/>
        <v>0</v>
      </c>
      <c r="AR560" s="21" t="s">
        <v>183</v>
      </c>
      <c r="AT560" s="21" t="s">
        <v>156</v>
      </c>
      <c r="AU560" s="21" t="s">
        <v>81</v>
      </c>
      <c r="AY560" s="21" t="s">
        <v>155</v>
      </c>
      <c r="BE560" s="158">
        <f t="shared" si="168"/>
        <v>0</v>
      </c>
      <c r="BF560" s="158">
        <f t="shared" si="169"/>
        <v>0</v>
      </c>
      <c r="BG560" s="158">
        <f t="shared" si="170"/>
        <v>0</v>
      </c>
      <c r="BH560" s="158">
        <f t="shared" si="171"/>
        <v>0</v>
      </c>
      <c r="BI560" s="158">
        <f t="shared" si="172"/>
        <v>0</v>
      </c>
      <c r="BJ560" s="21" t="s">
        <v>81</v>
      </c>
      <c r="BK560" s="158">
        <f t="shared" si="173"/>
        <v>0</v>
      </c>
      <c r="BL560" s="21" t="s">
        <v>183</v>
      </c>
      <c r="BM560" s="21" t="s">
        <v>3128</v>
      </c>
    </row>
    <row r="561" spans="2:65" s="1" customFormat="1" ht="16.5" customHeight="1">
      <c r="B561" s="37"/>
      <c r="C561" s="147" t="s">
        <v>817</v>
      </c>
      <c r="D561" s="147" t="s">
        <v>156</v>
      </c>
      <c r="E561" s="148" t="s">
        <v>3129</v>
      </c>
      <c r="F561" s="149" t="s">
        <v>3130</v>
      </c>
      <c r="G561" s="150" t="s">
        <v>300</v>
      </c>
      <c r="H561" s="151">
        <v>8</v>
      </c>
      <c r="I561" s="152"/>
      <c r="J561" s="153">
        <f t="shared" si="164"/>
        <v>0</v>
      </c>
      <c r="K561" s="149" t="s">
        <v>21</v>
      </c>
      <c r="L561" s="37"/>
      <c r="M561" s="154" t="s">
        <v>21</v>
      </c>
      <c r="N561" s="155" t="s">
        <v>44</v>
      </c>
      <c r="P561" s="156">
        <f t="shared" si="165"/>
        <v>0</v>
      </c>
      <c r="Q561" s="156">
        <v>4.1099999999999999E-3</v>
      </c>
      <c r="R561" s="156">
        <f t="shared" si="166"/>
        <v>3.288E-2</v>
      </c>
      <c r="S561" s="156">
        <v>0</v>
      </c>
      <c r="T561" s="157">
        <f t="shared" si="167"/>
        <v>0</v>
      </c>
      <c r="AR561" s="21" t="s">
        <v>183</v>
      </c>
      <c r="AT561" s="21" t="s">
        <v>156</v>
      </c>
      <c r="AU561" s="21" t="s">
        <v>81</v>
      </c>
      <c r="AY561" s="21" t="s">
        <v>155</v>
      </c>
      <c r="BE561" s="158">
        <f t="shared" si="168"/>
        <v>0</v>
      </c>
      <c r="BF561" s="158">
        <f t="shared" si="169"/>
        <v>0</v>
      </c>
      <c r="BG561" s="158">
        <f t="shared" si="170"/>
        <v>0</v>
      </c>
      <c r="BH561" s="158">
        <f t="shared" si="171"/>
        <v>0</v>
      </c>
      <c r="BI561" s="158">
        <f t="shared" si="172"/>
        <v>0</v>
      </c>
      <c r="BJ561" s="21" t="s">
        <v>81</v>
      </c>
      <c r="BK561" s="158">
        <f t="shared" si="173"/>
        <v>0</v>
      </c>
      <c r="BL561" s="21" t="s">
        <v>183</v>
      </c>
      <c r="BM561" s="21" t="s">
        <v>3131</v>
      </c>
    </row>
    <row r="562" spans="2:65" s="1" customFormat="1" ht="16.5" customHeight="1">
      <c r="B562" s="37"/>
      <c r="C562" s="147" t="s">
        <v>73</v>
      </c>
      <c r="D562" s="147" t="s">
        <v>156</v>
      </c>
      <c r="E562" s="148" t="s">
        <v>3132</v>
      </c>
      <c r="F562" s="149" t="s">
        <v>2312</v>
      </c>
      <c r="G562" s="150" t="s">
        <v>21</v>
      </c>
      <c r="H562" s="151">
        <v>0</v>
      </c>
      <c r="I562" s="152"/>
      <c r="J562" s="153">
        <f t="shared" si="164"/>
        <v>0</v>
      </c>
      <c r="K562" s="149" t="s">
        <v>21</v>
      </c>
      <c r="L562" s="37"/>
      <c r="M562" s="154" t="s">
        <v>21</v>
      </c>
      <c r="N562" s="155" t="s">
        <v>44</v>
      </c>
      <c r="P562" s="156">
        <f t="shared" si="165"/>
        <v>0</v>
      </c>
      <c r="Q562" s="156">
        <v>0</v>
      </c>
      <c r="R562" s="156">
        <f t="shared" si="166"/>
        <v>0</v>
      </c>
      <c r="S562" s="156">
        <v>0</v>
      </c>
      <c r="T562" s="157">
        <f t="shared" si="167"/>
        <v>0</v>
      </c>
      <c r="AR562" s="21" t="s">
        <v>183</v>
      </c>
      <c r="AT562" s="21" t="s">
        <v>156</v>
      </c>
      <c r="AU562" s="21" t="s">
        <v>81</v>
      </c>
      <c r="AY562" s="21" t="s">
        <v>155</v>
      </c>
      <c r="BE562" s="158">
        <f t="shared" si="168"/>
        <v>0</v>
      </c>
      <c r="BF562" s="158">
        <f t="shared" si="169"/>
        <v>0</v>
      </c>
      <c r="BG562" s="158">
        <f t="shared" si="170"/>
        <v>0</v>
      </c>
      <c r="BH562" s="158">
        <f t="shared" si="171"/>
        <v>0</v>
      </c>
      <c r="BI562" s="158">
        <f t="shared" si="172"/>
        <v>0</v>
      </c>
      <c r="BJ562" s="21" t="s">
        <v>81</v>
      </c>
      <c r="BK562" s="158">
        <f t="shared" si="173"/>
        <v>0</v>
      </c>
      <c r="BL562" s="21" t="s">
        <v>183</v>
      </c>
      <c r="BM562" s="21" t="s">
        <v>3133</v>
      </c>
    </row>
    <row r="563" spans="2:65" s="1" customFormat="1" ht="16.5" customHeight="1">
      <c r="B563" s="37"/>
      <c r="C563" s="147" t="s">
        <v>3134</v>
      </c>
      <c r="D563" s="147" t="s">
        <v>156</v>
      </c>
      <c r="E563" s="148" t="s">
        <v>3135</v>
      </c>
      <c r="F563" s="149" t="s">
        <v>3136</v>
      </c>
      <c r="G563" s="150" t="s">
        <v>303</v>
      </c>
      <c r="H563" s="151">
        <v>2.12</v>
      </c>
      <c r="I563" s="152"/>
      <c r="J563" s="153">
        <f t="shared" si="164"/>
        <v>0</v>
      </c>
      <c r="K563" s="149" t="s">
        <v>21</v>
      </c>
      <c r="L563" s="37"/>
      <c r="M563" s="154" t="s">
        <v>21</v>
      </c>
      <c r="N563" s="155" t="s">
        <v>44</v>
      </c>
      <c r="P563" s="156">
        <f t="shared" si="165"/>
        <v>0</v>
      </c>
      <c r="Q563" s="156">
        <v>0</v>
      </c>
      <c r="R563" s="156">
        <f t="shared" si="166"/>
        <v>0</v>
      </c>
      <c r="S563" s="156">
        <v>0</v>
      </c>
      <c r="T563" s="157">
        <f t="shared" si="167"/>
        <v>0</v>
      </c>
      <c r="AR563" s="21" t="s">
        <v>183</v>
      </c>
      <c r="AT563" s="21" t="s">
        <v>156</v>
      </c>
      <c r="AU563" s="21" t="s">
        <v>81</v>
      </c>
      <c r="AY563" s="21" t="s">
        <v>155</v>
      </c>
      <c r="BE563" s="158">
        <f t="shared" si="168"/>
        <v>0</v>
      </c>
      <c r="BF563" s="158">
        <f t="shared" si="169"/>
        <v>0</v>
      </c>
      <c r="BG563" s="158">
        <f t="shared" si="170"/>
        <v>0</v>
      </c>
      <c r="BH563" s="158">
        <f t="shared" si="171"/>
        <v>0</v>
      </c>
      <c r="BI563" s="158">
        <f t="shared" si="172"/>
        <v>0</v>
      </c>
      <c r="BJ563" s="21" t="s">
        <v>81</v>
      </c>
      <c r="BK563" s="158">
        <f t="shared" si="173"/>
        <v>0</v>
      </c>
      <c r="BL563" s="21" t="s">
        <v>183</v>
      </c>
      <c r="BM563" s="21" t="s">
        <v>3137</v>
      </c>
    </row>
    <row r="564" spans="2:65" s="1" customFormat="1" ht="16.5" customHeight="1">
      <c r="B564" s="37"/>
      <c r="C564" s="147" t="s">
        <v>73</v>
      </c>
      <c r="D564" s="147" t="s">
        <v>156</v>
      </c>
      <c r="E564" s="148" t="s">
        <v>3138</v>
      </c>
      <c r="F564" s="149" t="s">
        <v>3139</v>
      </c>
      <c r="G564" s="150" t="s">
        <v>21</v>
      </c>
      <c r="H564" s="151">
        <v>0</v>
      </c>
      <c r="I564" s="152"/>
      <c r="J564" s="153">
        <f t="shared" si="164"/>
        <v>0</v>
      </c>
      <c r="K564" s="149" t="s">
        <v>21</v>
      </c>
      <c r="L564" s="37"/>
      <c r="M564" s="154" t="s">
        <v>21</v>
      </c>
      <c r="N564" s="155" t="s">
        <v>44</v>
      </c>
      <c r="P564" s="156">
        <f t="shared" si="165"/>
        <v>0</v>
      </c>
      <c r="Q564" s="156">
        <v>0</v>
      </c>
      <c r="R564" s="156">
        <f t="shared" si="166"/>
        <v>0</v>
      </c>
      <c r="S564" s="156">
        <v>0</v>
      </c>
      <c r="T564" s="157">
        <f t="shared" si="167"/>
        <v>0</v>
      </c>
      <c r="AR564" s="21" t="s">
        <v>183</v>
      </c>
      <c r="AT564" s="21" t="s">
        <v>156</v>
      </c>
      <c r="AU564" s="21" t="s">
        <v>81</v>
      </c>
      <c r="AY564" s="21" t="s">
        <v>155</v>
      </c>
      <c r="BE564" s="158">
        <f t="shared" si="168"/>
        <v>0</v>
      </c>
      <c r="BF564" s="158">
        <f t="shared" si="169"/>
        <v>0</v>
      </c>
      <c r="BG564" s="158">
        <f t="shared" si="170"/>
        <v>0</v>
      </c>
      <c r="BH564" s="158">
        <f t="shared" si="171"/>
        <v>0</v>
      </c>
      <c r="BI564" s="158">
        <f t="shared" si="172"/>
        <v>0</v>
      </c>
      <c r="BJ564" s="21" t="s">
        <v>81</v>
      </c>
      <c r="BK564" s="158">
        <f t="shared" si="173"/>
        <v>0</v>
      </c>
      <c r="BL564" s="21" t="s">
        <v>183</v>
      </c>
      <c r="BM564" s="21" t="s">
        <v>3140</v>
      </c>
    </row>
    <row r="565" spans="2:65" s="9" customFormat="1" ht="29.85" customHeight="1">
      <c r="B565" s="137"/>
      <c r="D565" s="138" t="s">
        <v>72</v>
      </c>
      <c r="E565" s="169" t="s">
        <v>2959</v>
      </c>
      <c r="F565" s="169" t="s">
        <v>3141</v>
      </c>
      <c r="I565" s="140"/>
      <c r="J565" s="170">
        <f>BK565</f>
        <v>0</v>
      </c>
      <c r="L565" s="137"/>
      <c r="M565" s="142"/>
      <c r="P565" s="143">
        <v>0</v>
      </c>
      <c r="R565" s="143">
        <v>0</v>
      </c>
      <c r="T565" s="144">
        <v>0</v>
      </c>
      <c r="AR565" s="138" t="s">
        <v>83</v>
      </c>
      <c r="AT565" s="145" t="s">
        <v>72</v>
      </c>
      <c r="AU565" s="145" t="s">
        <v>81</v>
      </c>
      <c r="AY565" s="138" t="s">
        <v>155</v>
      </c>
      <c r="BK565" s="146">
        <v>0</v>
      </c>
    </row>
    <row r="566" spans="2:65" s="9" customFormat="1" ht="24.95" customHeight="1">
      <c r="B566" s="137"/>
      <c r="D566" s="138" t="s">
        <v>72</v>
      </c>
      <c r="E566" s="139" t="s">
        <v>3142</v>
      </c>
      <c r="F566" s="139" t="s">
        <v>3143</v>
      </c>
      <c r="I566" s="140"/>
      <c r="J566" s="141">
        <f>BK566</f>
        <v>0</v>
      </c>
      <c r="L566" s="137"/>
      <c r="M566" s="142"/>
      <c r="P566" s="143">
        <f>SUM(P567:P605)</f>
        <v>0</v>
      </c>
      <c r="R566" s="143">
        <f>SUM(R567:R605)</f>
        <v>0</v>
      </c>
      <c r="T566" s="144">
        <f>SUM(T567:T605)</f>
        <v>0</v>
      </c>
      <c r="AR566" s="138" t="s">
        <v>83</v>
      </c>
      <c r="AT566" s="145" t="s">
        <v>72</v>
      </c>
      <c r="AU566" s="145" t="s">
        <v>73</v>
      </c>
      <c r="AY566" s="138" t="s">
        <v>155</v>
      </c>
      <c r="BK566" s="146">
        <f>SUM(BK567:BK605)</f>
        <v>0</v>
      </c>
    </row>
    <row r="567" spans="2:65" s="1" customFormat="1" ht="16.5" customHeight="1">
      <c r="B567" s="37"/>
      <c r="C567" s="147" t="s">
        <v>819</v>
      </c>
      <c r="D567" s="147" t="s">
        <v>156</v>
      </c>
      <c r="E567" s="148" t="s">
        <v>3144</v>
      </c>
      <c r="F567" s="149" t="s">
        <v>3145</v>
      </c>
      <c r="G567" s="150" t="s">
        <v>427</v>
      </c>
      <c r="H567" s="151">
        <v>8</v>
      </c>
      <c r="I567" s="152"/>
      <c r="J567" s="153">
        <f t="shared" ref="J567:J604" si="174">ROUND(I567*H567,2)</f>
        <v>0</v>
      </c>
      <c r="K567" s="149" t="s">
        <v>21</v>
      </c>
      <c r="L567" s="37"/>
      <c r="M567" s="154" t="s">
        <v>21</v>
      </c>
      <c r="N567" s="155" t="s">
        <v>44</v>
      </c>
      <c r="P567" s="156">
        <f t="shared" ref="P567:P604" si="175">O567*H567</f>
        <v>0</v>
      </c>
      <c r="Q567" s="156">
        <v>0</v>
      </c>
      <c r="R567" s="156">
        <f t="shared" ref="R567:R604" si="176">Q567*H567</f>
        <v>0</v>
      </c>
      <c r="S567" s="156">
        <v>0</v>
      </c>
      <c r="T567" s="157">
        <f t="shared" ref="T567:T604" si="177">S567*H567</f>
        <v>0</v>
      </c>
      <c r="AR567" s="21" t="s">
        <v>183</v>
      </c>
      <c r="AT567" s="21" t="s">
        <v>156</v>
      </c>
      <c r="AU567" s="21" t="s">
        <v>81</v>
      </c>
      <c r="AY567" s="21" t="s">
        <v>155</v>
      </c>
      <c r="BE567" s="158">
        <f t="shared" ref="BE567:BE604" si="178">IF(N567="základní",J567,0)</f>
        <v>0</v>
      </c>
      <c r="BF567" s="158">
        <f t="shared" ref="BF567:BF604" si="179">IF(N567="snížená",J567,0)</f>
        <v>0</v>
      </c>
      <c r="BG567" s="158">
        <f t="shared" ref="BG567:BG604" si="180">IF(N567="zákl. přenesená",J567,0)</f>
        <v>0</v>
      </c>
      <c r="BH567" s="158">
        <f t="shared" ref="BH567:BH604" si="181">IF(N567="sníž. přenesená",J567,0)</f>
        <v>0</v>
      </c>
      <c r="BI567" s="158">
        <f t="shared" ref="BI567:BI604" si="182">IF(N567="nulová",J567,0)</f>
        <v>0</v>
      </c>
      <c r="BJ567" s="21" t="s">
        <v>81</v>
      </c>
      <c r="BK567" s="158">
        <f t="shared" ref="BK567:BK604" si="183">ROUND(I567*H567,2)</f>
        <v>0</v>
      </c>
      <c r="BL567" s="21" t="s">
        <v>183</v>
      </c>
      <c r="BM567" s="21" t="s">
        <v>3146</v>
      </c>
    </row>
    <row r="568" spans="2:65" s="1" customFormat="1" ht="16.5" customHeight="1">
      <c r="B568" s="37"/>
      <c r="C568" s="147" t="s">
        <v>3147</v>
      </c>
      <c r="D568" s="147" t="s">
        <v>156</v>
      </c>
      <c r="E568" s="148" t="s">
        <v>3148</v>
      </c>
      <c r="F568" s="149" t="s">
        <v>3149</v>
      </c>
      <c r="G568" s="150" t="s">
        <v>427</v>
      </c>
      <c r="H568" s="151">
        <v>6</v>
      </c>
      <c r="I568" s="152"/>
      <c r="J568" s="153">
        <f t="shared" si="174"/>
        <v>0</v>
      </c>
      <c r="K568" s="149" t="s">
        <v>21</v>
      </c>
      <c r="L568" s="37"/>
      <c r="M568" s="154" t="s">
        <v>21</v>
      </c>
      <c r="N568" s="155" t="s">
        <v>44</v>
      </c>
      <c r="P568" s="156">
        <f t="shared" si="175"/>
        <v>0</v>
      </c>
      <c r="Q568" s="156">
        <v>0</v>
      </c>
      <c r="R568" s="156">
        <f t="shared" si="176"/>
        <v>0</v>
      </c>
      <c r="S568" s="156">
        <v>0</v>
      </c>
      <c r="T568" s="157">
        <f t="shared" si="177"/>
        <v>0</v>
      </c>
      <c r="AR568" s="21" t="s">
        <v>183</v>
      </c>
      <c r="AT568" s="21" t="s">
        <v>156</v>
      </c>
      <c r="AU568" s="21" t="s">
        <v>81</v>
      </c>
      <c r="AY568" s="21" t="s">
        <v>155</v>
      </c>
      <c r="BE568" s="158">
        <f t="shared" si="178"/>
        <v>0</v>
      </c>
      <c r="BF568" s="158">
        <f t="shared" si="179"/>
        <v>0</v>
      </c>
      <c r="BG568" s="158">
        <f t="shared" si="180"/>
        <v>0</v>
      </c>
      <c r="BH568" s="158">
        <f t="shared" si="181"/>
        <v>0</v>
      </c>
      <c r="BI568" s="158">
        <f t="shared" si="182"/>
        <v>0</v>
      </c>
      <c r="BJ568" s="21" t="s">
        <v>81</v>
      </c>
      <c r="BK568" s="158">
        <f t="shared" si="183"/>
        <v>0</v>
      </c>
      <c r="BL568" s="21" t="s">
        <v>183</v>
      </c>
      <c r="BM568" s="21" t="s">
        <v>3150</v>
      </c>
    </row>
    <row r="569" spans="2:65" s="1" customFormat="1" ht="16.5" customHeight="1">
      <c r="B569" s="37"/>
      <c r="C569" s="147" t="s">
        <v>822</v>
      </c>
      <c r="D569" s="147" t="s">
        <v>156</v>
      </c>
      <c r="E569" s="148" t="s">
        <v>3151</v>
      </c>
      <c r="F569" s="149" t="s">
        <v>3152</v>
      </c>
      <c r="G569" s="150" t="s">
        <v>427</v>
      </c>
      <c r="H569" s="151">
        <v>1</v>
      </c>
      <c r="I569" s="152"/>
      <c r="J569" s="153">
        <f t="shared" si="174"/>
        <v>0</v>
      </c>
      <c r="K569" s="149" t="s">
        <v>21</v>
      </c>
      <c r="L569" s="37"/>
      <c r="M569" s="154" t="s">
        <v>21</v>
      </c>
      <c r="N569" s="155" t="s">
        <v>44</v>
      </c>
      <c r="P569" s="156">
        <f t="shared" si="175"/>
        <v>0</v>
      </c>
      <c r="Q569" s="156">
        <v>0</v>
      </c>
      <c r="R569" s="156">
        <f t="shared" si="176"/>
        <v>0</v>
      </c>
      <c r="S569" s="156">
        <v>0</v>
      </c>
      <c r="T569" s="157">
        <f t="shared" si="177"/>
        <v>0</v>
      </c>
      <c r="AR569" s="21" t="s">
        <v>183</v>
      </c>
      <c r="AT569" s="21" t="s">
        <v>156</v>
      </c>
      <c r="AU569" s="21" t="s">
        <v>81</v>
      </c>
      <c r="AY569" s="21" t="s">
        <v>155</v>
      </c>
      <c r="BE569" s="158">
        <f t="shared" si="178"/>
        <v>0</v>
      </c>
      <c r="BF569" s="158">
        <f t="shared" si="179"/>
        <v>0</v>
      </c>
      <c r="BG569" s="158">
        <f t="shared" si="180"/>
        <v>0</v>
      </c>
      <c r="BH569" s="158">
        <f t="shared" si="181"/>
        <v>0</v>
      </c>
      <c r="BI569" s="158">
        <f t="shared" si="182"/>
        <v>0</v>
      </c>
      <c r="BJ569" s="21" t="s">
        <v>81</v>
      </c>
      <c r="BK569" s="158">
        <f t="shared" si="183"/>
        <v>0</v>
      </c>
      <c r="BL569" s="21" t="s">
        <v>183</v>
      </c>
      <c r="BM569" s="21" t="s">
        <v>3153</v>
      </c>
    </row>
    <row r="570" spans="2:65" s="1" customFormat="1" ht="16.5" customHeight="1">
      <c r="B570" s="37"/>
      <c r="C570" s="147" t="s">
        <v>3154</v>
      </c>
      <c r="D570" s="147" t="s">
        <v>156</v>
      </c>
      <c r="E570" s="148" t="s">
        <v>3155</v>
      </c>
      <c r="F570" s="149" t="s">
        <v>3156</v>
      </c>
      <c r="G570" s="150" t="s">
        <v>427</v>
      </c>
      <c r="H570" s="151">
        <v>1</v>
      </c>
      <c r="I570" s="152"/>
      <c r="J570" s="153">
        <f t="shared" si="174"/>
        <v>0</v>
      </c>
      <c r="K570" s="149" t="s">
        <v>21</v>
      </c>
      <c r="L570" s="37"/>
      <c r="M570" s="154" t="s">
        <v>21</v>
      </c>
      <c r="N570" s="155" t="s">
        <v>44</v>
      </c>
      <c r="P570" s="156">
        <f t="shared" si="175"/>
        <v>0</v>
      </c>
      <c r="Q570" s="156">
        <v>0</v>
      </c>
      <c r="R570" s="156">
        <f t="shared" si="176"/>
        <v>0</v>
      </c>
      <c r="S570" s="156">
        <v>0</v>
      </c>
      <c r="T570" s="157">
        <f t="shared" si="177"/>
        <v>0</v>
      </c>
      <c r="AR570" s="21" t="s">
        <v>183</v>
      </c>
      <c r="AT570" s="21" t="s">
        <v>156</v>
      </c>
      <c r="AU570" s="21" t="s">
        <v>81</v>
      </c>
      <c r="AY570" s="21" t="s">
        <v>155</v>
      </c>
      <c r="BE570" s="158">
        <f t="shared" si="178"/>
        <v>0</v>
      </c>
      <c r="BF570" s="158">
        <f t="shared" si="179"/>
        <v>0</v>
      </c>
      <c r="BG570" s="158">
        <f t="shared" si="180"/>
        <v>0</v>
      </c>
      <c r="BH570" s="158">
        <f t="shared" si="181"/>
        <v>0</v>
      </c>
      <c r="BI570" s="158">
        <f t="shared" si="182"/>
        <v>0</v>
      </c>
      <c r="BJ570" s="21" t="s">
        <v>81</v>
      </c>
      <c r="BK570" s="158">
        <f t="shared" si="183"/>
        <v>0</v>
      </c>
      <c r="BL570" s="21" t="s">
        <v>183</v>
      </c>
      <c r="BM570" s="21" t="s">
        <v>3157</v>
      </c>
    </row>
    <row r="571" spans="2:65" s="1" customFormat="1" ht="25.5" customHeight="1">
      <c r="B571" s="37"/>
      <c r="C571" s="147" t="s">
        <v>824</v>
      </c>
      <c r="D571" s="147" t="s">
        <v>156</v>
      </c>
      <c r="E571" s="148" t="s">
        <v>3158</v>
      </c>
      <c r="F571" s="149" t="s">
        <v>3159</v>
      </c>
      <c r="G571" s="150" t="s">
        <v>427</v>
      </c>
      <c r="H571" s="151">
        <v>6</v>
      </c>
      <c r="I571" s="152"/>
      <c r="J571" s="153">
        <f t="shared" si="174"/>
        <v>0</v>
      </c>
      <c r="K571" s="149" t="s">
        <v>21</v>
      </c>
      <c r="L571" s="37"/>
      <c r="M571" s="154" t="s">
        <v>21</v>
      </c>
      <c r="N571" s="155" t="s">
        <v>44</v>
      </c>
      <c r="P571" s="156">
        <f t="shared" si="175"/>
        <v>0</v>
      </c>
      <c r="Q571" s="156">
        <v>0</v>
      </c>
      <c r="R571" s="156">
        <f t="shared" si="176"/>
        <v>0</v>
      </c>
      <c r="S571" s="156">
        <v>0</v>
      </c>
      <c r="T571" s="157">
        <f t="shared" si="177"/>
        <v>0</v>
      </c>
      <c r="AR571" s="21" t="s">
        <v>183</v>
      </c>
      <c r="AT571" s="21" t="s">
        <v>156</v>
      </c>
      <c r="AU571" s="21" t="s">
        <v>81</v>
      </c>
      <c r="AY571" s="21" t="s">
        <v>155</v>
      </c>
      <c r="BE571" s="158">
        <f t="shared" si="178"/>
        <v>0</v>
      </c>
      <c r="BF571" s="158">
        <f t="shared" si="179"/>
        <v>0</v>
      </c>
      <c r="BG571" s="158">
        <f t="shared" si="180"/>
        <v>0</v>
      </c>
      <c r="BH571" s="158">
        <f t="shared" si="181"/>
        <v>0</v>
      </c>
      <c r="BI571" s="158">
        <f t="shared" si="182"/>
        <v>0</v>
      </c>
      <c r="BJ571" s="21" t="s">
        <v>81</v>
      </c>
      <c r="BK571" s="158">
        <f t="shared" si="183"/>
        <v>0</v>
      </c>
      <c r="BL571" s="21" t="s">
        <v>183</v>
      </c>
      <c r="BM571" s="21" t="s">
        <v>3160</v>
      </c>
    </row>
    <row r="572" spans="2:65" s="1" customFormat="1" ht="16.5" customHeight="1">
      <c r="B572" s="37"/>
      <c r="C572" s="147" t="s">
        <v>3161</v>
      </c>
      <c r="D572" s="147" t="s">
        <v>156</v>
      </c>
      <c r="E572" s="148" t="s">
        <v>3162</v>
      </c>
      <c r="F572" s="149" t="s">
        <v>3163</v>
      </c>
      <c r="G572" s="150" t="s">
        <v>427</v>
      </c>
      <c r="H572" s="151">
        <v>1</v>
      </c>
      <c r="I572" s="152"/>
      <c r="J572" s="153">
        <f t="shared" si="174"/>
        <v>0</v>
      </c>
      <c r="K572" s="149" t="s">
        <v>21</v>
      </c>
      <c r="L572" s="37"/>
      <c r="M572" s="154" t="s">
        <v>21</v>
      </c>
      <c r="N572" s="155" t="s">
        <v>44</v>
      </c>
      <c r="P572" s="156">
        <f t="shared" si="175"/>
        <v>0</v>
      </c>
      <c r="Q572" s="156">
        <v>0</v>
      </c>
      <c r="R572" s="156">
        <f t="shared" si="176"/>
        <v>0</v>
      </c>
      <c r="S572" s="156">
        <v>0</v>
      </c>
      <c r="T572" s="157">
        <f t="shared" si="177"/>
        <v>0</v>
      </c>
      <c r="AR572" s="21" t="s">
        <v>183</v>
      </c>
      <c r="AT572" s="21" t="s">
        <v>156</v>
      </c>
      <c r="AU572" s="21" t="s">
        <v>81</v>
      </c>
      <c r="AY572" s="21" t="s">
        <v>155</v>
      </c>
      <c r="BE572" s="158">
        <f t="shared" si="178"/>
        <v>0</v>
      </c>
      <c r="BF572" s="158">
        <f t="shared" si="179"/>
        <v>0</v>
      </c>
      <c r="BG572" s="158">
        <f t="shared" si="180"/>
        <v>0</v>
      </c>
      <c r="BH572" s="158">
        <f t="shared" si="181"/>
        <v>0</v>
      </c>
      <c r="BI572" s="158">
        <f t="shared" si="182"/>
        <v>0</v>
      </c>
      <c r="BJ572" s="21" t="s">
        <v>81</v>
      </c>
      <c r="BK572" s="158">
        <f t="shared" si="183"/>
        <v>0</v>
      </c>
      <c r="BL572" s="21" t="s">
        <v>183</v>
      </c>
      <c r="BM572" s="21" t="s">
        <v>3164</v>
      </c>
    </row>
    <row r="573" spans="2:65" s="1" customFormat="1" ht="16.5" customHeight="1">
      <c r="B573" s="37"/>
      <c r="C573" s="147" t="s">
        <v>827</v>
      </c>
      <c r="D573" s="147" t="s">
        <v>156</v>
      </c>
      <c r="E573" s="148" t="s">
        <v>3165</v>
      </c>
      <c r="F573" s="149" t="s">
        <v>3166</v>
      </c>
      <c r="G573" s="150" t="s">
        <v>427</v>
      </c>
      <c r="H573" s="151">
        <v>3</v>
      </c>
      <c r="I573" s="152"/>
      <c r="J573" s="153">
        <f t="shared" si="174"/>
        <v>0</v>
      </c>
      <c r="K573" s="149" t="s">
        <v>21</v>
      </c>
      <c r="L573" s="37"/>
      <c r="M573" s="154" t="s">
        <v>21</v>
      </c>
      <c r="N573" s="155" t="s">
        <v>44</v>
      </c>
      <c r="P573" s="156">
        <f t="shared" si="175"/>
        <v>0</v>
      </c>
      <c r="Q573" s="156">
        <v>0</v>
      </c>
      <c r="R573" s="156">
        <f t="shared" si="176"/>
        <v>0</v>
      </c>
      <c r="S573" s="156">
        <v>0</v>
      </c>
      <c r="T573" s="157">
        <f t="shared" si="177"/>
        <v>0</v>
      </c>
      <c r="AR573" s="21" t="s">
        <v>183</v>
      </c>
      <c r="AT573" s="21" t="s">
        <v>156</v>
      </c>
      <c r="AU573" s="21" t="s">
        <v>81</v>
      </c>
      <c r="AY573" s="21" t="s">
        <v>155</v>
      </c>
      <c r="BE573" s="158">
        <f t="shared" si="178"/>
        <v>0</v>
      </c>
      <c r="BF573" s="158">
        <f t="shared" si="179"/>
        <v>0</v>
      </c>
      <c r="BG573" s="158">
        <f t="shared" si="180"/>
        <v>0</v>
      </c>
      <c r="BH573" s="158">
        <f t="shared" si="181"/>
        <v>0</v>
      </c>
      <c r="BI573" s="158">
        <f t="shared" si="182"/>
        <v>0</v>
      </c>
      <c r="BJ573" s="21" t="s">
        <v>81</v>
      </c>
      <c r="BK573" s="158">
        <f t="shared" si="183"/>
        <v>0</v>
      </c>
      <c r="BL573" s="21" t="s">
        <v>183</v>
      </c>
      <c r="BM573" s="21" t="s">
        <v>3167</v>
      </c>
    </row>
    <row r="574" spans="2:65" s="1" customFormat="1" ht="16.5" customHeight="1">
      <c r="B574" s="37"/>
      <c r="C574" s="147" t="s">
        <v>3168</v>
      </c>
      <c r="D574" s="147" t="s">
        <v>156</v>
      </c>
      <c r="E574" s="148" t="s">
        <v>3169</v>
      </c>
      <c r="F574" s="149" t="s">
        <v>3170</v>
      </c>
      <c r="G574" s="150" t="s">
        <v>427</v>
      </c>
      <c r="H574" s="151">
        <v>11</v>
      </c>
      <c r="I574" s="152"/>
      <c r="J574" s="153">
        <f t="shared" si="174"/>
        <v>0</v>
      </c>
      <c r="K574" s="149" t="s">
        <v>21</v>
      </c>
      <c r="L574" s="37"/>
      <c r="M574" s="154" t="s">
        <v>21</v>
      </c>
      <c r="N574" s="155" t="s">
        <v>44</v>
      </c>
      <c r="P574" s="156">
        <f t="shared" si="175"/>
        <v>0</v>
      </c>
      <c r="Q574" s="156">
        <v>0</v>
      </c>
      <c r="R574" s="156">
        <f t="shared" si="176"/>
        <v>0</v>
      </c>
      <c r="S574" s="156">
        <v>0</v>
      </c>
      <c r="T574" s="157">
        <f t="shared" si="177"/>
        <v>0</v>
      </c>
      <c r="AR574" s="21" t="s">
        <v>183</v>
      </c>
      <c r="AT574" s="21" t="s">
        <v>156</v>
      </c>
      <c r="AU574" s="21" t="s">
        <v>81</v>
      </c>
      <c r="AY574" s="21" t="s">
        <v>155</v>
      </c>
      <c r="BE574" s="158">
        <f t="shared" si="178"/>
        <v>0</v>
      </c>
      <c r="BF574" s="158">
        <f t="shared" si="179"/>
        <v>0</v>
      </c>
      <c r="BG574" s="158">
        <f t="shared" si="180"/>
        <v>0</v>
      </c>
      <c r="BH574" s="158">
        <f t="shared" si="181"/>
        <v>0</v>
      </c>
      <c r="BI574" s="158">
        <f t="shared" si="182"/>
        <v>0</v>
      </c>
      <c r="BJ574" s="21" t="s">
        <v>81</v>
      </c>
      <c r="BK574" s="158">
        <f t="shared" si="183"/>
        <v>0</v>
      </c>
      <c r="BL574" s="21" t="s">
        <v>183</v>
      </c>
      <c r="BM574" s="21" t="s">
        <v>3171</v>
      </c>
    </row>
    <row r="575" spans="2:65" s="1" customFormat="1" ht="25.5" customHeight="1">
      <c r="B575" s="37"/>
      <c r="C575" s="147" t="s">
        <v>829</v>
      </c>
      <c r="D575" s="147" t="s">
        <v>156</v>
      </c>
      <c r="E575" s="148" t="s">
        <v>3172</v>
      </c>
      <c r="F575" s="149" t="s">
        <v>3173</v>
      </c>
      <c r="G575" s="150" t="s">
        <v>427</v>
      </c>
      <c r="H575" s="151">
        <v>1</v>
      </c>
      <c r="I575" s="152"/>
      <c r="J575" s="153">
        <f t="shared" si="174"/>
        <v>0</v>
      </c>
      <c r="K575" s="149" t="s">
        <v>21</v>
      </c>
      <c r="L575" s="37"/>
      <c r="M575" s="154" t="s">
        <v>21</v>
      </c>
      <c r="N575" s="155" t="s">
        <v>44</v>
      </c>
      <c r="P575" s="156">
        <f t="shared" si="175"/>
        <v>0</v>
      </c>
      <c r="Q575" s="156">
        <v>0</v>
      </c>
      <c r="R575" s="156">
        <f t="shared" si="176"/>
        <v>0</v>
      </c>
      <c r="S575" s="156">
        <v>0</v>
      </c>
      <c r="T575" s="157">
        <f t="shared" si="177"/>
        <v>0</v>
      </c>
      <c r="AR575" s="21" t="s">
        <v>183</v>
      </c>
      <c r="AT575" s="21" t="s">
        <v>156</v>
      </c>
      <c r="AU575" s="21" t="s">
        <v>81</v>
      </c>
      <c r="AY575" s="21" t="s">
        <v>155</v>
      </c>
      <c r="BE575" s="158">
        <f t="shared" si="178"/>
        <v>0</v>
      </c>
      <c r="BF575" s="158">
        <f t="shared" si="179"/>
        <v>0</v>
      </c>
      <c r="BG575" s="158">
        <f t="shared" si="180"/>
        <v>0</v>
      </c>
      <c r="BH575" s="158">
        <f t="shared" si="181"/>
        <v>0</v>
      </c>
      <c r="BI575" s="158">
        <f t="shared" si="182"/>
        <v>0</v>
      </c>
      <c r="BJ575" s="21" t="s">
        <v>81</v>
      </c>
      <c r="BK575" s="158">
        <f t="shared" si="183"/>
        <v>0</v>
      </c>
      <c r="BL575" s="21" t="s">
        <v>183</v>
      </c>
      <c r="BM575" s="21" t="s">
        <v>3174</v>
      </c>
    </row>
    <row r="576" spans="2:65" s="1" customFormat="1" ht="16.5" customHeight="1">
      <c r="B576" s="37"/>
      <c r="C576" s="147" t="s">
        <v>3175</v>
      </c>
      <c r="D576" s="147" t="s">
        <v>156</v>
      </c>
      <c r="E576" s="148" t="s">
        <v>3176</v>
      </c>
      <c r="F576" s="149" t="s">
        <v>3177</v>
      </c>
      <c r="G576" s="150" t="s">
        <v>427</v>
      </c>
      <c r="H576" s="151">
        <v>4</v>
      </c>
      <c r="I576" s="152"/>
      <c r="J576" s="153">
        <f t="shared" si="174"/>
        <v>0</v>
      </c>
      <c r="K576" s="149" t="s">
        <v>21</v>
      </c>
      <c r="L576" s="37"/>
      <c r="M576" s="154" t="s">
        <v>21</v>
      </c>
      <c r="N576" s="155" t="s">
        <v>44</v>
      </c>
      <c r="P576" s="156">
        <f t="shared" si="175"/>
        <v>0</v>
      </c>
      <c r="Q576" s="156">
        <v>0</v>
      </c>
      <c r="R576" s="156">
        <f t="shared" si="176"/>
        <v>0</v>
      </c>
      <c r="S576" s="156">
        <v>0</v>
      </c>
      <c r="T576" s="157">
        <f t="shared" si="177"/>
        <v>0</v>
      </c>
      <c r="AR576" s="21" t="s">
        <v>183</v>
      </c>
      <c r="AT576" s="21" t="s">
        <v>156</v>
      </c>
      <c r="AU576" s="21" t="s">
        <v>81</v>
      </c>
      <c r="AY576" s="21" t="s">
        <v>155</v>
      </c>
      <c r="BE576" s="158">
        <f t="shared" si="178"/>
        <v>0</v>
      </c>
      <c r="BF576" s="158">
        <f t="shared" si="179"/>
        <v>0</v>
      </c>
      <c r="BG576" s="158">
        <f t="shared" si="180"/>
        <v>0</v>
      </c>
      <c r="BH576" s="158">
        <f t="shared" si="181"/>
        <v>0</v>
      </c>
      <c r="BI576" s="158">
        <f t="shared" si="182"/>
        <v>0</v>
      </c>
      <c r="BJ576" s="21" t="s">
        <v>81</v>
      </c>
      <c r="BK576" s="158">
        <f t="shared" si="183"/>
        <v>0</v>
      </c>
      <c r="BL576" s="21" t="s">
        <v>183</v>
      </c>
      <c r="BM576" s="21" t="s">
        <v>3178</v>
      </c>
    </row>
    <row r="577" spans="2:65" s="1" customFormat="1" ht="16.5" customHeight="1">
      <c r="B577" s="37"/>
      <c r="C577" s="147" t="s">
        <v>832</v>
      </c>
      <c r="D577" s="147" t="s">
        <v>156</v>
      </c>
      <c r="E577" s="148" t="s">
        <v>3179</v>
      </c>
      <c r="F577" s="149" t="s">
        <v>3180</v>
      </c>
      <c r="G577" s="150" t="s">
        <v>427</v>
      </c>
      <c r="H577" s="151">
        <v>1</v>
      </c>
      <c r="I577" s="152"/>
      <c r="J577" s="153">
        <f t="shared" si="174"/>
        <v>0</v>
      </c>
      <c r="K577" s="149" t="s">
        <v>21</v>
      </c>
      <c r="L577" s="37"/>
      <c r="M577" s="154" t="s">
        <v>21</v>
      </c>
      <c r="N577" s="155" t="s">
        <v>44</v>
      </c>
      <c r="P577" s="156">
        <f t="shared" si="175"/>
        <v>0</v>
      </c>
      <c r="Q577" s="156">
        <v>0</v>
      </c>
      <c r="R577" s="156">
        <f t="shared" si="176"/>
        <v>0</v>
      </c>
      <c r="S577" s="156">
        <v>0</v>
      </c>
      <c r="T577" s="157">
        <f t="shared" si="177"/>
        <v>0</v>
      </c>
      <c r="AR577" s="21" t="s">
        <v>183</v>
      </c>
      <c r="AT577" s="21" t="s">
        <v>156</v>
      </c>
      <c r="AU577" s="21" t="s">
        <v>81</v>
      </c>
      <c r="AY577" s="21" t="s">
        <v>155</v>
      </c>
      <c r="BE577" s="158">
        <f t="shared" si="178"/>
        <v>0</v>
      </c>
      <c r="BF577" s="158">
        <f t="shared" si="179"/>
        <v>0</v>
      </c>
      <c r="BG577" s="158">
        <f t="shared" si="180"/>
        <v>0</v>
      </c>
      <c r="BH577" s="158">
        <f t="shared" si="181"/>
        <v>0</v>
      </c>
      <c r="BI577" s="158">
        <f t="shared" si="182"/>
        <v>0</v>
      </c>
      <c r="BJ577" s="21" t="s">
        <v>81</v>
      </c>
      <c r="BK577" s="158">
        <f t="shared" si="183"/>
        <v>0</v>
      </c>
      <c r="BL577" s="21" t="s">
        <v>183</v>
      </c>
      <c r="BM577" s="21" t="s">
        <v>3181</v>
      </c>
    </row>
    <row r="578" spans="2:65" s="1" customFormat="1" ht="25.5" customHeight="1">
      <c r="B578" s="37"/>
      <c r="C578" s="147" t="s">
        <v>3182</v>
      </c>
      <c r="D578" s="147" t="s">
        <v>156</v>
      </c>
      <c r="E578" s="148" t="s">
        <v>3183</v>
      </c>
      <c r="F578" s="149" t="s">
        <v>3184</v>
      </c>
      <c r="G578" s="150" t="s">
        <v>427</v>
      </c>
      <c r="H578" s="151">
        <v>1</v>
      </c>
      <c r="I578" s="152"/>
      <c r="J578" s="153">
        <f t="shared" si="174"/>
        <v>0</v>
      </c>
      <c r="K578" s="149" t="s">
        <v>21</v>
      </c>
      <c r="L578" s="37"/>
      <c r="M578" s="154" t="s">
        <v>21</v>
      </c>
      <c r="N578" s="155" t="s">
        <v>44</v>
      </c>
      <c r="P578" s="156">
        <f t="shared" si="175"/>
        <v>0</v>
      </c>
      <c r="Q578" s="156">
        <v>0</v>
      </c>
      <c r="R578" s="156">
        <f t="shared" si="176"/>
        <v>0</v>
      </c>
      <c r="S578" s="156">
        <v>0</v>
      </c>
      <c r="T578" s="157">
        <f t="shared" si="177"/>
        <v>0</v>
      </c>
      <c r="AR578" s="21" t="s">
        <v>183</v>
      </c>
      <c r="AT578" s="21" t="s">
        <v>156</v>
      </c>
      <c r="AU578" s="21" t="s">
        <v>81</v>
      </c>
      <c r="AY578" s="21" t="s">
        <v>155</v>
      </c>
      <c r="BE578" s="158">
        <f t="shared" si="178"/>
        <v>0</v>
      </c>
      <c r="BF578" s="158">
        <f t="shared" si="179"/>
        <v>0</v>
      </c>
      <c r="BG578" s="158">
        <f t="shared" si="180"/>
        <v>0</v>
      </c>
      <c r="BH578" s="158">
        <f t="shared" si="181"/>
        <v>0</v>
      </c>
      <c r="BI578" s="158">
        <f t="shared" si="182"/>
        <v>0</v>
      </c>
      <c r="BJ578" s="21" t="s">
        <v>81</v>
      </c>
      <c r="BK578" s="158">
        <f t="shared" si="183"/>
        <v>0</v>
      </c>
      <c r="BL578" s="21" t="s">
        <v>183</v>
      </c>
      <c r="BM578" s="21" t="s">
        <v>3185</v>
      </c>
    </row>
    <row r="579" spans="2:65" s="1" customFormat="1" ht="16.5" customHeight="1">
      <c r="B579" s="37"/>
      <c r="C579" s="147" t="s">
        <v>834</v>
      </c>
      <c r="D579" s="147" t="s">
        <v>156</v>
      </c>
      <c r="E579" s="148" t="s">
        <v>3186</v>
      </c>
      <c r="F579" s="149" t="s">
        <v>3187</v>
      </c>
      <c r="G579" s="150" t="s">
        <v>427</v>
      </c>
      <c r="H579" s="151">
        <v>1</v>
      </c>
      <c r="I579" s="152"/>
      <c r="J579" s="153">
        <f t="shared" si="174"/>
        <v>0</v>
      </c>
      <c r="K579" s="149" t="s">
        <v>21</v>
      </c>
      <c r="L579" s="37"/>
      <c r="M579" s="154" t="s">
        <v>21</v>
      </c>
      <c r="N579" s="155" t="s">
        <v>44</v>
      </c>
      <c r="P579" s="156">
        <f t="shared" si="175"/>
        <v>0</v>
      </c>
      <c r="Q579" s="156">
        <v>0</v>
      </c>
      <c r="R579" s="156">
        <f t="shared" si="176"/>
        <v>0</v>
      </c>
      <c r="S579" s="156">
        <v>0</v>
      </c>
      <c r="T579" s="157">
        <f t="shared" si="177"/>
        <v>0</v>
      </c>
      <c r="AR579" s="21" t="s">
        <v>183</v>
      </c>
      <c r="AT579" s="21" t="s">
        <v>156</v>
      </c>
      <c r="AU579" s="21" t="s">
        <v>81</v>
      </c>
      <c r="AY579" s="21" t="s">
        <v>155</v>
      </c>
      <c r="BE579" s="158">
        <f t="shared" si="178"/>
        <v>0</v>
      </c>
      <c r="BF579" s="158">
        <f t="shared" si="179"/>
        <v>0</v>
      </c>
      <c r="BG579" s="158">
        <f t="shared" si="180"/>
        <v>0</v>
      </c>
      <c r="BH579" s="158">
        <f t="shared" si="181"/>
        <v>0</v>
      </c>
      <c r="BI579" s="158">
        <f t="shared" si="182"/>
        <v>0</v>
      </c>
      <c r="BJ579" s="21" t="s">
        <v>81</v>
      </c>
      <c r="BK579" s="158">
        <f t="shared" si="183"/>
        <v>0</v>
      </c>
      <c r="BL579" s="21" t="s">
        <v>183</v>
      </c>
      <c r="BM579" s="21" t="s">
        <v>3188</v>
      </c>
    </row>
    <row r="580" spans="2:65" s="1" customFormat="1" ht="16.5" customHeight="1">
      <c r="B580" s="37"/>
      <c r="C580" s="147" t="s">
        <v>3189</v>
      </c>
      <c r="D580" s="147" t="s">
        <v>156</v>
      </c>
      <c r="E580" s="148" t="s">
        <v>3190</v>
      </c>
      <c r="F580" s="149" t="s">
        <v>3191</v>
      </c>
      <c r="G580" s="150" t="s">
        <v>427</v>
      </c>
      <c r="H580" s="151">
        <v>1</v>
      </c>
      <c r="I580" s="152"/>
      <c r="J580" s="153">
        <f t="shared" si="174"/>
        <v>0</v>
      </c>
      <c r="K580" s="149" t="s">
        <v>21</v>
      </c>
      <c r="L580" s="37"/>
      <c r="M580" s="154" t="s">
        <v>21</v>
      </c>
      <c r="N580" s="155" t="s">
        <v>44</v>
      </c>
      <c r="P580" s="156">
        <f t="shared" si="175"/>
        <v>0</v>
      </c>
      <c r="Q580" s="156">
        <v>0</v>
      </c>
      <c r="R580" s="156">
        <f t="shared" si="176"/>
        <v>0</v>
      </c>
      <c r="S580" s="156">
        <v>0</v>
      </c>
      <c r="T580" s="157">
        <f t="shared" si="177"/>
        <v>0</v>
      </c>
      <c r="AR580" s="21" t="s">
        <v>183</v>
      </c>
      <c r="AT580" s="21" t="s">
        <v>156</v>
      </c>
      <c r="AU580" s="21" t="s">
        <v>81</v>
      </c>
      <c r="AY580" s="21" t="s">
        <v>155</v>
      </c>
      <c r="BE580" s="158">
        <f t="shared" si="178"/>
        <v>0</v>
      </c>
      <c r="BF580" s="158">
        <f t="shared" si="179"/>
        <v>0</v>
      </c>
      <c r="BG580" s="158">
        <f t="shared" si="180"/>
        <v>0</v>
      </c>
      <c r="BH580" s="158">
        <f t="shared" si="181"/>
        <v>0</v>
      </c>
      <c r="BI580" s="158">
        <f t="shared" si="182"/>
        <v>0</v>
      </c>
      <c r="BJ580" s="21" t="s">
        <v>81</v>
      </c>
      <c r="BK580" s="158">
        <f t="shared" si="183"/>
        <v>0</v>
      </c>
      <c r="BL580" s="21" t="s">
        <v>183</v>
      </c>
      <c r="BM580" s="21" t="s">
        <v>3192</v>
      </c>
    </row>
    <row r="581" spans="2:65" s="1" customFormat="1" ht="16.5" customHeight="1">
      <c r="B581" s="37"/>
      <c r="C581" s="147" t="s">
        <v>837</v>
      </c>
      <c r="D581" s="147" t="s">
        <v>156</v>
      </c>
      <c r="E581" s="148" t="s">
        <v>3193</v>
      </c>
      <c r="F581" s="149" t="s">
        <v>3194</v>
      </c>
      <c r="G581" s="150" t="s">
        <v>427</v>
      </c>
      <c r="H581" s="151">
        <v>1</v>
      </c>
      <c r="I581" s="152"/>
      <c r="J581" s="153">
        <f t="shared" si="174"/>
        <v>0</v>
      </c>
      <c r="K581" s="149" t="s">
        <v>21</v>
      </c>
      <c r="L581" s="37"/>
      <c r="M581" s="154" t="s">
        <v>21</v>
      </c>
      <c r="N581" s="155" t="s">
        <v>44</v>
      </c>
      <c r="P581" s="156">
        <f t="shared" si="175"/>
        <v>0</v>
      </c>
      <c r="Q581" s="156">
        <v>0</v>
      </c>
      <c r="R581" s="156">
        <f t="shared" si="176"/>
        <v>0</v>
      </c>
      <c r="S581" s="156">
        <v>0</v>
      </c>
      <c r="T581" s="157">
        <f t="shared" si="177"/>
        <v>0</v>
      </c>
      <c r="AR581" s="21" t="s">
        <v>183</v>
      </c>
      <c r="AT581" s="21" t="s">
        <v>156</v>
      </c>
      <c r="AU581" s="21" t="s">
        <v>81</v>
      </c>
      <c r="AY581" s="21" t="s">
        <v>155</v>
      </c>
      <c r="BE581" s="158">
        <f t="shared" si="178"/>
        <v>0</v>
      </c>
      <c r="BF581" s="158">
        <f t="shared" si="179"/>
        <v>0</v>
      </c>
      <c r="BG581" s="158">
        <f t="shared" si="180"/>
        <v>0</v>
      </c>
      <c r="BH581" s="158">
        <f t="shared" si="181"/>
        <v>0</v>
      </c>
      <c r="BI581" s="158">
        <f t="shared" si="182"/>
        <v>0</v>
      </c>
      <c r="BJ581" s="21" t="s">
        <v>81</v>
      </c>
      <c r="BK581" s="158">
        <f t="shared" si="183"/>
        <v>0</v>
      </c>
      <c r="BL581" s="21" t="s">
        <v>183</v>
      </c>
      <c r="BM581" s="21" t="s">
        <v>3195</v>
      </c>
    </row>
    <row r="582" spans="2:65" s="1" customFormat="1" ht="16.5" customHeight="1">
      <c r="B582" s="37"/>
      <c r="C582" s="147" t="s">
        <v>3196</v>
      </c>
      <c r="D582" s="147" t="s">
        <v>156</v>
      </c>
      <c r="E582" s="148" t="s">
        <v>3197</v>
      </c>
      <c r="F582" s="149" t="s">
        <v>3198</v>
      </c>
      <c r="G582" s="150" t="s">
        <v>427</v>
      </c>
      <c r="H582" s="151">
        <v>2</v>
      </c>
      <c r="I582" s="152"/>
      <c r="J582" s="153">
        <f t="shared" si="174"/>
        <v>0</v>
      </c>
      <c r="K582" s="149" t="s">
        <v>21</v>
      </c>
      <c r="L582" s="37"/>
      <c r="M582" s="154" t="s">
        <v>21</v>
      </c>
      <c r="N582" s="155" t="s">
        <v>44</v>
      </c>
      <c r="P582" s="156">
        <f t="shared" si="175"/>
        <v>0</v>
      </c>
      <c r="Q582" s="156">
        <v>0</v>
      </c>
      <c r="R582" s="156">
        <f t="shared" si="176"/>
        <v>0</v>
      </c>
      <c r="S582" s="156">
        <v>0</v>
      </c>
      <c r="T582" s="157">
        <f t="shared" si="177"/>
        <v>0</v>
      </c>
      <c r="AR582" s="21" t="s">
        <v>183</v>
      </c>
      <c r="AT582" s="21" t="s">
        <v>156</v>
      </c>
      <c r="AU582" s="21" t="s">
        <v>81</v>
      </c>
      <c r="AY582" s="21" t="s">
        <v>155</v>
      </c>
      <c r="BE582" s="158">
        <f t="shared" si="178"/>
        <v>0</v>
      </c>
      <c r="BF582" s="158">
        <f t="shared" si="179"/>
        <v>0</v>
      </c>
      <c r="BG582" s="158">
        <f t="shared" si="180"/>
        <v>0</v>
      </c>
      <c r="BH582" s="158">
        <f t="shared" si="181"/>
        <v>0</v>
      </c>
      <c r="BI582" s="158">
        <f t="shared" si="182"/>
        <v>0</v>
      </c>
      <c r="BJ582" s="21" t="s">
        <v>81</v>
      </c>
      <c r="BK582" s="158">
        <f t="shared" si="183"/>
        <v>0</v>
      </c>
      <c r="BL582" s="21" t="s">
        <v>183</v>
      </c>
      <c r="BM582" s="21" t="s">
        <v>3199</v>
      </c>
    </row>
    <row r="583" spans="2:65" s="1" customFormat="1" ht="16.5" customHeight="1">
      <c r="B583" s="37"/>
      <c r="C583" s="147" t="s">
        <v>554</v>
      </c>
      <c r="D583" s="147" t="s">
        <v>156</v>
      </c>
      <c r="E583" s="148" t="s">
        <v>3200</v>
      </c>
      <c r="F583" s="149" t="s">
        <v>3201</v>
      </c>
      <c r="G583" s="150" t="s">
        <v>427</v>
      </c>
      <c r="H583" s="151">
        <v>1</v>
      </c>
      <c r="I583" s="152"/>
      <c r="J583" s="153">
        <f t="shared" si="174"/>
        <v>0</v>
      </c>
      <c r="K583" s="149" t="s">
        <v>21</v>
      </c>
      <c r="L583" s="37"/>
      <c r="M583" s="154" t="s">
        <v>21</v>
      </c>
      <c r="N583" s="155" t="s">
        <v>44</v>
      </c>
      <c r="P583" s="156">
        <f t="shared" si="175"/>
        <v>0</v>
      </c>
      <c r="Q583" s="156">
        <v>0</v>
      </c>
      <c r="R583" s="156">
        <f t="shared" si="176"/>
        <v>0</v>
      </c>
      <c r="S583" s="156">
        <v>0</v>
      </c>
      <c r="T583" s="157">
        <f t="shared" si="177"/>
        <v>0</v>
      </c>
      <c r="AR583" s="21" t="s">
        <v>183</v>
      </c>
      <c r="AT583" s="21" t="s">
        <v>156</v>
      </c>
      <c r="AU583" s="21" t="s">
        <v>81</v>
      </c>
      <c r="AY583" s="21" t="s">
        <v>155</v>
      </c>
      <c r="BE583" s="158">
        <f t="shared" si="178"/>
        <v>0</v>
      </c>
      <c r="BF583" s="158">
        <f t="shared" si="179"/>
        <v>0</v>
      </c>
      <c r="BG583" s="158">
        <f t="shared" si="180"/>
        <v>0</v>
      </c>
      <c r="BH583" s="158">
        <f t="shared" si="181"/>
        <v>0</v>
      </c>
      <c r="BI583" s="158">
        <f t="shared" si="182"/>
        <v>0</v>
      </c>
      <c r="BJ583" s="21" t="s">
        <v>81</v>
      </c>
      <c r="BK583" s="158">
        <f t="shared" si="183"/>
        <v>0</v>
      </c>
      <c r="BL583" s="21" t="s">
        <v>183</v>
      </c>
      <c r="BM583" s="21" t="s">
        <v>3202</v>
      </c>
    </row>
    <row r="584" spans="2:65" s="1" customFormat="1" ht="16.5" customHeight="1">
      <c r="B584" s="37"/>
      <c r="C584" s="147" t="s">
        <v>3203</v>
      </c>
      <c r="D584" s="147" t="s">
        <v>156</v>
      </c>
      <c r="E584" s="148" t="s">
        <v>3204</v>
      </c>
      <c r="F584" s="149" t="s">
        <v>3205</v>
      </c>
      <c r="G584" s="150" t="s">
        <v>427</v>
      </c>
      <c r="H584" s="151">
        <v>1</v>
      </c>
      <c r="I584" s="152"/>
      <c r="J584" s="153">
        <f t="shared" si="174"/>
        <v>0</v>
      </c>
      <c r="K584" s="149" t="s">
        <v>21</v>
      </c>
      <c r="L584" s="37"/>
      <c r="M584" s="154" t="s">
        <v>21</v>
      </c>
      <c r="N584" s="155" t="s">
        <v>44</v>
      </c>
      <c r="P584" s="156">
        <f t="shared" si="175"/>
        <v>0</v>
      </c>
      <c r="Q584" s="156">
        <v>0</v>
      </c>
      <c r="R584" s="156">
        <f t="shared" si="176"/>
        <v>0</v>
      </c>
      <c r="S584" s="156">
        <v>0</v>
      </c>
      <c r="T584" s="157">
        <f t="shared" si="177"/>
        <v>0</v>
      </c>
      <c r="AR584" s="21" t="s">
        <v>183</v>
      </c>
      <c r="AT584" s="21" t="s">
        <v>156</v>
      </c>
      <c r="AU584" s="21" t="s">
        <v>81</v>
      </c>
      <c r="AY584" s="21" t="s">
        <v>155</v>
      </c>
      <c r="BE584" s="158">
        <f t="shared" si="178"/>
        <v>0</v>
      </c>
      <c r="BF584" s="158">
        <f t="shared" si="179"/>
        <v>0</v>
      </c>
      <c r="BG584" s="158">
        <f t="shared" si="180"/>
        <v>0</v>
      </c>
      <c r="BH584" s="158">
        <f t="shared" si="181"/>
        <v>0</v>
      </c>
      <c r="BI584" s="158">
        <f t="shared" si="182"/>
        <v>0</v>
      </c>
      <c r="BJ584" s="21" t="s">
        <v>81</v>
      </c>
      <c r="BK584" s="158">
        <f t="shared" si="183"/>
        <v>0</v>
      </c>
      <c r="BL584" s="21" t="s">
        <v>183</v>
      </c>
      <c r="BM584" s="21" t="s">
        <v>3206</v>
      </c>
    </row>
    <row r="585" spans="2:65" s="1" customFormat="1" ht="16.5" customHeight="1">
      <c r="B585" s="37"/>
      <c r="C585" s="147" t="s">
        <v>841</v>
      </c>
      <c r="D585" s="147" t="s">
        <v>156</v>
      </c>
      <c r="E585" s="148" t="s">
        <v>3207</v>
      </c>
      <c r="F585" s="149" t="s">
        <v>3208</v>
      </c>
      <c r="G585" s="150" t="s">
        <v>427</v>
      </c>
      <c r="H585" s="151">
        <v>2</v>
      </c>
      <c r="I585" s="152"/>
      <c r="J585" s="153">
        <f t="shared" si="174"/>
        <v>0</v>
      </c>
      <c r="K585" s="149" t="s">
        <v>21</v>
      </c>
      <c r="L585" s="37"/>
      <c r="M585" s="154" t="s">
        <v>21</v>
      </c>
      <c r="N585" s="155" t="s">
        <v>44</v>
      </c>
      <c r="P585" s="156">
        <f t="shared" si="175"/>
        <v>0</v>
      </c>
      <c r="Q585" s="156">
        <v>0</v>
      </c>
      <c r="R585" s="156">
        <f t="shared" si="176"/>
        <v>0</v>
      </c>
      <c r="S585" s="156">
        <v>0</v>
      </c>
      <c r="T585" s="157">
        <f t="shared" si="177"/>
        <v>0</v>
      </c>
      <c r="AR585" s="21" t="s">
        <v>183</v>
      </c>
      <c r="AT585" s="21" t="s">
        <v>156</v>
      </c>
      <c r="AU585" s="21" t="s">
        <v>81</v>
      </c>
      <c r="AY585" s="21" t="s">
        <v>155</v>
      </c>
      <c r="BE585" s="158">
        <f t="shared" si="178"/>
        <v>0</v>
      </c>
      <c r="BF585" s="158">
        <f t="shared" si="179"/>
        <v>0</v>
      </c>
      <c r="BG585" s="158">
        <f t="shared" si="180"/>
        <v>0</v>
      </c>
      <c r="BH585" s="158">
        <f t="shared" si="181"/>
        <v>0</v>
      </c>
      <c r="BI585" s="158">
        <f t="shared" si="182"/>
        <v>0</v>
      </c>
      <c r="BJ585" s="21" t="s">
        <v>81</v>
      </c>
      <c r="BK585" s="158">
        <f t="shared" si="183"/>
        <v>0</v>
      </c>
      <c r="BL585" s="21" t="s">
        <v>183</v>
      </c>
      <c r="BM585" s="21" t="s">
        <v>3209</v>
      </c>
    </row>
    <row r="586" spans="2:65" s="1" customFormat="1" ht="16.5" customHeight="1">
      <c r="B586" s="37"/>
      <c r="C586" s="147" t="s">
        <v>3210</v>
      </c>
      <c r="D586" s="147" t="s">
        <v>156</v>
      </c>
      <c r="E586" s="148" t="s">
        <v>3211</v>
      </c>
      <c r="F586" s="149" t="s">
        <v>3212</v>
      </c>
      <c r="G586" s="150" t="s">
        <v>427</v>
      </c>
      <c r="H586" s="151">
        <v>1</v>
      </c>
      <c r="I586" s="152"/>
      <c r="J586" s="153">
        <f t="shared" si="174"/>
        <v>0</v>
      </c>
      <c r="K586" s="149" t="s">
        <v>21</v>
      </c>
      <c r="L586" s="37"/>
      <c r="M586" s="154" t="s">
        <v>21</v>
      </c>
      <c r="N586" s="155" t="s">
        <v>44</v>
      </c>
      <c r="P586" s="156">
        <f t="shared" si="175"/>
        <v>0</v>
      </c>
      <c r="Q586" s="156">
        <v>0</v>
      </c>
      <c r="R586" s="156">
        <f t="shared" si="176"/>
        <v>0</v>
      </c>
      <c r="S586" s="156">
        <v>0</v>
      </c>
      <c r="T586" s="157">
        <f t="shared" si="177"/>
        <v>0</v>
      </c>
      <c r="AR586" s="21" t="s">
        <v>183</v>
      </c>
      <c r="AT586" s="21" t="s">
        <v>156</v>
      </c>
      <c r="AU586" s="21" t="s">
        <v>81</v>
      </c>
      <c r="AY586" s="21" t="s">
        <v>155</v>
      </c>
      <c r="BE586" s="158">
        <f t="shared" si="178"/>
        <v>0</v>
      </c>
      <c r="BF586" s="158">
        <f t="shared" si="179"/>
        <v>0</v>
      </c>
      <c r="BG586" s="158">
        <f t="shared" si="180"/>
        <v>0</v>
      </c>
      <c r="BH586" s="158">
        <f t="shared" si="181"/>
        <v>0</v>
      </c>
      <c r="BI586" s="158">
        <f t="shared" si="182"/>
        <v>0</v>
      </c>
      <c r="BJ586" s="21" t="s">
        <v>81</v>
      </c>
      <c r="BK586" s="158">
        <f t="shared" si="183"/>
        <v>0</v>
      </c>
      <c r="BL586" s="21" t="s">
        <v>183</v>
      </c>
      <c r="BM586" s="21" t="s">
        <v>3213</v>
      </c>
    </row>
    <row r="587" spans="2:65" s="1" customFormat="1" ht="16.5" customHeight="1">
      <c r="B587" s="37"/>
      <c r="C587" s="147" t="s">
        <v>843</v>
      </c>
      <c r="D587" s="147" t="s">
        <v>156</v>
      </c>
      <c r="E587" s="148" t="s">
        <v>3214</v>
      </c>
      <c r="F587" s="149" t="s">
        <v>3215</v>
      </c>
      <c r="G587" s="150" t="s">
        <v>427</v>
      </c>
      <c r="H587" s="151">
        <v>2</v>
      </c>
      <c r="I587" s="152"/>
      <c r="J587" s="153">
        <f t="shared" si="174"/>
        <v>0</v>
      </c>
      <c r="K587" s="149" t="s">
        <v>21</v>
      </c>
      <c r="L587" s="37"/>
      <c r="M587" s="154" t="s">
        <v>21</v>
      </c>
      <c r="N587" s="155" t="s">
        <v>44</v>
      </c>
      <c r="P587" s="156">
        <f t="shared" si="175"/>
        <v>0</v>
      </c>
      <c r="Q587" s="156">
        <v>0</v>
      </c>
      <c r="R587" s="156">
        <f t="shared" si="176"/>
        <v>0</v>
      </c>
      <c r="S587" s="156">
        <v>0</v>
      </c>
      <c r="T587" s="157">
        <f t="shared" si="177"/>
        <v>0</v>
      </c>
      <c r="AR587" s="21" t="s">
        <v>183</v>
      </c>
      <c r="AT587" s="21" t="s">
        <v>156</v>
      </c>
      <c r="AU587" s="21" t="s">
        <v>81</v>
      </c>
      <c r="AY587" s="21" t="s">
        <v>155</v>
      </c>
      <c r="BE587" s="158">
        <f t="shared" si="178"/>
        <v>0</v>
      </c>
      <c r="BF587" s="158">
        <f t="shared" si="179"/>
        <v>0</v>
      </c>
      <c r="BG587" s="158">
        <f t="shared" si="180"/>
        <v>0</v>
      </c>
      <c r="BH587" s="158">
        <f t="shared" si="181"/>
        <v>0</v>
      </c>
      <c r="BI587" s="158">
        <f t="shared" si="182"/>
        <v>0</v>
      </c>
      <c r="BJ587" s="21" t="s">
        <v>81</v>
      </c>
      <c r="BK587" s="158">
        <f t="shared" si="183"/>
        <v>0</v>
      </c>
      <c r="BL587" s="21" t="s">
        <v>183</v>
      </c>
      <c r="BM587" s="21" t="s">
        <v>3216</v>
      </c>
    </row>
    <row r="588" spans="2:65" s="1" customFormat="1" ht="16.5" customHeight="1">
      <c r="B588" s="37"/>
      <c r="C588" s="147" t="s">
        <v>3217</v>
      </c>
      <c r="D588" s="147" t="s">
        <v>156</v>
      </c>
      <c r="E588" s="148" t="s">
        <v>3218</v>
      </c>
      <c r="F588" s="149" t="s">
        <v>3219</v>
      </c>
      <c r="G588" s="150" t="s">
        <v>427</v>
      </c>
      <c r="H588" s="151">
        <v>1</v>
      </c>
      <c r="I588" s="152"/>
      <c r="J588" s="153">
        <f t="shared" si="174"/>
        <v>0</v>
      </c>
      <c r="K588" s="149" t="s">
        <v>21</v>
      </c>
      <c r="L588" s="37"/>
      <c r="M588" s="154" t="s">
        <v>21</v>
      </c>
      <c r="N588" s="155" t="s">
        <v>44</v>
      </c>
      <c r="P588" s="156">
        <f t="shared" si="175"/>
        <v>0</v>
      </c>
      <c r="Q588" s="156">
        <v>0</v>
      </c>
      <c r="R588" s="156">
        <f t="shared" si="176"/>
        <v>0</v>
      </c>
      <c r="S588" s="156">
        <v>0</v>
      </c>
      <c r="T588" s="157">
        <f t="shared" si="177"/>
        <v>0</v>
      </c>
      <c r="AR588" s="21" t="s">
        <v>183</v>
      </c>
      <c r="AT588" s="21" t="s">
        <v>156</v>
      </c>
      <c r="AU588" s="21" t="s">
        <v>81</v>
      </c>
      <c r="AY588" s="21" t="s">
        <v>155</v>
      </c>
      <c r="BE588" s="158">
        <f t="shared" si="178"/>
        <v>0</v>
      </c>
      <c r="BF588" s="158">
        <f t="shared" si="179"/>
        <v>0</v>
      </c>
      <c r="BG588" s="158">
        <f t="shared" si="180"/>
        <v>0</v>
      </c>
      <c r="BH588" s="158">
        <f t="shared" si="181"/>
        <v>0</v>
      </c>
      <c r="BI588" s="158">
        <f t="shared" si="182"/>
        <v>0</v>
      </c>
      <c r="BJ588" s="21" t="s">
        <v>81</v>
      </c>
      <c r="BK588" s="158">
        <f t="shared" si="183"/>
        <v>0</v>
      </c>
      <c r="BL588" s="21" t="s">
        <v>183</v>
      </c>
      <c r="BM588" s="21" t="s">
        <v>3220</v>
      </c>
    </row>
    <row r="589" spans="2:65" s="1" customFormat="1" ht="16.5" customHeight="1">
      <c r="B589" s="37"/>
      <c r="C589" s="147" t="s">
        <v>846</v>
      </c>
      <c r="D589" s="147" t="s">
        <v>156</v>
      </c>
      <c r="E589" s="148" t="s">
        <v>3221</v>
      </c>
      <c r="F589" s="149" t="s">
        <v>3222</v>
      </c>
      <c r="G589" s="150" t="s">
        <v>427</v>
      </c>
      <c r="H589" s="151">
        <v>1</v>
      </c>
      <c r="I589" s="152"/>
      <c r="J589" s="153">
        <f t="shared" si="174"/>
        <v>0</v>
      </c>
      <c r="K589" s="149" t="s">
        <v>21</v>
      </c>
      <c r="L589" s="37"/>
      <c r="M589" s="154" t="s">
        <v>21</v>
      </c>
      <c r="N589" s="155" t="s">
        <v>44</v>
      </c>
      <c r="P589" s="156">
        <f t="shared" si="175"/>
        <v>0</v>
      </c>
      <c r="Q589" s="156">
        <v>0</v>
      </c>
      <c r="R589" s="156">
        <f t="shared" si="176"/>
        <v>0</v>
      </c>
      <c r="S589" s="156">
        <v>0</v>
      </c>
      <c r="T589" s="157">
        <f t="shared" si="177"/>
        <v>0</v>
      </c>
      <c r="AR589" s="21" t="s">
        <v>183</v>
      </c>
      <c r="AT589" s="21" t="s">
        <v>156</v>
      </c>
      <c r="AU589" s="21" t="s">
        <v>81</v>
      </c>
      <c r="AY589" s="21" t="s">
        <v>155</v>
      </c>
      <c r="BE589" s="158">
        <f t="shared" si="178"/>
        <v>0</v>
      </c>
      <c r="BF589" s="158">
        <f t="shared" si="179"/>
        <v>0</v>
      </c>
      <c r="BG589" s="158">
        <f t="shared" si="180"/>
        <v>0</v>
      </c>
      <c r="BH589" s="158">
        <f t="shared" si="181"/>
        <v>0</v>
      </c>
      <c r="BI589" s="158">
        <f t="shared" si="182"/>
        <v>0</v>
      </c>
      <c r="BJ589" s="21" t="s">
        <v>81</v>
      </c>
      <c r="BK589" s="158">
        <f t="shared" si="183"/>
        <v>0</v>
      </c>
      <c r="BL589" s="21" t="s">
        <v>183</v>
      </c>
      <c r="BM589" s="21" t="s">
        <v>3223</v>
      </c>
    </row>
    <row r="590" spans="2:65" s="1" customFormat="1" ht="16.5" customHeight="1">
      <c r="B590" s="37"/>
      <c r="C590" s="147" t="s">
        <v>3224</v>
      </c>
      <c r="D590" s="147" t="s">
        <v>156</v>
      </c>
      <c r="E590" s="148" t="s">
        <v>3225</v>
      </c>
      <c r="F590" s="149" t="s">
        <v>3226</v>
      </c>
      <c r="G590" s="150" t="s">
        <v>427</v>
      </c>
      <c r="H590" s="151">
        <v>2</v>
      </c>
      <c r="I590" s="152"/>
      <c r="J590" s="153">
        <f t="shared" si="174"/>
        <v>0</v>
      </c>
      <c r="K590" s="149" t="s">
        <v>21</v>
      </c>
      <c r="L590" s="37"/>
      <c r="M590" s="154" t="s">
        <v>21</v>
      </c>
      <c r="N590" s="155" t="s">
        <v>44</v>
      </c>
      <c r="P590" s="156">
        <f t="shared" si="175"/>
        <v>0</v>
      </c>
      <c r="Q590" s="156">
        <v>0</v>
      </c>
      <c r="R590" s="156">
        <f t="shared" si="176"/>
        <v>0</v>
      </c>
      <c r="S590" s="156">
        <v>0</v>
      </c>
      <c r="T590" s="157">
        <f t="shared" si="177"/>
        <v>0</v>
      </c>
      <c r="AR590" s="21" t="s">
        <v>183</v>
      </c>
      <c r="AT590" s="21" t="s">
        <v>156</v>
      </c>
      <c r="AU590" s="21" t="s">
        <v>81</v>
      </c>
      <c r="AY590" s="21" t="s">
        <v>155</v>
      </c>
      <c r="BE590" s="158">
        <f t="shared" si="178"/>
        <v>0</v>
      </c>
      <c r="BF590" s="158">
        <f t="shared" si="179"/>
        <v>0</v>
      </c>
      <c r="BG590" s="158">
        <f t="shared" si="180"/>
        <v>0</v>
      </c>
      <c r="BH590" s="158">
        <f t="shared" si="181"/>
        <v>0</v>
      </c>
      <c r="BI590" s="158">
        <f t="shared" si="182"/>
        <v>0</v>
      </c>
      <c r="BJ590" s="21" t="s">
        <v>81</v>
      </c>
      <c r="BK590" s="158">
        <f t="shared" si="183"/>
        <v>0</v>
      </c>
      <c r="BL590" s="21" t="s">
        <v>183</v>
      </c>
      <c r="BM590" s="21" t="s">
        <v>3227</v>
      </c>
    </row>
    <row r="591" spans="2:65" s="1" customFormat="1" ht="16.5" customHeight="1">
      <c r="B591" s="37"/>
      <c r="C591" s="147" t="s">
        <v>848</v>
      </c>
      <c r="D591" s="147" t="s">
        <v>156</v>
      </c>
      <c r="E591" s="148" t="s">
        <v>3228</v>
      </c>
      <c r="F591" s="149" t="s">
        <v>3229</v>
      </c>
      <c r="G591" s="150" t="s">
        <v>427</v>
      </c>
      <c r="H591" s="151">
        <v>1</v>
      </c>
      <c r="I591" s="152"/>
      <c r="J591" s="153">
        <f t="shared" si="174"/>
        <v>0</v>
      </c>
      <c r="K591" s="149" t="s">
        <v>21</v>
      </c>
      <c r="L591" s="37"/>
      <c r="M591" s="154" t="s">
        <v>21</v>
      </c>
      <c r="N591" s="155" t="s">
        <v>44</v>
      </c>
      <c r="P591" s="156">
        <f t="shared" si="175"/>
        <v>0</v>
      </c>
      <c r="Q591" s="156">
        <v>0</v>
      </c>
      <c r="R591" s="156">
        <f t="shared" si="176"/>
        <v>0</v>
      </c>
      <c r="S591" s="156">
        <v>0</v>
      </c>
      <c r="T591" s="157">
        <f t="shared" si="177"/>
        <v>0</v>
      </c>
      <c r="AR591" s="21" t="s">
        <v>183</v>
      </c>
      <c r="AT591" s="21" t="s">
        <v>156</v>
      </c>
      <c r="AU591" s="21" t="s">
        <v>81</v>
      </c>
      <c r="AY591" s="21" t="s">
        <v>155</v>
      </c>
      <c r="BE591" s="158">
        <f t="shared" si="178"/>
        <v>0</v>
      </c>
      <c r="BF591" s="158">
        <f t="shared" si="179"/>
        <v>0</v>
      </c>
      <c r="BG591" s="158">
        <f t="shared" si="180"/>
        <v>0</v>
      </c>
      <c r="BH591" s="158">
        <f t="shared" si="181"/>
        <v>0</v>
      </c>
      <c r="BI591" s="158">
        <f t="shared" si="182"/>
        <v>0</v>
      </c>
      <c r="BJ591" s="21" t="s">
        <v>81</v>
      </c>
      <c r="BK591" s="158">
        <f t="shared" si="183"/>
        <v>0</v>
      </c>
      <c r="BL591" s="21" t="s">
        <v>183</v>
      </c>
      <c r="BM591" s="21" t="s">
        <v>3230</v>
      </c>
    </row>
    <row r="592" spans="2:65" s="1" customFormat="1" ht="16.5" customHeight="1">
      <c r="B592" s="37"/>
      <c r="C592" s="147" t="s">
        <v>3231</v>
      </c>
      <c r="D592" s="147" t="s">
        <v>156</v>
      </c>
      <c r="E592" s="148" t="s">
        <v>3232</v>
      </c>
      <c r="F592" s="149" t="s">
        <v>3233</v>
      </c>
      <c r="G592" s="150" t="s">
        <v>427</v>
      </c>
      <c r="H592" s="151">
        <v>3</v>
      </c>
      <c r="I592" s="152"/>
      <c r="J592" s="153">
        <f t="shared" si="174"/>
        <v>0</v>
      </c>
      <c r="K592" s="149" t="s">
        <v>21</v>
      </c>
      <c r="L592" s="37"/>
      <c r="M592" s="154" t="s">
        <v>21</v>
      </c>
      <c r="N592" s="155" t="s">
        <v>44</v>
      </c>
      <c r="P592" s="156">
        <f t="shared" si="175"/>
        <v>0</v>
      </c>
      <c r="Q592" s="156">
        <v>0</v>
      </c>
      <c r="R592" s="156">
        <f t="shared" si="176"/>
        <v>0</v>
      </c>
      <c r="S592" s="156">
        <v>0</v>
      </c>
      <c r="T592" s="157">
        <f t="shared" si="177"/>
        <v>0</v>
      </c>
      <c r="AR592" s="21" t="s">
        <v>183</v>
      </c>
      <c r="AT592" s="21" t="s">
        <v>156</v>
      </c>
      <c r="AU592" s="21" t="s">
        <v>81</v>
      </c>
      <c r="AY592" s="21" t="s">
        <v>155</v>
      </c>
      <c r="BE592" s="158">
        <f t="shared" si="178"/>
        <v>0</v>
      </c>
      <c r="BF592" s="158">
        <f t="shared" si="179"/>
        <v>0</v>
      </c>
      <c r="BG592" s="158">
        <f t="shared" si="180"/>
        <v>0</v>
      </c>
      <c r="BH592" s="158">
        <f t="shared" si="181"/>
        <v>0</v>
      </c>
      <c r="BI592" s="158">
        <f t="shared" si="182"/>
        <v>0</v>
      </c>
      <c r="BJ592" s="21" t="s">
        <v>81</v>
      </c>
      <c r="BK592" s="158">
        <f t="shared" si="183"/>
        <v>0</v>
      </c>
      <c r="BL592" s="21" t="s">
        <v>183</v>
      </c>
      <c r="BM592" s="21" t="s">
        <v>3234</v>
      </c>
    </row>
    <row r="593" spans="2:65" s="1" customFormat="1" ht="16.5" customHeight="1">
      <c r="B593" s="37"/>
      <c r="C593" s="147" t="s">
        <v>851</v>
      </c>
      <c r="D593" s="147" t="s">
        <v>156</v>
      </c>
      <c r="E593" s="148" t="s">
        <v>3235</v>
      </c>
      <c r="F593" s="149" t="s">
        <v>3236</v>
      </c>
      <c r="G593" s="150" t="s">
        <v>427</v>
      </c>
      <c r="H593" s="151">
        <v>1</v>
      </c>
      <c r="I593" s="152"/>
      <c r="J593" s="153">
        <f t="shared" si="174"/>
        <v>0</v>
      </c>
      <c r="K593" s="149" t="s">
        <v>21</v>
      </c>
      <c r="L593" s="37"/>
      <c r="M593" s="154" t="s">
        <v>21</v>
      </c>
      <c r="N593" s="155" t="s">
        <v>44</v>
      </c>
      <c r="P593" s="156">
        <f t="shared" si="175"/>
        <v>0</v>
      </c>
      <c r="Q593" s="156">
        <v>0</v>
      </c>
      <c r="R593" s="156">
        <f t="shared" si="176"/>
        <v>0</v>
      </c>
      <c r="S593" s="156">
        <v>0</v>
      </c>
      <c r="T593" s="157">
        <f t="shared" si="177"/>
        <v>0</v>
      </c>
      <c r="AR593" s="21" t="s">
        <v>183</v>
      </c>
      <c r="AT593" s="21" t="s">
        <v>156</v>
      </c>
      <c r="AU593" s="21" t="s">
        <v>81</v>
      </c>
      <c r="AY593" s="21" t="s">
        <v>155</v>
      </c>
      <c r="BE593" s="158">
        <f t="shared" si="178"/>
        <v>0</v>
      </c>
      <c r="BF593" s="158">
        <f t="shared" si="179"/>
        <v>0</v>
      </c>
      <c r="BG593" s="158">
        <f t="shared" si="180"/>
        <v>0</v>
      </c>
      <c r="BH593" s="158">
        <f t="shared" si="181"/>
        <v>0</v>
      </c>
      <c r="BI593" s="158">
        <f t="shared" si="182"/>
        <v>0</v>
      </c>
      <c r="BJ593" s="21" t="s">
        <v>81</v>
      </c>
      <c r="BK593" s="158">
        <f t="shared" si="183"/>
        <v>0</v>
      </c>
      <c r="BL593" s="21" t="s">
        <v>183</v>
      </c>
      <c r="BM593" s="21" t="s">
        <v>3237</v>
      </c>
    </row>
    <row r="594" spans="2:65" s="1" customFormat="1" ht="16.5" customHeight="1">
      <c r="B594" s="37"/>
      <c r="C594" s="147" t="s">
        <v>3238</v>
      </c>
      <c r="D594" s="147" t="s">
        <v>156</v>
      </c>
      <c r="E594" s="148" t="s">
        <v>3239</v>
      </c>
      <c r="F594" s="149" t="s">
        <v>3240</v>
      </c>
      <c r="G594" s="150" t="s">
        <v>427</v>
      </c>
      <c r="H594" s="151">
        <v>2</v>
      </c>
      <c r="I594" s="152"/>
      <c r="J594" s="153">
        <f t="shared" si="174"/>
        <v>0</v>
      </c>
      <c r="K594" s="149" t="s">
        <v>21</v>
      </c>
      <c r="L594" s="37"/>
      <c r="M594" s="154" t="s">
        <v>21</v>
      </c>
      <c r="N594" s="155" t="s">
        <v>44</v>
      </c>
      <c r="P594" s="156">
        <f t="shared" si="175"/>
        <v>0</v>
      </c>
      <c r="Q594" s="156">
        <v>0</v>
      </c>
      <c r="R594" s="156">
        <f t="shared" si="176"/>
        <v>0</v>
      </c>
      <c r="S594" s="156">
        <v>0</v>
      </c>
      <c r="T594" s="157">
        <f t="shared" si="177"/>
        <v>0</v>
      </c>
      <c r="AR594" s="21" t="s">
        <v>183</v>
      </c>
      <c r="AT594" s="21" t="s">
        <v>156</v>
      </c>
      <c r="AU594" s="21" t="s">
        <v>81</v>
      </c>
      <c r="AY594" s="21" t="s">
        <v>155</v>
      </c>
      <c r="BE594" s="158">
        <f t="shared" si="178"/>
        <v>0</v>
      </c>
      <c r="BF594" s="158">
        <f t="shared" si="179"/>
        <v>0</v>
      </c>
      <c r="BG594" s="158">
        <f t="shared" si="180"/>
        <v>0</v>
      </c>
      <c r="BH594" s="158">
        <f t="shared" si="181"/>
        <v>0</v>
      </c>
      <c r="BI594" s="158">
        <f t="shared" si="182"/>
        <v>0</v>
      </c>
      <c r="BJ594" s="21" t="s">
        <v>81</v>
      </c>
      <c r="BK594" s="158">
        <f t="shared" si="183"/>
        <v>0</v>
      </c>
      <c r="BL594" s="21" t="s">
        <v>183</v>
      </c>
      <c r="BM594" s="21" t="s">
        <v>3241</v>
      </c>
    </row>
    <row r="595" spans="2:65" s="1" customFormat="1" ht="16.5" customHeight="1">
      <c r="B595" s="37"/>
      <c r="C595" s="147" t="s">
        <v>853</v>
      </c>
      <c r="D595" s="147" t="s">
        <v>156</v>
      </c>
      <c r="E595" s="148" t="s">
        <v>3242</v>
      </c>
      <c r="F595" s="149" t="s">
        <v>3243</v>
      </c>
      <c r="G595" s="150" t="s">
        <v>427</v>
      </c>
      <c r="H595" s="151">
        <v>1</v>
      </c>
      <c r="I595" s="152"/>
      <c r="J595" s="153">
        <f t="shared" si="174"/>
        <v>0</v>
      </c>
      <c r="K595" s="149" t="s">
        <v>21</v>
      </c>
      <c r="L595" s="37"/>
      <c r="M595" s="154" t="s">
        <v>21</v>
      </c>
      <c r="N595" s="155" t="s">
        <v>44</v>
      </c>
      <c r="P595" s="156">
        <f t="shared" si="175"/>
        <v>0</v>
      </c>
      <c r="Q595" s="156">
        <v>0</v>
      </c>
      <c r="R595" s="156">
        <f t="shared" si="176"/>
        <v>0</v>
      </c>
      <c r="S595" s="156">
        <v>0</v>
      </c>
      <c r="T595" s="157">
        <f t="shared" si="177"/>
        <v>0</v>
      </c>
      <c r="AR595" s="21" t="s">
        <v>183</v>
      </c>
      <c r="AT595" s="21" t="s">
        <v>156</v>
      </c>
      <c r="AU595" s="21" t="s">
        <v>81</v>
      </c>
      <c r="AY595" s="21" t="s">
        <v>155</v>
      </c>
      <c r="BE595" s="158">
        <f t="shared" si="178"/>
        <v>0</v>
      </c>
      <c r="BF595" s="158">
        <f t="shared" si="179"/>
        <v>0</v>
      </c>
      <c r="BG595" s="158">
        <f t="shared" si="180"/>
        <v>0</v>
      </c>
      <c r="BH595" s="158">
        <f t="shared" si="181"/>
        <v>0</v>
      </c>
      <c r="BI595" s="158">
        <f t="shared" si="182"/>
        <v>0</v>
      </c>
      <c r="BJ595" s="21" t="s">
        <v>81</v>
      </c>
      <c r="BK595" s="158">
        <f t="shared" si="183"/>
        <v>0</v>
      </c>
      <c r="BL595" s="21" t="s">
        <v>183</v>
      </c>
      <c r="BM595" s="21" t="s">
        <v>3244</v>
      </c>
    </row>
    <row r="596" spans="2:65" s="1" customFormat="1" ht="16.5" customHeight="1">
      <c r="B596" s="37"/>
      <c r="C596" s="147" t="s">
        <v>3245</v>
      </c>
      <c r="D596" s="147" t="s">
        <v>156</v>
      </c>
      <c r="E596" s="148" t="s">
        <v>3246</v>
      </c>
      <c r="F596" s="149" t="s">
        <v>3247</v>
      </c>
      <c r="G596" s="150" t="s">
        <v>427</v>
      </c>
      <c r="H596" s="151">
        <v>1</v>
      </c>
      <c r="I596" s="152"/>
      <c r="J596" s="153">
        <f t="shared" si="174"/>
        <v>0</v>
      </c>
      <c r="K596" s="149" t="s">
        <v>21</v>
      </c>
      <c r="L596" s="37"/>
      <c r="M596" s="154" t="s">
        <v>21</v>
      </c>
      <c r="N596" s="155" t="s">
        <v>44</v>
      </c>
      <c r="P596" s="156">
        <f t="shared" si="175"/>
        <v>0</v>
      </c>
      <c r="Q596" s="156">
        <v>0</v>
      </c>
      <c r="R596" s="156">
        <f t="shared" si="176"/>
        <v>0</v>
      </c>
      <c r="S596" s="156">
        <v>0</v>
      </c>
      <c r="T596" s="157">
        <f t="shared" si="177"/>
        <v>0</v>
      </c>
      <c r="AR596" s="21" t="s">
        <v>183</v>
      </c>
      <c r="AT596" s="21" t="s">
        <v>156</v>
      </c>
      <c r="AU596" s="21" t="s">
        <v>81</v>
      </c>
      <c r="AY596" s="21" t="s">
        <v>155</v>
      </c>
      <c r="BE596" s="158">
        <f t="shared" si="178"/>
        <v>0</v>
      </c>
      <c r="BF596" s="158">
        <f t="shared" si="179"/>
        <v>0</v>
      </c>
      <c r="BG596" s="158">
        <f t="shared" si="180"/>
        <v>0</v>
      </c>
      <c r="BH596" s="158">
        <f t="shared" si="181"/>
        <v>0</v>
      </c>
      <c r="BI596" s="158">
        <f t="shared" si="182"/>
        <v>0</v>
      </c>
      <c r="BJ596" s="21" t="s">
        <v>81</v>
      </c>
      <c r="BK596" s="158">
        <f t="shared" si="183"/>
        <v>0</v>
      </c>
      <c r="BL596" s="21" t="s">
        <v>183</v>
      </c>
      <c r="BM596" s="21" t="s">
        <v>3248</v>
      </c>
    </row>
    <row r="597" spans="2:65" s="1" customFormat="1" ht="16.5" customHeight="1">
      <c r="B597" s="37"/>
      <c r="C597" s="147" t="s">
        <v>856</v>
      </c>
      <c r="D597" s="147" t="s">
        <v>156</v>
      </c>
      <c r="E597" s="148" t="s">
        <v>3249</v>
      </c>
      <c r="F597" s="149" t="s">
        <v>3250</v>
      </c>
      <c r="G597" s="150" t="s">
        <v>427</v>
      </c>
      <c r="H597" s="151">
        <v>2</v>
      </c>
      <c r="I597" s="152"/>
      <c r="J597" s="153">
        <f t="shared" si="174"/>
        <v>0</v>
      </c>
      <c r="K597" s="149" t="s">
        <v>21</v>
      </c>
      <c r="L597" s="37"/>
      <c r="M597" s="154" t="s">
        <v>21</v>
      </c>
      <c r="N597" s="155" t="s">
        <v>44</v>
      </c>
      <c r="P597" s="156">
        <f t="shared" si="175"/>
        <v>0</v>
      </c>
      <c r="Q597" s="156">
        <v>0</v>
      </c>
      <c r="R597" s="156">
        <f t="shared" si="176"/>
        <v>0</v>
      </c>
      <c r="S597" s="156">
        <v>0</v>
      </c>
      <c r="T597" s="157">
        <f t="shared" si="177"/>
        <v>0</v>
      </c>
      <c r="AR597" s="21" t="s">
        <v>183</v>
      </c>
      <c r="AT597" s="21" t="s">
        <v>156</v>
      </c>
      <c r="AU597" s="21" t="s">
        <v>81</v>
      </c>
      <c r="AY597" s="21" t="s">
        <v>155</v>
      </c>
      <c r="BE597" s="158">
        <f t="shared" si="178"/>
        <v>0</v>
      </c>
      <c r="BF597" s="158">
        <f t="shared" si="179"/>
        <v>0</v>
      </c>
      <c r="BG597" s="158">
        <f t="shared" si="180"/>
        <v>0</v>
      </c>
      <c r="BH597" s="158">
        <f t="shared" si="181"/>
        <v>0</v>
      </c>
      <c r="BI597" s="158">
        <f t="shared" si="182"/>
        <v>0</v>
      </c>
      <c r="BJ597" s="21" t="s">
        <v>81</v>
      </c>
      <c r="BK597" s="158">
        <f t="shared" si="183"/>
        <v>0</v>
      </c>
      <c r="BL597" s="21" t="s">
        <v>183</v>
      </c>
      <c r="BM597" s="21" t="s">
        <v>3251</v>
      </c>
    </row>
    <row r="598" spans="2:65" s="1" customFormat="1" ht="16.5" customHeight="1">
      <c r="B598" s="37"/>
      <c r="C598" s="147" t="s">
        <v>3252</v>
      </c>
      <c r="D598" s="147" t="s">
        <v>156</v>
      </c>
      <c r="E598" s="148" t="s">
        <v>3253</v>
      </c>
      <c r="F598" s="149" t="s">
        <v>3254</v>
      </c>
      <c r="G598" s="150" t="s">
        <v>427</v>
      </c>
      <c r="H598" s="151">
        <v>3</v>
      </c>
      <c r="I598" s="152"/>
      <c r="J598" s="153">
        <f t="shared" si="174"/>
        <v>0</v>
      </c>
      <c r="K598" s="149" t="s">
        <v>21</v>
      </c>
      <c r="L598" s="37"/>
      <c r="M598" s="154" t="s">
        <v>21</v>
      </c>
      <c r="N598" s="155" t="s">
        <v>44</v>
      </c>
      <c r="P598" s="156">
        <f t="shared" si="175"/>
        <v>0</v>
      </c>
      <c r="Q598" s="156">
        <v>0</v>
      </c>
      <c r="R598" s="156">
        <f t="shared" si="176"/>
        <v>0</v>
      </c>
      <c r="S598" s="156">
        <v>0</v>
      </c>
      <c r="T598" s="157">
        <f t="shared" si="177"/>
        <v>0</v>
      </c>
      <c r="AR598" s="21" t="s">
        <v>183</v>
      </c>
      <c r="AT598" s="21" t="s">
        <v>156</v>
      </c>
      <c r="AU598" s="21" t="s">
        <v>81</v>
      </c>
      <c r="AY598" s="21" t="s">
        <v>155</v>
      </c>
      <c r="BE598" s="158">
        <f t="shared" si="178"/>
        <v>0</v>
      </c>
      <c r="BF598" s="158">
        <f t="shared" si="179"/>
        <v>0</v>
      </c>
      <c r="BG598" s="158">
        <f t="shared" si="180"/>
        <v>0</v>
      </c>
      <c r="BH598" s="158">
        <f t="shared" si="181"/>
        <v>0</v>
      </c>
      <c r="BI598" s="158">
        <f t="shared" si="182"/>
        <v>0</v>
      </c>
      <c r="BJ598" s="21" t="s">
        <v>81</v>
      </c>
      <c r="BK598" s="158">
        <f t="shared" si="183"/>
        <v>0</v>
      </c>
      <c r="BL598" s="21" t="s">
        <v>183</v>
      </c>
      <c r="BM598" s="21" t="s">
        <v>3255</v>
      </c>
    </row>
    <row r="599" spans="2:65" s="1" customFormat="1" ht="16.5" customHeight="1">
      <c r="B599" s="37"/>
      <c r="C599" s="147" t="s">
        <v>858</v>
      </c>
      <c r="D599" s="147" t="s">
        <v>156</v>
      </c>
      <c r="E599" s="148" t="s">
        <v>3256</v>
      </c>
      <c r="F599" s="149" t="s">
        <v>3257</v>
      </c>
      <c r="G599" s="150" t="s">
        <v>427</v>
      </c>
      <c r="H599" s="151">
        <v>1</v>
      </c>
      <c r="I599" s="152"/>
      <c r="J599" s="153">
        <f t="shared" si="174"/>
        <v>0</v>
      </c>
      <c r="K599" s="149" t="s">
        <v>21</v>
      </c>
      <c r="L599" s="37"/>
      <c r="M599" s="154" t="s">
        <v>21</v>
      </c>
      <c r="N599" s="155" t="s">
        <v>44</v>
      </c>
      <c r="P599" s="156">
        <f t="shared" si="175"/>
        <v>0</v>
      </c>
      <c r="Q599" s="156">
        <v>0</v>
      </c>
      <c r="R599" s="156">
        <f t="shared" si="176"/>
        <v>0</v>
      </c>
      <c r="S599" s="156">
        <v>0</v>
      </c>
      <c r="T599" s="157">
        <f t="shared" si="177"/>
        <v>0</v>
      </c>
      <c r="AR599" s="21" t="s">
        <v>183</v>
      </c>
      <c r="AT599" s="21" t="s">
        <v>156</v>
      </c>
      <c r="AU599" s="21" t="s">
        <v>81</v>
      </c>
      <c r="AY599" s="21" t="s">
        <v>155</v>
      </c>
      <c r="BE599" s="158">
        <f t="shared" si="178"/>
        <v>0</v>
      </c>
      <c r="BF599" s="158">
        <f t="shared" si="179"/>
        <v>0</v>
      </c>
      <c r="BG599" s="158">
        <f t="shared" si="180"/>
        <v>0</v>
      </c>
      <c r="BH599" s="158">
        <f t="shared" si="181"/>
        <v>0</v>
      </c>
      <c r="BI599" s="158">
        <f t="shared" si="182"/>
        <v>0</v>
      </c>
      <c r="BJ599" s="21" t="s">
        <v>81</v>
      </c>
      <c r="BK599" s="158">
        <f t="shared" si="183"/>
        <v>0</v>
      </c>
      <c r="BL599" s="21" t="s">
        <v>183</v>
      </c>
      <c r="BM599" s="21" t="s">
        <v>3258</v>
      </c>
    </row>
    <row r="600" spans="2:65" s="1" customFormat="1" ht="16.5" customHeight="1">
      <c r="B600" s="37"/>
      <c r="C600" s="147" t="s">
        <v>3259</v>
      </c>
      <c r="D600" s="147" t="s">
        <v>156</v>
      </c>
      <c r="E600" s="148" t="s">
        <v>3260</v>
      </c>
      <c r="F600" s="149" t="s">
        <v>3261</v>
      </c>
      <c r="G600" s="150" t="s">
        <v>427</v>
      </c>
      <c r="H600" s="151">
        <v>1</v>
      </c>
      <c r="I600" s="152"/>
      <c r="J600" s="153">
        <f t="shared" si="174"/>
        <v>0</v>
      </c>
      <c r="K600" s="149" t="s">
        <v>21</v>
      </c>
      <c r="L600" s="37"/>
      <c r="M600" s="154" t="s">
        <v>21</v>
      </c>
      <c r="N600" s="155" t="s">
        <v>44</v>
      </c>
      <c r="P600" s="156">
        <f t="shared" si="175"/>
        <v>0</v>
      </c>
      <c r="Q600" s="156">
        <v>0</v>
      </c>
      <c r="R600" s="156">
        <f t="shared" si="176"/>
        <v>0</v>
      </c>
      <c r="S600" s="156">
        <v>0</v>
      </c>
      <c r="T600" s="157">
        <f t="shared" si="177"/>
        <v>0</v>
      </c>
      <c r="AR600" s="21" t="s">
        <v>183</v>
      </c>
      <c r="AT600" s="21" t="s">
        <v>156</v>
      </c>
      <c r="AU600" s="21" t="s">
        <v>81</v>
      </c>
      <c r="AY600" s="21" t="s">
        <v>155</v>
      </c>
      <c r="BE600" s="158">
        <f t="shared" si="178"/>
        <v>0</v>
      </c>
      <c r="BF600" s="158">
        <f t="shared" si="179"/>
        <v>0</v>
      </c>
      <c r="BG600" s="158">
        <f t="shared" si="180"/>
        <v>0</v>
      </c>
      <c r="BH600" s="158">
        <f t="shared" si="181"/>
        <v>0</v>
      </c>
      <c r="BI600" s="158">
        <f t="shared" si="182"/>
        <v>0</v>
      </c>
      <c r="BJ600" s="21" t="s">
        <v>81</v>
      </c>
      <c r="BK600" s="158">
        <f t="shared" si="183"/>
        <v>0</v>
      </c>
      <c r="BL600" s="21" t="s">
        <v>183</v>
      </c>
      <c r="BM600" s="21" t="s">
        <v>3262</v>
      </c>
    </row>
    <row r="601" spans="2:65" s="1" customFormat="1" ht="16.5" customHeight="1">
      <c r="B601" s="37"/>
      <c r="C601" s="147" t="s">
        <v>861</v>
      </c>
      <c r="D601" s="147" t="s">
        <v>156</v>
      </c>
      <c r="E601" s="148" t="s">
        <v>3263</v>
      </c>
      <c r="F601" s="149" t="s">
        <v>3264</v>
      </c>
      <c r="G601" s="150" t="s">
        <v>427</v>
      </c>
      <c r="H601" s="151">
        <v>5</v>
      </c>
      <c r="I601" s="152"/>
      <c r="J601" s="153">
        <f t="shared" si="174"/>
        <v>0</v>
      </c>
      <c r="K601" s="149" t="s">
        <v>21</v>
      </c>
      <c r="L601" s="37"/>
      <c r="M601" s="154" t="s">
        <v>21</v>
      </c>
      <c r="N601" s="155" t="s">
        <v>44</v>
      </c>
      <c r="P601" s="156">
        <f t="shared" si="175"/>
        <v>0</v>
      </c>
      <c r="Q601" s="156">
        <v>0</v>
      </c>
      <c r="R601" s="156">
        <f t="shared" si="176"/>
        <v>0</v>
      </c>
      <c r="S601" s="156">
        <v>0</v>
      </c>
      <c r="T601" s="157">
        <f t="shared" si="177"/>
        <v>0</v>
      </c>
      <c r="AR601" s="21" t="s">
        <v>183</v>
      </c>
      <c r="AT601" s="21" t="s">
        <v>156</v>
      </c>
      <c r="AU601" s="21" t="s">
        <v>81</v>
      </c>
      <c r="AY601" s="21" t="s">
        <v>155</v>
      </c>
      <c r="BE601" s="158">
        <f t="shared" si="178"/>
        <v>0</v>
      </c>
      <c r="BF601" s="158">
        <f t="shared" si="179"/>
        <v>0</v>
      </c>
      <c r="BG601" s="158">
        <f t="shared" si="180"/>
        <v>0</v>
      </c>
      <c r="BH601" s="158">
        <f t="shared" si="181"/>
        <v>0</v>
      </c>
      <c r="BI601" s="158">
        <f t="shared" si="182"/>
        <v>0</v>
      </c>
      <c r="BJ601" s="21" t="s">
        <v>81</v>
      </c>
      <c r="BK601" s="158">
        <f t="shared" si="183"/>
        <v>0</v>
      </c>
      <c r="BL601" s="21" t="s">
        <v>183</v>
      </c>
      <c r="BM601" s="21" t="s">
        <v>3265</v>
      </c>
    </row>
    <row r="602" spans="2:65" s="1" customFormat="1" ht="16.5" customHeight="1">
      <c r="B602" s="37"/>
      <c r="C602" s="147" t="s">
        <v>3266</v>
      </c>
      <c r="D602" s="147" t="s">
        <v>156</v>
      </c>
      <c r="E602" s="148" t="s">
        <v>3267</v>
      </c>
      <c r="F602" s="149" t="s">
        <v>3268</v>
      </c>
      <c r="G602" s="150" t="s">
        <v>427</v>
      </c>
      <c r="H602" s="151">
        <v>1</v>
      </c>
      <c r="I602" s="152"/>
      <c r="J602" s="153">
        <f t="shared" si="174"/>
        <v>0</v>
      </c>
      <c r="K602" s="149" t="s">
        <v>21</v>
      </c>
      <c r="L602" s="37"/>
      <c r="M602" s="154" t="s">
        <v>21</v>
      </c>
      <c r="N602" s="155" t="s">
        <v>44</v>
      </c>
      <c r="P602" s="156">
        <f t="shared" si="175"/>
        <v>0</v>
      </c>
      <c r="Q602" s="156">
        <v>0</v>
      </c>
      <c r="R602" s="156">
        <f t="shared" si="176"/>
        <v>0</v>
      </c>
      <c r="S602" s="156">
        <v>0</v>
      </c>
      <c r="T602" s="157">
        <f t="shared" si="177"/>
        <v>0</v>
      </c>
      <c r="AR602" s="21" t="s">
        <v>183</v>
      </c>
      <c r="AT602" s="21" t="s">
        <v>156</v>
      </c>
      <c r="AU602" s="21" t="s">
        <v>81</v>
      </c>
      <c r="AY602" s="21" t="s">
        <v>155</v>
      </c>
      <c r="BE602" s="158">
        <f t="shared" si="178"/>
        <v>0</v>
      </c>
      <c r="BF602" s="158">
        <f t="shared" si="179"/>
        <v>0</v>
      </c>
      <c r="BG602" s="158">
        <f t="shared" si="180"/>
        <v>0</v>
      </c>
      <c r="BH602" s="158">
        <f t="shared" si="181"/>
        <v>0</v>
      </c>
      <c r="BI602" s="158">
        <f t="shared" si="182"/>
        <v>0</v>
      </c>
      <c r="BJ602" s="21" t="s">
        <v>81</v>
      </c>
      <c r="BK602" s="158">
        <f t="shared" si="183"/>
        <v>0</v>
      </c>
      <c r="BL602" s="21" t="s">
        <v>183</v>
      </c>
      <c r="BM602" s="21" t="s">
        <v>3269</v>
      </c>
    </row>
    <row r="603" spans="2:65" s="1" customFormat="1" ht="16.5" customHeight="1">
      <c r="B603" s="37"/>
      <c r="C603" s="147" t="s">
        <v>863</v>
      </c>
      <c r="D603" s="147" t="s">
        <v>156</v>
      </c>
      <c r="E603" s="148" t="s">
        <v>3270</v>
      </c>
      <c r="F603" s="149" t="s">
        <v>3271</v>
      </c>
      <c r="G603" s="150" t="s">
        <v>427</v>
      </c>
      <c r="H603" s="151">
        <v>2</v>
      </c>
      <c r="I603" s="152"/>
      <c r="J603" s="153">
        <f t="shared" si="174"/>
        <v>0</v>
      </c>
      <c r="K603" s="149" t="s">
        <v>21</v>
      </c>
      <c r="L603" s="37"/>
      <c r="M603" s="154" t="s">
        <v>21</v>
      </c>
      <c r="N603" s="155" t="s">
        <v>44</v>
      </c>
      <c r="P603" s="156">
        <f t="shared" si="175"/>
        <v>0</v>
      </c>
      <c r="Q603" s="156">
        <v>0</v>
      </c>
      <c r="R603" s="156">
        <f t="shared" si="176"/>
        <v>0</v>
      </c>
      <c r="S603" s="156">
        <v>0</v>
      </c>
      <c r="T603" s="157">
        <f t="shared" si="177"/>
        <v>0</v>
      </c>
      <c r="AR603" s="21" t="s">
        <v>183</v>
      </c>
      <c r="AT603" s="21" t="s">
        <v>156</v>
      </c>
      <c r="AU603" s="21" t="s">
        <v>81</v>
      </c>
      <c r="AY603" s="21" t="s">
        <v>155</v>
      </c>
      <c r="BE603" s="158">
        <f t="shared" si="178"/>
        <v>0</v>
      </c>
      <c r="BF603" s="158">
        <f t="shared" si="179"/>
        <v>0</v>
      </c>
      <c r="BG603" s="158">
        <f t="shared" si="180"/>
        <v>0</v>
      </c>
      <c r="BH603" s="158">
        <f t="shared" si="181"/>
        <v>0</v>
      </c>
      <c r="BI603" s="158">
        <f t="shared" si="182"/>
        <v>0</v>
      </c>
      <c r="BJ603" s="21" t="s">
        <v>81</v>
      </c>
      <c r="BK603" s="158">
        <f t="shared" si="183"/>
        <v>0</v>
      </c>
      <c r="BL603" s="21" t="s">
        <v>183</v>
      </c>
      <c r="BM603" s="21" t="s">
        <v>3272</v>
      </c>
    </row>
    <row r="604" spans="2:65" s="1" customFormat="1" ht="16.5" customHeight="1">
      <c r="B604" s="37"/>
      <c r="C604" s="147" t="s">
        <v>3273</v>
      </c>
      <c r="D604" s="147" t="s">
        <v>156</v>
      </c>
      <c r="E604" s="148" t="s">
        <v>3274</v>
      </c>
      <c r="F604" s="149" t="s">
        <v>3275</v>
      </c>
      <c r="G604" s="150" t="s">
        <v>427</v>
      </c>
      <c r="H604" s="151">
        <v>1</v>
      </c>
      <c r="I604" s="152"/>
      <c r="J604" s="153">
        <f t="shared" si="174"/>
        <v>0</v>
      </c>
      <c r="K604" s="149" t="s">
        <v>21</v>
      </c>
      <c r="L604" s="37"/>
      <c r="M604" s="154" t="s">
        <v>21</v>
      </c>
      <c r="N604" s="155" t="s">
        <v>44</v>
      </c>
      <c r="P604" s="156">
        <f t="shared" si="175"/>
        <v>0</v>
      </c>
      <c r="Q604" s="156">
        <v>0</v>
      </c>
      <c r="R604" s="156">
        <f t="shared" si="176"/>
        <v>0</v>
      </c>
      <c r="S604" s="156">
        <v>0</v>
      </c>
      <c r="T604" s="157">
        <f t="shared" si="177"/>
        <v>0</v>
      </c>
      <c r="AR604" s="21" t="s">
        <v>183</v>
      </c>
      <c r="AT604" s="21" t="s">
        <v>156</v>
      </c>
      <c r="AU604" s="21" t="s">
        <v>81</v>
      </c>
      <c r="AY604" s="21" t="s">
        <v>155</v>
      </c>
      <c r="BE604" s="158">
        <f t="shared" si="178"/>
        <v>0</v>
      </c>
      <c r="BF604" s="158">
        <f t="shared" si="179"/>
        <v>0</v>
      </c>
      <c r="BG604" s="158">
        <f t="shared" si="180"/>
        <v>0</v>
      </c>
      <c r="BH604" s="158">
        <f t="shared" si="181"/>
        <v>0</v>
      </c>
      <c r="BI604" s="158">
        <f t="shared" si="182"/>
        <v>0</v>
      </c>
      <c r="BJ604" s="21" t="s">
        <v>81</v>
      </c>
      <c r="BK604" s="158">
        <f t="shared" si="183"/>
        <v>0</v>
      </c>
      <c r="BL604" s="21" t="s">
        <v>183</v>
      </c>
      <c r="BM604" s="21" t="s">
        <v>3276</v>
      </c>
    </row>
    <row r="605" spans="2:65" s="9" customFormat="1" ht="29.85" customHeight="1">
      <c r="B605" s="137"/>
      <c r="D605" s="138" t="s">
        <v>72</v>
      </c>
      <c r="E605" s="169" t="s">
        <v>2963</v>
      </c>
      <c r="F605" s="169" t="s">
        <v>3277</v>
      </c>
      <c r="I605" s="140"/>
      <c r="J605" s="170">
        <f>BK605</f>
        <v>0</v>
      </c>
      <c r="L605" s="137"/>
      <c r="M605" s="142"/>
      <c r="P605" s="143">
        <v>0</v>
      </c>
      <c r="R605" s="143">
        <v>0</v>
      </c>
      <c r="T605" s="144">
        <v>0</v>
      </c>
      <c r="AR605" s="138" t="s">
        <v>83</v>
      </c>
      <c r="AT605" s="145" t="s">
        <v>72</v>
      </c>
      <c r="AU605" s="145" t="s">
        <v>81</v>
      </c>
      <c r="AY605" s="138" t="s">
        <v>155</v>
      </c>
      <c r="BK605" s="146">
        <v>0</v>
      </c>
    </row>
    <row r="606" spans="2:65" s="9" customFormat="1" ht="24.95" customHeight="1">
      <c r="B606" s="137"/>
      <c r="D606" s="138" t="s">
        <v>72</v>
      </c>
      <c r="E606" s="139" t="s">
        <v>3278</v>
      </c>
      <c r="F606" s="139" t="s">
        <v>3279</v>
      </c>
      <c r="I606" s="140"/>
      <c r="J606" s="141">
        <f>BK606</f>
        <v>0</v>
      </c>
      <c r="L606" s="137"/>
      <c r="M606" s="142"/>
      <c r="P606" s="143">
        <f>SUM(P607:P618)</f>
        <v>0</v>
      </c>
      <c r="R606" s="143">
        <f>SUM(R607:R618)</f>
        <v>0</v>
      </c>
      <c r="T606" s="144">
        <f>SUM(T607:T618)</f>
        <v>0</v>
      </c>
      <c r="AR606" s="138" t="s">
        <v>83</v>
      </c>
      <c r="AT606" s="145" t="s">
        <v>72</v>
      </c>
      <c r="AU606" s="145" t="s">
        <v>73</v>
      </c>
      <c r="AY606" s="138" t="s">
        <v>155</v>
      </c>
      <c r="BK606" s="146">
        <f>SUM(BK607:BK618)</f>
        <v>0</v>
      </c>
    </row>
    <row r="607" spans="2:65" s="1" customFormat="1" ht="25.5" customHeight="1">
      <c r="B607" s="37"/>
      <c r="C607" s="147" t="s">
        <v>866</v>
      </c>
      <c r="D607" s="147" t="s">
        <v>156</v>
      </c>
      <c r="E607" s="148" t="s">
        <v>3280</v>
      </c>
      <c r="F607" s="149" t="s">
        <v>3281</v>
      </c>
      <c r="G607" s="150" t="s">
        <v>300</v>
      </c>
      <c r="H607" s="151">
        <v>6</v>
      </c>
      <c r="I607" s="152"/>
      <c r="J607" s="153">
        <f t="shared" ref="J607:J617" si="184">ROUND(I607*H607,2)</f>
        <v>0</v>
      </c>
      <c r="K607" s="149" t="s">
        <v>21</v>
      </c>
      <c r="L607" s="37"/>
      <c r="M607" s="154" t="s">
        <v>21</v>
      </c>
      <c r="N607" s="155" t="s">
        <v>44</v>
      </c>
      <c r="P607" s="156">
        <f t="shared" ref="P607:P617" si="185">O607*H607</f>
        <v>0</v>
      </c>
      <c r="Q607" s="156">
        <v>0</v>
      </c>
      <c r="R607" s="156">
        <f t="shared" ref="R607:R617" si="186">Q607*H607</f>
        <v>0</v>
      </c>
      <c r="S607" s="156">
        <v>0</v>
      </c>
      <c r="T607" s="157">
        <f t="shared" ref="T607:T617" si="187">S607*H607</f>
        <v>0</v>
      </c>
      <c r="AR607" s="21" t="s">
        <v>183</v>
      </c>
      <c r="AT607" s="21" t="s">
        <v>156</v>
      </c>
      <c r="AU607" s="21" t="s">
        <v>81</v>
      </c>
      <c r="AY607" s="21" t="s">
        <v>155</v>
      </c>
      <c r="BE607" s="158">
        <f t="shared" ref="BE607:BE617" si="188">IF(N607="základní",J607,0)</f>
        <v>0</v>
      </c>
      <c r="BF607" s="158">
        <f t="shared" ref="BF607:BF617" si="189">IF(N607="snížená",J607,0)</f>
        <v>0</v>
      </c>
      <c r="BG607" s="158">
        <f t="shared" ref="BG607:BG617" si="190">IF(N607="zákl. přenesená",J607,0)</f>
        <v>0</v>
      </c>
      <c r="BH607" s="158">
        <f t="shared" ref="BH607:BH617" si="191">IF(N607="sníž. přenesená",J607,0)</f>
        <v>0</v>
      </c>
      <c r="BI607" s="158">
        <f t="shared" ref="BI607:BI617" si="192">IF(N607="nulová",J607,0)</f>
        <v>0</v>
      </c>
      <c r="BJ607" s="21" t="s">
        <v>81</v>
      </c>
      <c r="BK607" s="158">
        <f t="shared" ref="BK607:BK617" si="193">ROUND(I607*H607,2)</f>
        <v>0</v>
      </c>
      <c r="BL607" s="21" t="s">
        <v>183</v>
      </c>
      <c r="BM607" s="21" t="s">
        <v>3282</v>
      </c>
    </row>
    <row r="608" spans="2:65" s="1" customFormat="1" ht="16.5" customHeight="1">
      <c r="B608" s="37"/>
      <c r="C608" s="147" t="s">
        <v>3283</v>
      </c>
      <c r="D608" s="147" t="s">
        <v>156</v>
      </c>
      <c r="E608" s="148" t="s">
        <v>3284</v>
      </c>
      <c r="F608" s="149" t="s">
        <v>3285</v>
      </c>
      <c r="G608" s="150" t="s">
        <v>427</v>
      </c>
      <c r="H608" s="151">
        <v>1</v>
      </c>
      <c r="I608" s="152"/>
      <c r="J608" s="153">
        <f t="shared" si="184"/>
        <v>0</v>
      </c>
      <c r="K608" s="149" t="s">
        <v>21</v>
      </c>
      <c r="L608" s="37"/>
      <c r="M608" s="154" t="s">
        <v>21</v>
      </c>
      <c r="N608" s="155" t="s">
        <v>44</v>
      </c>
      <c r="P608" s="156">
        <f t="shared" si="185"/>
        <v>0</v>
      </c>
      <c r="Q608" s="156">
        <v>0</v>
      </c>
      <c r="R608" s="156">
        <f t="shared" si="186"/>
        <v>0</v>
      </c>
      <c r="S608" s="156">
        <v>0</v>
      </c>
      <c r="T608" s="157">
        <f t="shared" si="187"/>
        <v>0</v>
      </c>
      <c r="AR608" s="21" t="s">
        <v>183</v>
      </c>
      <c r="AT608" s="21" t="s">
        <v>156</v>
      </c>
      <c r="AU608" s="21" t="s">
        <v>81</v>
      </c>
      <c r="AY608" s="21" t="s">
        <v>155</v>
      </c>
      <c r="BE608" s="158">
        <f t="shared" si="188"/>
        <v>0</v>
      </c>
      <c r="BF608" s="158">
        <f t="shared" si="189"/>
        <v>0</v>
      </c>
      <c r="BG608" s="158">
        <f t="shared" si="190"/>
        <v>0</v>
      </c>
      <c r="BH608" s="158">
        <f t="shared" si="191"/>
        <v>0</v>
      </c>
      <c r="BI608" s="158">
        <f t="shared" si="192"/>
        <v>0</v>
      </c>
      <c r="BJ608" s="21" t="s">
        <v>81</v>
      </c>
      <c r="BK608" s="158">
        <f t="shared" si="193"/>
        <v>0</v>
      </c>
      <c r="BL608" s="21" t="s">
        <v>183</v>
      </c>
      <c r="BM608" s="21" t="s">
        <v>3286</v>
      </c>
    </row>
    <row r="609" spans="2:65" s="1" customFormat="1" ht="25.5" customHeight="1">
      <c r="B609" s="37"/>
      <c r="C609" s="147" t="s">
        <v>868</v>
      </c>
      <c r="D609" s="147" t="s">
        <v>156</v>
      </c>
      <c r="E609" s="148" t="s">
        <v>3287</v>
      </c>
      <c r="F609" s="149" t="s">
        <v>3288</v>
      </c>
      <c r="G609" s="150" t="s">
        <v>300</v>
      </c>
      <c r="H609" s="151">
        <v>2.6</v>
      </c>
      <c r="I609" s="152"/>
      <c r="J609" s="153">
        <f t="shared" si="184"/>
        <v>0</v>
      </c>
      <c r="K609" s="149" t="s">
        <v>21</v>
      </c>
      <c r="L609" s="37"/>
      <c r="M609" s="154" t="s">
        <v>21</v>
      </c>
      <c r="N609" s="155" t="s">
        <v>44</v>
      </c>
      <c r="P609" s="156">
        <f t="shared" si="185"/>
        <v>0</v>
      </c>
      <c r="Q609" s="156">
        <v>0</v>
      </c>
      <c r="R609" s="156">
        <f t="shared" si="186"/>
        <v>0</v>
      </c>
      <c r="S609" s="156">
        <v>0</v>
      </c>
      <c r="T609" s="157">
        <f t="shared" si="187"/>
        <v>0</v>
      </c>
      <c r="AR609" s="21" t="s">
        <v>183</v>
      </c>
      <c r="AT609" s="21" t="s">
        <v>156</v>
      </c>
      <c r="AU609" s="21" t="s">
        <v>81</v>
      </c>
      <c r="AY609" s="21" t="s">
        <v>155</v>
      </c>
      <c r="BE609" s="158">
        <f t="shared" si="188"/>
        <v>0</v>
      </c>
      <c r="BF609" s="158">
        <f t="shared" si="189"/>
        <v>0</v>
      </c>
      <c r="BG609" s="158">
        <f t="shared" si="190"/>
        <v>0</v>
      </c>
      <c r="BH609" s="158">
        <f t="shared" si="191"/>
        <v>0</v>
      </c>
      <c r="BI609" s="158">
        <f t="shared" si="192"/>
        <v>0</v>
      </c>
      <c r="BJ609" s="21" t="s">
        <v>81</v>
      </c>
      <c r="BK609" s="158">
        <f t="shared" si="193"/>
        <v>0</v>
      </c>
      <c r="BL609" s="21" t="s">
        <v>183</v>
      </c>
      <c r="BM609" s="21" t="s">
        <v>3289</v>
      </c>
    </row>
    <row r="610" spans="2:65" s="1" customFormat="1" ht="16.5" customHeight="1">
      <c r="B610" s="37"/>
      <c r="C610" s="147" t="s">
        <v>3290</v>
      </c>
      <c r="D610" s="147" t="s">
        <v>156</v>
      </c>
      <c r="E610" s="148" t="s">
        <v>3291</v>
      </c>
      <c r="F610" s="149" t="s">
        <v>3292</v>
      </c>
      <c r="G610" s="150" t="s">
        <v>427</v>
      </c>
      <c r="H610" s="151">
        <v>12</v>
      </c>
      <c r="I610" s="152"/>
      <c r="J610" s="153">
        <f t="shared" si="184"/>
        <v>0</v>
      </c>
      <c r="K610" s="149" t="s">
        <v>21</v>
      </c>
      <c r="L610" s="37"/>
      <c r="M610" s="154" t="s">
        <v>21</v>
      </c>
      <c r="N610" s="155" t="s">
        <v>44</v>
      </c>
      <c r="P610" s="156">
        <f t="shared" si="185"/>
        <v>0</v>
      </c>
      <c r="Q610" s="156">
        <v>0</v>
      </c>
      <c r="R610" s="156">
        <f t="shared" si="186"/>
        <v>0</v>
      </c>
      <c r="S610" s="156">
        <v>0</v>
      </c>
      <c r="T610" s="157">
        <f t="shared" si="187"/>
        <v>0</v>
      </c>
      <c r="AR610" s="21" t="s">
        <v>183</v>
      </c>
      <c r="AT610" s="21" t="s">
        <v>156</v>
      </c>
      <c r="AU610" s="21" t="s">
        <v>81</v>
      </c>
      <c r="AY610" s="21" t="s">
        <v>155</v>
      </c>
      <c r="BE610" s="158">
        <f t="shared" si="188"/>
        <v>0</v>
      </c>
      <c r="BF610" s="158">
        <f t="shared" si="189"/>
        <v>0</v>
      </c>
      <c r="BG610" s="158">
        <f t="shared" si="190"/>
        <v>0</v>
      </c>
      <c r="BH610" s="158">
        <f t="shared" si="191"/>
        <v>0</v>
      </c>
      <c r="BI610" s="158">
        <f t="shared" si="192"/>
        <v>0</v>
      </c>
      <c r="BJ610" s="21" t="s">
        <v>81</v>
      </c>
      <c r="BK610" s="158">
        <f t="shared" si="193"/>
        <v>0</v>
      </c>
      <c r="BL610" s="21" t="s">
        <v>183</v>
      </c>
      <c r="BM610" s="21" t="s">
        <v>3293</v>
      </c>
    </row>
    <row r="611" spans="2:65" s="1" customFormat="1" ht="25.5" customHeight="1">
      <c r="B611" s="37"/>
      <c r="C611" s="147" t="s">
        <v>871</v>
      </c>
      <c r="D611" s="147" t="s">
        <v>156</v>
      </c>
      <c r="E611" s="148" t="s">
        <v>3294</v>
      </c>
      <c r="F611" s="149" t="s">
        <v>3295</v>
      </c>
      <c r="G611" s="150" t="s">
        <v>427</v>
      </c>
      <c r="H611" s="151">
        <v>2</v>
      </c>
      <c r="I611" s="152"/>
      <c r="J611" s="153">
        <f t="shared" si="184"/>
        <v>0</v>
      </c>
      <c r="K611" s="149" t="s">
        <v>21</v>
      </c>
      <c r="L611" s="37"/>
      <c r="M611" s="154" t="s">
        <v>21</v>
      </c>
      <c r="N611" s="155" t="s">
        <v>44</v>
      </c>
      <c r="P611" s="156">
        <f t="shared" si="185"/>
        <v>0</v>
      </c>
      <c r="Q611" s="156">
        <v>0</v>
      </c>
      <c r="R611" s="156">
        <f t="shared" si="186"/>
        <v>0</v>
      </c>
      <c r="S611" s="156">
        <v>0</v>
      </c>
      <c r="T611" s="157">
        <f t="shared" si="187"/>
        <v>0</v>
      </c>
      <c r="AR611" s="21" t="s">
        <v>183</v>
      </c>
      <c r="AT611" s="21" t="s">
        <v>156</v>
      </c>
      <c r="AU611" s="21" t="s">
        <v>81</v>
      </c>
      <c r="AY611" s="21" t="s">
        <v>155</v>
      </c>
      <c r="BE611" s="158">
        <f t="shared" si="188"/>
        <v>0</v>
      </c>
      <c r="BF611" s="158">
        <f t="shared" si="189"/>
        <v>0</v>
      </c>
      <c r="BG611" s="158">
        <f t="shared" si="190"/>
        <v>0</v>
      </c>
      <c r="BH611" s="158">
        <f t="shared" si="191"/>
        <v>0</v>
      </c>
      <c r="BI611" s="158">
        <f t="shared" si="192"/>
        <v>0</v>
      </c>
      <c r="BJ611" s="21" t="s">
        <v>81</v>
      </c>
      <c r="BK611" s="158">
        <f t="shared" si="193"/>
        <v>0</v>
      </c>
      <c r="BL611" s="21" t="s">
        <v>183</v>
      </c>
      <c r="BM611" s="21" t="s">
        <v>3296</v>
      </c>
    </row>
    <row r="612" spans="2:65" s="1" customFormat="1" ht="25.5" customHeight="1">
      <c r="B612" s="37"/>
      <c r="C612" s="147" t="s">
        <v>3297</v>
      </c>
      <c r="D612" s="147" t="s">
        <v>156</v>
      </c>
      <c r="E612" s="148" t="s">
        <v>3298</v>
      </c>
      <c r="F612" s="149" t="s">
        <v>3299</v>
      </c>
      <c r="G612" s="150" t="s">
        <v>427</v>
      </c>
      <c r="H612" s="151">
        <v>1</v>
      </c>
      <c r="I612" s="152"/>
      <c r="J612" s="153">
        <f t="shared" si="184"/>
        <v>0</v>
      </c>
      <c r="K612" s="149" t="s">
        <v>21</v>
      </c>
      <c r="L612" s="37"/>
      <c r="M612" s="154" t="s">
        <v>21</v>
      </c>
      <c r="N612" s="155" t="s">
        <v>44</v>
      </c>
      <c r="P612" s="156">
        <f t="shared" si="185"/>
        <v>0</v>
      </c>
      <c r="Q612" s="156">
        <v>0</v>
      </c>
      <c r="R612" s="156">
        <f t="shared" si="186"/>
        <v>0</v>
      </c>
      <c r="S612" s="156">
        <v>0</v>
      </c>
      <c r="T612" s="157">
        <f t="shared" si="187"/>
        <v>0</v>
      </c>
      <c r="AR612" s="21" t="s">
        <v>183</v>
      </c>
      <c r="AT612" s="21" t="s">
        <v>156</v>
      </c>
      <c r="AU612" s="21" t="s">
        <v>81</v>
      </c>
      <c r="AY612" s="21" t="s">
        <v>155</v>
      </c>
      <c r="BE612" s="158">
        <f t="shared" si="188"/>
        <v>0</v>
      </c>
      <c r="BF612" s="158">
        <f t="shared" si="189"/>
        <v>0</v>
      </c>
      <c r="BG612" s="158">
        <f t="shared" si="190"/>
        <v>0</v>
      </c>
      <c r="BH612" s="158">
        <f t="shared" si="191"/>
        <v>0</v>
      </c>
      <c r="BI612" s="158">
        <f t="shared" si="192"/>
        <v>0</v>
      </c>
      <c r="BJ612" s="21" t="s">
        <v>81</v>
      </c>
      <c r="BK612" s="158">
        <f t="shared" si="193"/>
        <v>0</v>
      </c>
      <c r="BL612" s="21" t="s">
        <v>183</v>
      </c>
      <c r="BM612" s="21" t="s">
        <v>3300</v>
      </c>
    </row>
    <row r="613" spans="2:65" s="1" customFormat="1" ht="25.5" customHeight="1">
      <c r="B613" s="37"/>
      <c r="C613" s="147" t="s">
        <v>873</v>
      </c>
      <c r="D613" s="147" t="s">
        <v>156</v>
      </c>
      <c r="E613" s="148" t="s">
        <v>3301</v>
      </c>
      <c r="F613" s="149" t="s">
        <v>3302</v>
      </c>
      <c r="G613" s="150" t="s">
        <v>427</v>
      </c>
      <c r="H613" s="151">
        <v>1</v>
      </c>
      <c r="I613" s="152"/>
      <c r="J613" s="153">
        <f t="shared" si="184"/>
        <v>0</v>
      </c>
      <c r="K613" s="149" t="s">
        <v>21</v>
      </c>
      <c r="L613" s="37"/>
      <c r="M613" s="154" t="s">
        <v>21</v>
      </c>
      <c r="N613" s="155" t="s">
        <v>44</v>
      </c>
      <c r="P613" s="156">
        <f t="shared" si="185"/>
        <v>0</v>
      </c>
      <c r="Q613" s="156">
        <v>0</v>
      </c>
      <c r="R613" s="156">
        <f t="shared" si="186"/>
        <v>0</v>
      </c>
      <c r="S613" s="156">
        <v>0</v>
      </c>
      <c r="T613" s="157">
        <f t="shared" si="187"/>
        <v>0</v>
      </c>
      <c r="AR613" s="21" t="s">
        <v>183</v>
      </c>
      <c r="AT613" s="21" t="s">
        <v>156</v>
      </c>
      <c r="AU613" s="21" t="s">
        <v>81</v>
      </c>
      <c r="AY613" s="21" t="s">
        <v>155</v>
      </c>
      <c r="BE613" s="158">
        <f t="shared" si="188"/>
        <v>0</v>
      </c>
      <c r="BF613" s="158">
        <f t="shared" si="189"/>
        <v>0</v>
      </c>
      <c r="BG613" s="158">
        <f t="shared" si="190"/>
        <v>0</v>
      </c>
      <c r="BH613" s="158">
        <f t="shared" si="191"/>
        <v>0</v>
      </c>
      <c r="BI613" s="158">
        <f t="shared" si="192"/>
        <v>0</v>
      </c>
      <c r="BJ613" s="21" t="s">
        <v>81</v>
      </c>
      <c r="BK613" s="158">
        <f t="shared" si="193"/>
        <v>0</v>
      </c>
      <c r="BL613" s="21" t="s">
        <v>183</v>
      </c>
      <c r="BM613" s="21" t="s">
        <v>3303</v>
      </c>
    </row>
    <row r="614" spans="2:65" s="1" customFormat="1" ht="25.5" customHeight="1">
      <c r="B614" s="37"/>
      <c r="C614" s="147" t="s">
        <v>3304</v>
      </c>
      <c r="D614" s="147" t="s">
        <v>156</v>
      </c>
      <c r="E614" s="148" t="s">
        <v>3305</v>
      </c>
      <c r="F614" s="149" t="s">
        <v>3306</v>
      </c>
      <c r="G614" s="150" t="s">
        <v>328</v>
      </c>
      <c r="H614" s="151">
        <v>338</v>
      </c>
      <c r="I614" s="152"/>
      <c r="J614" s="153">
        <f t="shared" si="184"/>
        <v>0</v>
      </c>
      <c r="K614" s="149" t="s">
        <v>21</v>
      </c>
      <c r="L614" s="37"/>
      <c r="M614" s="154" t="s">
        <v>21</v>
      </c>
      <c r="N614" s="155" t="s">
        <v>44</v>
      </c>
      <c r="P614" s="156">
        <f t="shared" si="185"/>
        <v>0</v>
      </c>
      <c r="Q614" s="156">
        <v>0</v>
      </c>
      <c r="R614" s="156">
        <f t="shared" si="186"/>
        <v>0</v>
      </c>
      <c r="S614" s="156">
        <v>0</v>
      </c>
      <c r="T614" s="157">
        <f t="shared" si="187"/>
        <v>0</v>
      </c>
      <c r="AR614" s="21" t="s">
        <v>183</v>
      </c>
      <c r="AT614" s="21" t="s">
        <v>156</v>
      </c>
      <c r="AU614" s="21" t="s">
        <v>81</v>
      </c>
      <c r="AY614" s="21" t="s">
        <v>155</v>
      </c>
      <c r="BE614" s="158">
        <f t="shared" si="188"/>
        <v>0</v>
      </c>
      <c r="BF614" s="158">
        <f t="shared" si="189"/>
        <v>0</v>
      </c>
      <c r="BG614" s="158">
        <f t="shared" si="190"/>
        <v>0</v>
      </c>
      <c r="BH614" s="158">
        <f t="shared" si="191"/>
        <v>0</v>
      </c>
      <c r="BI614" s="158">
        <f t="shared" si="192"/>
        <v>0</v>
      </c>
      <c r="BJ614" s="21" t="s">
        <v>81</v>
      </c>
      <c r="BK614" s="158">
        <f t="shared" si="193"/>
        <v>0</v>
      </c>
      <c r="BL614" s="21" t="s">
        <v>183</v>
      </c>
      <c r="BM614" s="21" t="s">
        <v>3307</v>
      </c>
    </row>
    <row r="615" spans="2:65" s="1" customFormat="1" ht="25.5" customHeight="1">
      <c r="B615" s="37"/>
      <c r="C615" s="147" t="s">
        <v>876</v>
      </c>
      <c r="D615" s="147" t="s">
        <v>156</v>
      </c>
      <c r="E615" s="148" t="s">
        <v>3308</v>
      </c>
      <c r="F615" s="149" t="s">
        <v>3309</v>
      </c>
      <c r="G615" s="150" t="s">
        <v>328</v>
      </c>
      <c r="H615" s="151">
        <v>858</v>
      </c>
      <c r="I615" s="152"/>
      <c r="J615" s="153">
        <f t="shared" si="184"/>
        <v>0</v>
      </c>
      <c r="K615" s="149" t="s">
        <v>21</v>
      </c>
      <c r="L615" s="37"/>
      <c r="M615" s="154" t="s">
        <v>21</v>
      </c>
      <c r="N615" s="155" t="s">
        <v>44</v>
      </c>
      <c r="P615" s="156">
        <f t="shared" si="185"/>
        <v>0</v>
      </c>
      <c r="Q615" s="156">
        <v>0</v>
      </c>
      <c r="R615" s="156">
        <f t="shared" si="186"/>
        <v>0</v>
      </c>
      <c r="S615" s="156">
        <v>0</v>
      </c>
      <c r="T615" s="157">
        <f t="shared" si="187"/>
        <v>0</v>
      </c>
      <c r="AR615" s="21" t="s">
        <v>183</v>
      </c>
      <c r="AT615" s="21" t="s">
        <v>156</v>
      </c>
      <c r="AU615" s="21" t="s">
        <v>81</v>
      </c>
      <c r="AY615" s="21" t="s">
        <v>155</v>
      </c>
      <c r="BE615" s="158">
        <f t="shared" si="188"/>
        <v>0</v>
      </c>
      <c r="BF615" s="158">
        <f t="shared" si="189"/>
        <v>0</v>
      </c>
      <c r="BG615" s="158">
        <f t="shared" si="190"/>
        <v>0</v>
      </c>
      <c r="BH615" s="158">
        <f t="shared" si="191"/>
        <v>0</v>
      </c>
      <c r="BI615" s="158">
        <f t="shared" si="192"/>
        <v>0</v>
      </c>
      <c r="BJ615" s="21" t="s">
        <v>81</v>
      </c>
      <c r="BK615" s="158">
        <f t="shared" si="193"/>
        <v>0</v>
      </c>
      <c r="BL615" s="21" t="s">
        <v>183</v>
      </c>
      <c r="BM615" s="21" t="s">
        <v>3310</v>
      </c>
    </row>
    <row r="616" spans="2:65" s="1" customFormat="1" ht="25.5" customHeight="1">
      <c r="B616" s="37"/>
      <c r="C616" s="147" t="s">
        <v>3311</v>
      </c>
      <c r="D616" s="147" t="s">
        <v>156</v>
      </c>
      <c r="E616" s="148" t="s">
        <v>3312</v>
      </c>
      <c r="F616" s="149" t="s">
        <v>3313</v>
      </c>
      <c r="G616" s="150" t="s">
        <v>427</v>
      </c>
      <c r="H616" s="151">
        <v>1</v>
      </c>
      <c r="I616" s="152"/>
      <c r="J616" s="153">
        <f t="shared" si="184"/>
        <v>0</v>
      </c>
      <c r="K616" s="149" t="s">
        <v>21</v>
      </c>
      <c r="L616" s="37"/>
      <c r="M616" s="154" t="s">
        <v>21</v>
      </c>
      <c r="N616" s="155" t="s">
        <v>44</v>
      </c>
      <c r="P616" s="156">
        <f t="shared" si="185"/>
        <v>0</v>
      </c>
      <c r="Q616" s="156">
        <v>0</v>
      </c>
      <c r="R616" s="156">
        <f t="shared" si="186"/>
        <v>0</v>
      </c>
      <c r="S616" s="156">
        <v>0</v>
      </c>
      <c r="T616" s="157">
        <f t="shared" si="187"/>
        <v>0</v>
      </c>
      <c r="AR616" s="21" t="s">
        <v>183</v>
      </c>
      <c r="AT616" s="21" t="s">
        <v>156</v>
      </c>
      <c r="AU616" s="21" t="s">
        <v>81</v>
      </c>
      <c r="AY616" s="21" t="s">
        <v>155</v>
      </c>
      <c r="BE616" s="158">
        <f t="shared" si="188"/>
        <v>0</v>
      </c>
      <c r="BF616" s="158">
        <f t="shared" si="189"/>
        <v>0</v>
      </c>
      <c r="BG616" s="158">
        <f t="shared" si="190"/>
        <v>0</v>
      </c>
      <c r="BH616" s="158">
        <f t="shared" si="191"/>
        <v>0</v>
      </c>
      <c r="BI616" s="158">
        <f t="shared" si="192"/>
        <v>0</v>
      </c>
      <c r="BJ616" s="21" t="s">
        <v>81</v>
      </c>
      <c r="BK616" s="158">
        <f t="shared" si="193"/>
        <v>0</v>
      </c>
      <c r="BL616" s="21" t="s">
        <v>183</v>
      </c>
      <c r="BM616" s="21" t="s">
        <v>3314</v>
      </c>
    </row>
    <row r="617" spans="2:65" s="1" customFormat="1" ht="25.5" customHeight="1">
      <c r="B617" s="37"/>
      <c r="C617" s="147" t="s">
        <v>878</v>
      </c>
      <c r="D617" s="147" t="s">
        <v>156</v>
      </c>
      <c r="E617" s="148" t="s">
        <v>3315</v>
      </c>
      <c r="F617" s="149" t="s">
        <v>3316</v>
      </c>
      <c r="G617" s="150" t="s">
        <v>427</v>
      </c>
      <c r="H617" s="151">
        <v>6</v>
      </c>
      <c r="I617" s="152"/>
      <c r="J617" s="153">
        <f t="shared" si="184"/>
        <v>0</v>
      </c>
      <c r="K617" s="149" t="s">
        <v>21</v>
      </c>
      <c r="L617" s="37"/>
      <c r="M617" s="154" t="s">
        <v>21</v>
      </c>
      <c r="N617" s="155" t="s">
        <v>44</v>
      </c>
      <c r="P617" s="156">
        <f t="shared" si="185"/>
        <v>0</v>
      </c>
      <c r="Q617" s="156">
        <v>0</v>
      </c>
      <c r="R617" s="156">
        <f t="shared" si="186"/>
        <v>0</v>
      </c>
      <c r="S617" s="156">
        <v>0</v>
      </c>
      <c r="T617" s="157">
        <f t="shared" si="187"/>
        <v>0</v>
      </c>
      <c r="AR617" s="21" t="s">
        <v>183</v>
      </c>
      <c r="AT617" s="21" t="s">
        <v>156</v>
      </c>
      <c r="AU617" s="21" t="s">
        <v>81</v>
      </c>
      <c r="AY617" s="21" t="s">
        <v>155</v>
      </c>
      <c r="BE617" s="158">
        <f t="shared" si="188"/>
        <v>0</v>
      </c>
      <c r="BF617" s="158">
        <f t="shared" si="189"/>
        <v>0</v>
      </c>
      <c r="BG617" s="158">
        <f t="shared" si="190"/>
        <v>0</v>
      </c>
      <c r="BH617" s="158">
        <f t="shared" si="191"/>
        <v>0</v>
      </c>
      <c r="BI617" s="158">
        <f t="shared" si="192"/>
        <v>0</v>
      </c>
      <c r="BJ617" s="21" t="s">
        <v>81</v>
      </c>
      <c r="BK617" s="158">
        <f t="shared" si="193"/>
        <v>0</v>
      </c>
      <c r="BL617" s="21" t="s">
        <v>183</v>
      </c>
      <c r="BM617" s="21" t="s">
        <v>3317</v>
      </c>
    </row>
    <row r="618" spans="2:65" s="9" customFormat="1" ht="29.85" customHeight="1">
      <c r="B618" s="137"/>
      <c r="D618" s="138" t="s">
        <v>72</v>
      </c>
      <c r="E618" s="169" t="s">
        <v>507</v>
      </c>
      <c r="F618" s="169" t="s">
        <v>3318</v>
      </c>
      <c r="I618" s="140"/>
      <c r="J618" s="170">
        <f>BK618</f>
        <v>0</v>
      </c>
      <c r="L618" s="137"/>
      <c r="M618" s="142"/>
      <c r="P618" s="143">
        <v>0</v>
      </c>
      <c r="R618" s="143">
        <v>0</v>
      </c>
      <c r="T618" s="144">
        <v>0</v>
      </c>
      <c r="AR618" s="138" t="s">
        <v>83</v>
      </c>
      <c r="AT618" s="145" t="s">
        <v>72</v>
      </c>
      <c r="AU618" s="145" t="s">
        <v>81</v>
      </c>
      <c r="AY618" s="138" t="s">
        <v>155</v>
      </c>
      <c r="BK618" s="146">
        <v>0</v>
      </c>
    </row>
    <row r="619" spans="2:65" s="9" customFormat="1" ht="24.95" customHeight="1">
      <c r="B619" s="137"/>
      <c r="D619" s="138" t="s">
        <v>72</v>
      </c>
      <c r="E619" s="139" t="s">
        <v>3319</v>
      </c>
      <c r="F619" s="139" t="s">
        <v>3320</v>
      </c>
      <c r="I619" s="140"/>
      <c r="J619" s="141">
        <f>BK619</f>
        <v>0</v>
      </c>
      <c r="L619" s="137"/>
      <c r="M619" s="142"/>
      <c r="P619" s="143">
        <f>SUM(P620:P633)</f>
        <v>0</v>
      </c>
      <c r="R619" s="143">
        <f>SUM(R620:R633)</f>
        <v>6.1822934399999996</v>
      </c>
      <c r="T619" s="144">
        <f>SUM(T620:T633)</f>
        <v>0</v>
      </c>
      <c r="AR619" s="138" t="s">
        <v>83</v>
      </c>
      <c r="AT619" s="145" t="s">
        <v>72</v>
      </c>
      <c r="AU619" s="145" t="s">
        <v>73</v>
      </c>
      <c r="AY619" s="138" t="s">
        <v>155</v>
      </c>
      <c r="BK619" s="146">
        <f>SUM(BK620:BK633)</f>
        <v>0</v>
      </c>
    </row>
    <row r="620" spans="2:65" s="1" customFormat="1" ht="16.5" customHeight="1">
      <c r="B620" s="37"/>
      <c r="C620" s="147" t="s">
        <v>3321</v>
      </c>
      <c r="D620" s="147" t="s">
        <v>156</v>
      </c>
      <c r="E620" s="148" t="s">
        <v>3322</v>
      </c>
      <c r="F620" s="149" t="s">
        <v>3323</v>
      </c>
      <c r="G620" s="150" t="s">
        <v>300</v>
      </c>
      <c r="H620" s="151">
        <v>83.98</v>
      </c>
      <c r="I620" s="152"/>
      <c r="J620" s="153">
        <f t="shared" ref="J620:J633" si="194">ROUND(I620*H620,2)</f>
        <v>0</v>
      </c>
      <c r="K620" s="149" t="s">
        <v>21</v>
      </c>
      <c r="L620" s="37"/>
      <c r="M620" s="154" t="s">
        <v>21</v>
      </c>
      <c r="N620" s="155" t="s">
        <v>44</v>
      </c>
      <c r="P620" s="156">
        <f t="shared" ref="P620:P633" si="195">O620*H620</f>
        <v>0</v>
      </c>
      <c r="Q620" s="156">
        <v>2.9E-4</v>
      </c>
      <c r="R620" s="156">
        <f t="shared" ref="R620:R633" si="196">Q620*H620</f>
        <v>2.4354200000000003E-2</v>
      </c>
      <c r="S620" s="156">
        <v>0</v>
      </c>
      <c r="T620" s="157">
        <f t="shared" ref="T620:T633" si="197">S620*H620</f>
        <v>0</v>
      </c>
      <c r="AR620" s="21" t="s">
        <v>183</v>
      </c>
      <c r="AT620" s="21" t="s">
        <v>156</v>
      </c>
      <c r="AU620" s="21" t="s">
        <v>81</v>
      </c>
      <c r="AY620" s="21" t="s">
        <v>155</v>
      </c>
      <c r="BE620" s="158">
        <f t="shared" ref="BE620:BE633" si="198">IF(N620="základní",J620,0)</f>
        <v>0</v>
      </c>
      <c r="BF620" s="158">
        <f t="shared" ref="BF620:BF633" si="199">IF(N620="snížená",J620,0)</f>
        <v>0</v>
      </c>
      <c r="BG620" s="158">
        <f t="shared" ref="BG620:BG633" si="200">IF(N620="zákl. přenesená",J620,0)</f>
        <v>0</v>
      </c>
      <c r="BH620" s="158">
        <f t="shared" ref="BH620:BH633" si="201">IF(N620="sníž. přenesená",J620,0)</f>
        <v>0</v>
      </c>
      <c r="BI620" s="158">
        <f t="shared" ref="BI620:BI633" si="202">IF(N620="nulová",J620,0)</f>
        <v>0</v>
      </c>
      <c r="BJ620" s="21" t="s">
        <v>81</v>
      </c>
      <c r="BK620" s="158">
        <f t="shared" ref="BK620:BK633" si="203">ROUND(I620*H620,2)</f>
        <v>0</v>
      </c>
      <c r="BL620" s="21" t="s">
        <v>183</v>
      </c>
      <c r="BM620" s="21" t="s">
        <v>3324</v>
      </c>
    </row>
    <row r="621" spans="2:65" s="1" customFormat="1" ht="16.5" customHeight="1">
      <c r="B621" s="37"/>
      <c r="C621" s="147" t="s">
        <v>73</v>
      </c>
      <c r="D621" s="147" t="s">
        <v>156</v>
      </c>
      <c r="E621" s="148" t="s">
        <v>3325</v>
      </c>
      <c r="F621" s="149" t="s">
        <v>3326</v>
      </c>
      <c r="G621" s="150" t="s">
        <v>21</v>
      </c>
      <c r="H621" s="151">
        <v>0</v>
      </c>
      <c r="I621" s="152"/>
      <c r="J621" s="153">
        <f t="shared" si="194"/>
        <v>0</v>
      </c>
      <c r="K621" s="149" t="s">
        <v>21</v>
      </c>
      <c r="L621" s="37"/>
      <c r="M621" s="154" t="s">
        <v>21</v>
      </c>
      <c r="N621" s="155" t="s">
        <v>44</v>
      </c>
      <c r="P621" s="156">
        <f t="shared" si="195"/>
        <v>0</v>
      </c>
      <c r="Q621" s="156">
        <v>0</v>
      </c>
      <c r="R621" s="156">
        <f t="shared" si="196"/>
        <v>0</v>
      </c>
      <c r="S621" s="156">
        <v>0</v>
      </c>
      <c r="T621" s="157">
        <f t="shared" si="197"/>
        <v>0</v>
      </c>
      <c r="AR621" s="21" t="s">
        <v>183</v>
      </c>
      <c r="AT621" s="21" t="s">
        <v>156</v>
      </c>
      <c r="AU621" s="21" t="s">
        <v>81</v>
      </c>
      <c r="AY621" s="21" t="s">
        <v>155</v>
      </c>
      <c r="BE621" s="158">
        <f t="shared" si="198"/>
        <v>0</v>
      </c>
      <c r="BF621" s="158">
        <f t="shared" si="199"/>
        <v>0</v>
      </c>
      <c r="BG621" s="158">
        <f t="shared" si="200"/>
        <v>0</v>
      </c>
      <c r="BH621" s="158">
        <f t="shared" si="201"/>
        <v>0</v>
      </c>
      <c r="BI621" s="158">
        <f t="shared" si="202"/>
        <v>0</v>
      </c>
      <c r="BJ621" s="21" t="s">
        <v>81</v>
      </c>
      <c r="BK621" s="158">
        <f t="shared" si="203"/>
        <v>0</v>
      </c>
      <c r="BL621" s="21" t="s">
        <v>183</v>
      </c>
      <c r="BM621" s="21" t="s">
        <v>3327</v>
      </c>
    </row>
    <row r="622" spans="2:65" s="1" customFormat="1" ht="16.5" customHeight="1">
      <c r="B622" s="37"/>
      <c r="C622" s="186" t="s">
        <v>881</v>
      </c>
      <c r="D622" s="186" t="s">
        <v>300</v>
      </c>
      <c r="E622" s="187" t="s">
        <v>3328</v>
      </c>
      <c r="F622" s="188" t="s">
        <v>3329</v>
      </c>
      <c r="G622" s="189" t="s">
        <v>300</v>
      </c>
      <c r="H622" s="190">
        <v>88.179000000000002</v>
      </c>
      <c r="I622" s="191"/>
      <c r="J622" s="192">
        <f t="shared" si="194"/>
        <v>0</v>
      </c>
      <c r="K622" s="188" t="s">
        <v>21</v>
      </c>
      <c r="L622" s="193"/>
      <c r="M622" s="194" t="s">
        <v>21</v>
      </c>
      <c r="N622" s="195" t="s">
        <v>44</v>
      </c>
      <c r="P622" s="156">
        <f t="shared" si="195"/>
        <v>0</v>
      </c>
      <c r="Q622" s="156">
        <v>1.4959999999999999E-2</v>
      </c>
      <c r="R622" s="156">
        <f t="shared" si="196"/>
        <v>1.3191578399999999</v>
      </c>
      <c r="S622" s="156">
        <v>0</v>
      </c>
      <c r="T622" s="157">
        <f t="shared" si="197"/>
        <v>0</v>
      </c>
      <c r="AR622" s="21" t="s">
        <v>210</v>
      </c>
      <c r="AT622" s="21" t="s">
        <v>300</v>
      </c>
      <c r="AU622" s="21" t="s">
        <v>81</v>
      </c>
      <c r="AY622" s="21" t="s">
        <v>155</v>
      </c>
      <c r="BE622" s="158">
        <f t="shared" si="198"/>
        <v>0</v>
      </c>
      <c r="BF622" s="158">
        <f t="shared" si="199"/>
        <v>0</v>
      </c>
      <c r="BG622" s="158">
        <f t="shared" si="200"/>
        <v>0</v>
      </c>
      <c r="BH622" s="158">
        <f t="shared" si="201"/>
        <v>0</v>
      </c>
      <c r="BI622" s="158">
        <f t="shared" si="202"/>
        <v>0</v>
      </c>
      <c r="BJ622" s="21" t="s">
        <v>81</v>
      </c>
      <c r="BK622" s="158">
        <f t="shared" si="203"/>
        <v>0</v>
      </c>
      <c r="BL622" s="21" t="s">
        <v>183</v>
      </c>
      <c r="BM622" s="21" t="s">
        <v>3330</v>
      </c>
    </row>
    <row r="623" spans="2:65" s="1" customFormat="1" ht="16.5" customHeight="1">
      <c r="B623" s="37"/>
      <c r="C623" s="147" t="s">
        <v>73</v>
      </c>
      <c r="D623" s="147" t="s">
        <v>156</v>
      </c>
      <c r="E623" s="148" t="s">
        <v>3331</v>
      </c>
      <c r="F623" s="149" t="s">
        <v>3332</v>
      </c>
      <c r="G623" s="150" t="s">
        <v>21</v>
      </c>
      <c r="H623" s="151">
        <v>0</v>
      </c>
      <c r="I623" s="152"/>
      <c r="J623" s="153">
        <f t="shared" si="194"/>
        <v>0</v>
      </c>
      <c r="K623" s="149" t="s">
        <v>21</v>
      </c>
      <c r="L623" s="37"/>
      <c r="M623" s="154" t="s">
        <v>21</v>
      </c>
      <c r="N623" s="155" t="s">
        <v>44</v>
      </c>
      <c r="P623" s="156">
        <f t="shared" si="195"/>
        <v>0</v>
      </c>
      <c r="Q623" s="156">
        <v>0</v>
      </c>
      <c r="R623" s="156">
        <f t="shared" si="196"/>
        <v>0</v>
      </c>
      <c r="S623" s="156">
        <v>0</v>
      </c>
      <c r="T623" s="157">
        <f t="shared" si="197"/>
        <v>0</v>
      </c>
      <c r="AR623" s="21" t="s">
        <v>183</v>
      </c>
      <c r="AT623" s="21" t="s">
        <v>156</v>
      </c>
      <c r="AU623" s="21" t="s">
        <v>81</v>
      </c>
      <c r="AY623" s="21" t="s">
        <v>155</v>
      </c>
      <c r="BE623" s="158">
        <f t="shared" si="198"/>
        <v>0</v>
      </c>
      <c r="BF623" s="158">
        <f t="shared" si="199"/>
        <v>0</v>
      </c>
      <c r="BG623" s="158">
        <f t="shared" si="200"/>
        <v>0</v>
      </c>
      <c r="BH623" s="158">
        <f t="shared" si="201"/>
        <v>0</v>
      </c>
      <c r="BI623" s="158">
        <f t="shared" si="202"/>
        <v>0</v>
      </c>
      <c r="BJ623" s="21" t="s">
        <v>81</v>
      </c>
      <c r="BK623" s="158">
        <f t="shared" si="203"/>
        <v>0</v>
      </c>
      <c r="BL623" s="21" t="s">
        <v>183</v>
      </c>
      <c r="BM623" s="21" t="s">
        <v>3333</v>
      </c>
    </row>
    <row r="624" spans="2:65" s="1" customFormat="1" ht="16.5" customHeight="1">
      <c r="B624" s="37"/>
      <c r="C624" s="147" t="s">
        <v>3334</v>
      </c>
      <c r="D624" s="147" t="s">
        <v>156</v>
      </c>
      <c r="E624" s="148" t="s">
        <v>3335</v>
      </c>
      <c r="F624" s="149" t="s">
        <v>3336</v>
      </c>
      <c r="G624" s="150" t="s">
        <v>284</v>
      </c>
      <c r="H624" s="151">
        <v>161.59</v>
      </c>
      <c r="I624" s="152"/>
      <c r="J624" s="153">
        <f t="shared" si="194"/>
        <v>0</v>
      </c>
      <c r="K624" s="149" t="s">
        <v>21</v>
      </c>
      <c r="L624" s="37"/>
      <c r="M624" s="154" t="s">
        <v>21</v>
      </c>
      <c r="N624" s="155" t="s">
        <v>44</v>
      </c>
      <c r="P624" s="156">
        <f t="shared" si="195"/>
        <v>0</v>
      </c>
      <c r="Q624" s="156">
        <v>1.4599999999999999E-3</v>
      </c>
      <c r="R624" s="156">
        <f t="shared" si="196"/>
        <v>0.2359214</v>
      </c>
      <c r="S624" s="156">
        <v>0</v>
      </c>
      <c r="T624" s="157">
        <f t="shared" si="197"/>
        <v>0</v>
      </c>
      <c r="AR624" s="21" t="s">
        <v>183</v>
      </c>
      <c r="AT624" s="21" t="s">
        <v>156</v>
      </c>
      <c r="AU624" s="21" t="s">
        <v>81</v>
      </c>
      <c r="AY624" s="21" t="s">
        <v>155</v>
      </c>
      <c r="BE624" s="158">
        <f t="shared" si="198"/>
        <v>0</v>
      </c>
      <c r="BF624" s="158">
        <f t="shared" si="199"/>
        <v>0</v>
      </c>
      <c r="BG624" s="158">
        <f t="shared" si="200"/>
        <v>0</v>
      </c>
      <c r="BH624" s="158">
        <f t="shared" si="201"/>
        <v>0</v>
      </c>
      <c r="BI624" s="158">
        <f t="shared" si="202"/>
        <v>0</v>
      </c>
      <c r="BJ624" s="21" t="s">
        <v>81</v>
      </c>
      <c r="BK624" s="158">
        <f t="shared" si="203"/>
        <v>0</v>
      </c>
      <c r="BL624" s="21" t="s">
        <v>183</v>
      </c>
      <c r="BM624" s="21" t="s">
        <v>3337</v>
      </c>
    </row>
    <row r="625" spans="2:65" s="1" customFormat="1" ht="16.5" customHeight="1">
      <c r="B625" s="37"/>
      <c r="C625" s="147" t="s">
        <v>73</v>
      </c>
      <c r="D625" s="147" t="s">
        <v>156</v>
      </c>
      <c r="E625" s="148" t="s">
        <v>3338</v>
      </c>
      <c r="F625" s="149" t="s">
        <v>3339</v>
      </c>
      <c r="G625" s="150" t="s">
        <v>21</v>
      </c>
      <c r="H625" s="151">
        <v>0</v>
      </c>
      <c r="I625" s="152"/>
      <c r="J625" s="153">
        <f t="shared" si="194"/>
        <v>0</v>
      </c>
      <c r="K625" s="149" t="s">
        <v>21</v>
      </c>
      <c r="L625" s="37"/>
      <c r="M625" s="154" t="s">
        <v>21</v>
      </c>
      <c r="N625" s="155" t="s">
        <v>44</v>
      </c>
      <c r="P625" s="156">
        <f t="shared" si="195"/>
        <v>0</v>
      </c>
      <c r="Q625" s="156">
        <v>0</v>
      </c>
      <c r="R625" s="156">
        <f t="shared" si="196"/>
        <v>0</v>
      </c>
      <c r="S625" s="156">
        <v>0</v>
      </c>
      <c r="T625" s="157">
        <f t="shared" si="197"/>
        <v>0</v>
      </c>
      <c r="AR625" s="21" t="s">
        <v>183</v>
      </c>
      <c r="AT625" s="21" t="s">
        <v>156</v>
      </c>
      <c r="AU625" s="21" t="s">
        <v>81</v>
      </c>
      <c r="AY625" s="21" t="s">
        <v>155</v>
      </c>
      <c r="BE625" s="158">
        <f t="shared" si="198"/>
        <v>0</v>
      </c>
      <c r="BF625" s="158">
        <f t="shared" si="199"/>
        <v>0</v>
      </c>
      <c r="BG625" s="158">
        <f t="shared" si="200"/>
        <v>0</v>
      </c>
      <c r="BH625" s="158">
        <f t="shared" si="201"/>
        <v>0</v>
      </c>
      <c r="BI625" s="158">
        <f t="shared" si="202"/>
        <v>0</v>
      </c>
      <c r="BJ625" s="21" t="s">
        <v>81</v>
      </c>
      <c r="BK625" s="158">
        <f t="shared" si="203"/>
        <v>0</v>
      </c>
      <c r="BL625" s="21" t="s">
        <v>183</v>
      </c>
      <c r="BM625" s="21" t="s">
        <v>3340</v>
      </c>
    </row>
    <row r="626" spans="2:65" s="1" customFormat="1" ht="16.5" customHeight="1">
      <c r="B626" s="37"/>
      <c r="C626" s="186" t="s">
        <v>883</v>
      </c>
      <c r="D626" s="186" t="s">
        <v>300</v>
      </c>
      <c r="E626" s="187" t="s">
        <v>3341</v>
      </c>
      <c r="F626" s="188" t="s">
        <v>3342</v>
      </c>
      <c r="G626" s="189" t="s">
        <v>284</v>
      </c>
      <c r="H626" s="190">
        <v>16.015999999999998</v>
      </c>
      <c r="I626" s="191"/>
      <c r="J626" s="192">
        <f t="shared" si="194"/>
        <v>0</v>
      </c>
      <c r="K626" s="188" t="s">
        <v>21</v>
      </c>
      <c r="L626" s="193"/>
      <c r="M626" s="194" t="s">
        <v>21</v>
      </c>
      <c r="N626" s="195" t="s">
        <v>44</v>
      </c>
      <c r="P626" s="156">
        <f t="shared" si="195"/>
        <v>0</v>
      </c>
      <c r="Q626" s="156">
        <v>2.2499999999999999E-2</v>
      </c>
      <c r="R626" s="156">
        <f t="shared" si="196"/>
        <v>0.36035999999999996</v>
      </c>
      <c r="S626" s="156">
        <v>0</v>
      </c>
      <c r="T626" s="157">
        <f t="shared" si="197"/>
        <v>0</v>
      </c>
      <c r="AR626" s="21" t="s">
        <v>210</v>
      </c>
      <c r="AT626" s="21" t="s">
        <v>300</v>
      </c>
      <c r="AU626" s="21" t="s">
        <v>81</v>
      </c>
      <c r="AY626" s="21" t="s">
        <v>155</v>
      </c>
      <c r="BE626" s="158">
        <f t="shared" si="198"/>
        <v>0</v>
      </c>
      <c r="BF626" s="158">
        <f t="shared" si="199"/>
        <v>0</v>
      </c>
      <c r="BG626" s="158">
        <f t="shared" si="200"/>
        <v>0</v>
      </c>
      <c r="BH626" s="158">
        <f t="shared" si="201"/>
        <v>0</v>
      </c>
      <c r="BI626" s="158">
        <f t="shared" si="202"/>
        <v>0</v>
      </c>
      <c r="BJ626" s="21" t="s">
        <v>81</v>
      </c>
      <c r="BK626" s="158">
        <f t="shared" si="203"/>
        <v>0</v>
      </c>
      <c r="BL626" s="21" t="s">
        <v>183</v>
      </c>
      <c r="BM626" s="21" t="s">
        <v>3343</v>
      </c>
    </row>
    <row r="627" spans="2:65" s="1" customFormat="1" ht="16.5" customHeight="1">
      <c r="B627" s="37"/>
      <c r="C627" s="147" t="s">
        <v>73</v>
      </c>
      <c r="D627" s="147" t="s">
        <v>156</v>
      </c>
      <c r="E627" s="148" t="s">
        <v>3344</v>
      </c>
      <c r="F627" s="149" t="s">
        <v>3345</v>
      </c>
      <c r="G627" s="150" t="s">
        <v>21</v>
      </c>
      <c r="H627" s="151">
        <v>0</v>
      </c>
      <c r="I627" s="152"/>
      <c r="J627" s="153">
        <f t="shared" si="194"/>
        <v>0</v>
      </c>
      <c r="K627" s="149" t="s">
        <v>21</v>
      </c>
      <c r="L627" s="37"/>
      <c r="M627" s="154" t="s">
        <v>21</v>
      </c>
      <c r="N627" s="155" t="s">
        <v>44</v>
      </c>
      <c r="P627" s="156">
        <f t="shared" si="195"/>
        <v>0</v>
      </c>
      <c r="Q627" s="156">
        <v>0</v>
      </c>
      <c r="R627" s="156">
        <f t="shared" si="196"/>
        <v>0</v>
      </c>
      <c r="S627" s="156">
        <v>0</v>
      </c>
      <c r="T627" s="157">
        <f t="shared" si="197"/>
        <v>0</v>
      </c>
      <c r="AR627" s="21" t="s">
        <v>183</v>
      </c>
      <c r="AT627" s="21" t="s">
        <v>156</v>
      </c>
      <c r="AU627" s="21" t="s">
        <v>81</v>
      </c>
      <c r="AY627" s="21" t="s">
        <v>155</v>
      </c>
      <c r="BE627" s="158">
        <f t="shared" si="198"/>
        <v>0</v>
      </c>
      <c r="BF627" s="158">
        <f t="shared" si="199"/>
        <v>0</v>
      </c>
      <c r="BG627" s="158">
        <f t="shared" si="200"/>
        <v>0</v>
      </c>
      <c r="BH627" s="158">
        <f t="shared" si="201"/>
        <v>0</v>
      </c>
      <c r="BI627" s="158">
        <f t="shared" si="202"/>
        <v>0</v>
      </c>
      <c r="BJ627" s="21" t="s">
        <v>81</v>
      </c>
      <c r="BK627" s="158">
        <f t="shared" si="203"/>
        <v>0</v>
      </c>
      <c r="BL627" s="21" t="s">
        <v>183</v>
      </c>
      <c r="BM627" s="21" t="s">
        <v>3346</v>
      </c>
    </row>
    <row r="628" spans="2:65" s="1" customFormat="1" ht="16.5" customHeight="1">
      <c r="B628" s="37"/>
      <c r="C628" s="186" t="s">
        <v>3347</v>
      </c>
      <c r="D628" s="186" t="s">
        <v>300</v>
      </c>
      <c r="E628" s="187" t="s">
        <v>3348</v>
      </c>
      <c r="F628" s="188" t="s">
        <v>3349</v>
      </c>
      <c r="G628" s="189" t="s">
        <v>284</v>
      </c>
      <c r="H628" s="190">
        <v>169.7</v>
      </c>
      <c r="I628" s="191"/>
      <c r="J628" s="192">
        <f t="shared" si="194"/>
        <v>0</v>
      </c>
      <c r="K628" s="188" t="s">
        <v>21</v>
      </c>
      <c r="L628" s="193"/>
      <c r="M628" s="194" t="s">
        <v>21</v>
      </c>
      <c r="N628" s="195" t="s">
        <v>44</v>
      </c>
      <c r="P628" s="156">
        <f t="shared" si="195"/>
        <v>0</v>
      </c>
      <c r="Q628" s="156">
        <v>2.5000000000000001E-2</v>
      </c>
      <c r="R628" s="156">
        <f t="shared" si="196"/>
        <v>4.2424999999999997</v>
      </c>
      <c r="S628" s="156">
        <v>0</v>
      </c>
      <c r="T628" s="157">
        <f t="shared" si="197"/>
        <v>0</v>
      </c>
      <c r="AR628" s="21" t="s">
        <v>210</v>
      </c>
      <c r="AT628" s="21" t="s">
        <v>300</v>
      </c>
      <c r="AU628" s="21" t="s">
        <v>81</v>
      </c>
      <c r="AY628" s="21" t="s">
        <v>155</v>
      </c>
      <c r="BE628" s="158">
        <f t="shared" si="198"/>
        <v>0</v>
      </c>
      <c r="BF628" s="158">
        <f t="shared" si="199"/>
        <v>0</v>
      </c>
      <c r="BG628" s="158">
        <f t="shared" si="200"/>
        <v>0</v>
      </c>
      <c r="BH628" s="158">
        <f t="shared" si="201"/>
        <v>0</v>
      </c>
      <c r="BI628" s="158">
        <f t="shared" si="202"/>
        <v>0</v>
      </c>
      <c r="BJ628" s="21" t="s">
        <v>81</v>
      </c>
      <c r="BK628" s="158">
        <f t="shared" si="203"/>
        <v>0</v>
      </c>
      <c r="BL628" s="21" t="s">
        <v>183</v>
      </c>
      <c r="BM628" s="21" t="s">
        <v>3350</v>
      </c>
    </row>
    <row r="629" spans="2:65" s="1" customFormat="1" ht="16.5" customHeight="1">
      <c r="B629" s="37"/>
      <c r="C629" s="147" t="s">
        <v>73</v>
      </c>
      <c r="D629" s="147" t="s">
        <v>156</v>
      </c>
      <c r="E629" s="148" t="s">
        <v>3351</v>
      </c>
      <c r="F629" s="149" t="s">
        <v>3352</v>
      </c>
      <c r="G629" s="150" t="s">
        <v>21</v>
      </c>
      <c r="H629" s="151">
        <v>0</v>
      </c>
      <c r="I629" s="152"/>
      <c r="J629" s="153">
        <f t="shared" si="194"/>
        <v>0</v>
      </c>
      <c r="K629" s="149" t="s">
        <v>21</v>
      </c>
      <c r="L629" s="37"/>
      <c r="M629" s="154" t="s">
        <v>21</v>
      </c>
      <c r="N629" s="155" t="s">
        <v>44</v>
      </c>
      <c r="P629" s="156">
        <f t="shared" si="195"/>
        <v>0</v>
      </c>
      <c r="Q629" s="156">
        <v>0</v>
      </c>
      <c r="R629" s="156">
        <f t="shared" si="196"/>
        <v>0</v>
      </c>
      <c r="S629" s="156">
        <v>0</v>
      </c>
      <c r="T629" s="157">
        <f t="shared" si="197"/>
        <v>0</v>
      </c>
      <c r="AR629" s="21" t="s">
        <v>183</v>
      </c>
      <c r="AT629" s="21" t="s">
        <v>156</v>
      </c>
      <c r="AU629" s="21" t="s">
        <v>81</v>
      </c>
      <c r="AY629" s="21" t="s">
        <v>155</v>
      </c>
      <c r="BE629" s="158">
        <f t="shared" si="198"/>
        <v>0</v>
      </c>
      <c r="BF629" s="158">
        <f t="shared" si="199"/>
        <v>0</v>
      </c>
      <c r="BG629" s="158">
        <f t="shared" si="200"/>
        <v>0</v>
      </c>
      <c r="BH629" s="158">
        <f t="shared" si="201"/>
        <v>0</v>
      </c>
      <c r="BI629" s="158">
        <f t="shared" si="202"/>
        <v>0</v>
      </c>
      <c r="BJ629" s="21" t="s">
        <v>81</v>
      </c>
      <c r="BK629" s="158">
        <f t="shared" si="203"/>
        <v>0</v>
      </c>
      <c r="BL629" s="21" t="s">
        <v>183</v>
      </c>
      <c r="BM629" s="21" t="s">
        <v>3353</v>
      </c>
    </row>
    <row r="630" spans="2:65" s="1" customFormat="1" ht="16.5" customHeight="1">
      <c r="B630" s="37"/>
      <c r="C630" s="147" t="s">
        <v>886</v>
      </c>
      <c r="D630" s="147" t="s">
        <v>156</v>
      </c>
      <c r="E630" s="148" t="s">
        <v>3354</v>
      </c>
      <c r="F630" s="149" t="s">
        <v>3355</v>
      </c>
      <c r="G630" s="150" t="s">
        <v>284</v>
      </c>
      <c r="H630" s="151">
        <v>41.14</v>
      </c>
      <c r="I630" s="152"/>
      <c r="J630" s="153">
        <f t="shared" si="194"/>
        <v>0</v>
      </c>
      <c r="K630" s="149" t="s">
        <v>21</v>
      </c>
      <c r="L630" s="37"/>
      <c r="M630" s="154" t="s">
        <v>21</v>
      </c>
      <c r="N630" s="155" t="s">
        <v>44</v>
      </c>
      <c r="P630" s="156">
        <f t="shared" si="195"/>
        <v>0</v>
      </c>
      <c r="Q630" s="156">
        <v>0</v>
      </c>
      <c r="R630" s="156">
        <f t="shared" si="196"/>
        <v>0</v>
      </c>
      <c r="S630" s="156">
        <v>0</v>
      </c>
      <c r="T630" s="157">
        <f t="shared" si="197"/>
        <v>0</v>
      </c>
      <c r="AR630" s="21" t="s">
        <v>183</v>
      </c>
      <c r="AT630" s="21" t="s">
        <v>156</v>
      </c>
      <c r="AU630" s="21" t="s">
        <v>81</v>
      </c>
      <c r="AY630" s="21" t="s">
        <v>155</v>
      </c>
      <c r="BE630" s="158">
        <f t="shared" si="198"/>
        <v>0</v>
      </c>
      <c r="BF630" s="158">
        <f t="shared" si="199"/>
        <v>0</v>
      </c>
      <c r="BG630" s="158">
        <f t="shared" si="200"/>
        <v>0</v>
      </c>
      <c r="BH630" s="158">
        <f t="shared" si="201"/>
        <v>0</v>
      </c>
      <c r="BI630" s="158">
        <f t="shared" si="202"/>
        <v>0</v>
      </c>
      <c r="BJ630" s="21" t="s">
        <v>81</v>
      </c>
      <c r="BK630" s="158">
        <f t="shared" si="203"/>
        <v>0</v>
      </c>
      <c r="BL630" s="21" t="s">
        <v>183</v>
      </c>
      <c r="BM630" s="21" t="s">
        <v>3356</v>
      </c>
    </row>
    <row r="631" spans="2:65" s="1" customFormat="1" ht="16.5" customHeight="1">
      <c r="B631" s="37"/>
      <c r="C631" s="147" t="s">
        <v>73</v>
      </c>
      <c r="D631" s="147" t="s">
        <v>156</v>
      </c>
      <c r="E631" s="148" t="s">
        <v>3357</v>
      </c>
      <c r="F631" s="149" t="s">
        <v>3358</v>
      </c>
      <c r="G631" s="150" t="s">
        <v>21</v>
      </c>
      <c r="H631" s="151">
        <v>0</v>
      </c>
      <c r="I631" s="152"/>
      <c r="J631" s="153">
        <f t="shared" si="194"/>
        <v>0</v>
      </c>
      <c r="K631" s="149" t="s">
        <v>21</v>
      </c>
      <c r="L631" s="37"/>
      <c r="M631" s="154" t="s">
        <v>21</v>
      </c>
      <c r="N631" s="155" t="s">
        <v>44</v>
      </c>
      <c r="P631" s="156">
        <f t="shared" si="195"/>
        <v>0</v>
      </c>
      <c r="Q631" s="156">
        <v>0</v>
      </c>
      <c r="R631" s="156">
        <f t="shared" si="196"/>
        <v>0</v>
      </c>
      <c r="S631" s="156">
        <v>0</v>
      </c>
      <c r="T631" s="157">
        <f t="shared" si="197"/>
        <v>0</v>
      </c>
      <c r="AR631" s="21" t="s">
        <v>183</v>
      </c>
      <c r="AT631" s="21" t="s">
        <v>156</v>
      </c>
      <c r="AU631" s="21" t="s">
        <v>81</v>
      </c>
      <c r="AY631" s="21" t="s">
        <v>155</v>
      </c>
      <c r="BE631" s="158">
        <f t="shared" si="198"/>
        <v>0</v>
      </c>
      <c r="BF631" s="158">
        <f t="shared" si="199"/>
        <v>0</v>
      </c>
      <c r="BG631" s="158">
        <f t="shared" si="200"/>
        <v>0</v>
      </c>
      <c r="BH631" s="158">
        <f t="shared" si="201"/>
        <v>0</v>
      </c>
      <c r="BI631" s="158">
        <f t="shared" si="202"/>
        <v>0</v>
      </c>
      <c r="BJ631" s="21" t="s">
        <v>81</v>
      </c>
      <c r="BK631" s="158">
        <f t="shared" si="203"/>
        <v>0</v>
      </c>
      <c r="BL631" s="21" t="s">
        <v>183</v>
      </c>
      <c r="BM631" s="21" t="s">
        <v>3359</v>
      </c>
    </row>
    <row r="632" spans="2:65" s="1" customFormat="1" ht="16.5" customHeight="1">
      <c r="B632" s="37"/>
      <c r="C632" s="147" t="s">
        <v>3360</v>
      </c>
      <c r="D632" s="147" t="s">
        <v>156</v>
      </c>
      <c r="E632" s="148" t="s">
        <v>3361</v>
      </c>
      <c r="F632" s="149" t="s">
        <v>3362</v>
      </c>
      <c r="G632" s="150" t="s">
        <v>303</v>
      </c>
      <c r="H632" s="151">
        <v>6.8</v>
      </c>
      <c r="I632" s="152"/>
      <c r="J632" s="153">
        <f t="shared" si="194"/>
        <v>0</v>
      </c>
      <c r="K632" s="149" t="s">
        <v>21</v>
      </c>
      <c r="L632" s="37"/>
      <c r="M632" s="154" t="s">
        <v>21</v>
      </c>
      <c r="N632" s="155" t="s">
        <v>44</v>
      </c>
      <c r="P632" s="156">
        <f t="shared" si="195"/>
        <v>0</v>
      </c>
      <c r="Q632" s="156">
        <v>0</v>
      </c>
      <c r="R632" s="156">
        <f t="shared" si="196"/>
        <v>0</v>
      </c>
      <c r="S632" s="156">
        <v>0</v>
      </c>
      <c r="T632" s="157">
        <f t="shared" si="197"/>
        <v>0</v>
      </c>
      <c r="AR632" s="21" t="s">
        <v>183</v>
      </c>
      <c r="AT632" s="21" t="s">
        <v>156</v>
      </c>
      <c r="AU632" s="21" t="s">
        <v>81</v>
      </c>
      <c r="AY632" s="21" t="s">
        <v>155</v>
      </c>
      <c r="BE632" s="158">
        <f t="shared" si="198"/>
        <v>0</v>
      </c>
      <c r="BF632" s="158">
        <f t="shared" si="199"/>
        <v>0</v>
      </c>
      <c r="BG632" s="158">
        <f t="shared" si="200"/>
        <v>0</v>
      </c>
      <c r="BH632" s="158">
        <f t="shared" si="201"/>
        <v>0</v>
      </c>
      <c r="BI632" s="158">
        <f t="shared" si="202"/>
        <v>0</v>
      </c>
      <c r="BJ632" s="21" t="s">
        <v>81</v>
      </c>
      <c r="BK632" s="158">
        <f t="shared" si="203"/>
        <v>0</v>
      </c>
      <c r="BL632" s="21" t="s">
        <v>183</v>
      </c>
      <c r="BM632" s="21" t="s">
        <v>3363</v>
      </c>
    </row>
    <row r="633" spans="2:65" s="1" customFormat="1" ht="16.5" customHeight="1">
      <c r="B633" s="37"/>
      <c r="C633" s="147" t="s">
        <v>73</v>
      </c>
      <c r="D633" s="147" t="s">
        <v>156</v>
      </c>
      <c r="E633" s="148" t="s">
        <v>3364</v>
      </c>
      <c r="F633" s="149" t="s">
        <v>3365</v>
      </c>
      <c r="G633" s="150" t="s">
        <v>21</v>
      </c>
      <c r="H633" s="151">
        <v>0</v>
      </c>
      <c r="I633" s="152"/>
      <c r="J633" s="153">
        <f t="shared" si="194"/>
        <v>0</v>
      </c>
      <c r="K633" s="149" t="s">
        <v>21</v>
      </c>
      <c r="L633" s="37"/>
      <c r="M633" s="154" t="s">
        <v>21</v>
      </c>
      <c r="N633" s="155" t="s">
        <v>44</v>
      </c>
      <c r="P633" s="156">
        <f t="shared" si="195"/>
        <v>0</v>
      </c>
      <c r="Q633" s="156">
        <v>0</v>
      </c>
      <c r="R633" s="156">
        <f t="shared" si="196"/>
        <v>0</v>
      </c>
      <c r="S633" s="156">
        <v>0</v>
      </c>
      <c r="T633" s="157">
        <f t="shared" si="197"/>
        <v>0</v>
      </c>
      <c r="AR633" s="21" t="s">
        <v>183</v>
      </c>
      <c r="AT633" s="21" t="s">
        <v>156</v>
      </c>
      <c r="AU633" s="21" t="s">
        <v>81</v>
      </c>
      <c r="AY633" s="21" t="s">
        <v>155</v>
      </c>
      <c r="BE633" s="158">
        <f t="shared" si="198"/>
        <v>0</v>
      </c>
      <c r="BF633" s="158">
        <f t="shared" si="199"/>
        <v>0</v>
      </c>
      <c r="BG633" s="158">
        <f t="shared" si="200"/>
        <v>0</v>
      </c>
      <c r="BH633" s="158">
        <f t="shared" si="201"/>
        <v>0</v>
      </c>
      <c r="BI633" s="158">
        <f t="shared" si="202"/>
        <v>0</v>
      </c>
      <c r="BJ633" s="21" t="s">
        <v>81</v>
      </c>
      <c r="BK633" s="158">
        <f t="shared" si="203"/>
        <v>0</v>
      </c>
      <c r="BL633" s="21" t="s">
        <v>183</v>
      </c>
      <c r="BM633" s="21" t="s">
        <v>3366</v>
      </c>
    </row>
    <row r="634" spans="2:65" s="9" customFormat="1" ht="37.35" customHeight="1">
      <c r="B634" s="137"/>
      <c r="D634" s="138" t="s">
        <v>72</v>
      </c>
      <c r="E634" s="139" t="s">
        <v>3367</v>
      </c>
      <c r="F634" s="139" t="s">
        <v>3368</v>
      </c>
      <c r="I634" s="140"/>
      <c r="J634" s="141">
        <f>BK634</f>
        <v>0</v>
      </c>
      <c r="L634" s="137"/>
      <c r="M634" s="142"/>
      <c r="P634" s="143">
        <v>0</v>
      </c>
      <c r="R634" s="143">
        <v>0</v>
      </c>
      <c r="T634" s="144">
        <v>0</v>
      </c>
      <c r="AR634" s="138" t="s">
        <v>83</v>
      </c>
      <c r="AT634" s="145" t="s">
        <v>72</v>
      </c>
      <c r="AU634" s="145" t="s">
        <v>73</v>
      </c>
      <c r="AY634" s="138" t="s">
        <v>155</v>
      </c>
      <c r="BK634" s="146">
        <v>0</v>
      </c>
    </row>
    <row r="635" spans="2:65" s="9" customFormat="1" ht="24.95" customHeight="1">
      <c r="B635" s="137"/>
      <c r="D635" s="138" t="s">
        <v>72</v>
      </c>
      <c r="E635" s="139" t="s">
        <v>3369</v>
      </c>
      <c r="F635" s="139" t="s">
        <v>3370</v>
      </c>
      <c r="I635" s="140"/>
      <c r="J635" s="141">
        <f>BK635</f>
        <v>0</v>
      </c>
      <c r="L635" s="137"/>
      <c r="M635" s="142"/>
      <c r="P635" s="143">
        <f>SUM(P636:P643)</f>
        <v>0</v>
      </c>
      <c r="R635" s="143">
        <f>SUM(R636:R643)</f>
        <v>2.7892204999999999</v>
      </c>
      <c r="T635" s="144">
        <f>SUM(T636:T643)</f>
        <v>0</v>
      </c>
      <c r="AR635" s="138" t="s">
        <v>83</v>
      </c>
      <c r="AT635" s="145" t="s">
        <v>72</v>
      </c>
      <c r="AU635" s="145" t="s">
        <v>73</v>
      </c>
      <c r="AY635" s="138" t="s">
        <v>155</v>
      </c>
      <c r="BK635" s="146">
        <f>SUM(BK636:BK643)</f>
        <v>0</v>
      </c>
    </row>
    <row r="636" spans="2:65" s="1" customFormat="1" ht="16.5" customHeight="1">
      <c r="B636" s="37"/>
      <c r="C636" s="147" t="s">
        <v>888</v>
      </c>
      <c r="D636" s="147" t="s">
        <v>156</v>
      </c>
      <c r="E636" s="148" t="s">
        <v>3371</v>
      </c>
      <c r="F636" s="149" t="s">
        <v>3372</v>
      </c>
      <c r="G636" s="150" t="s">
        <v>300</v>
      </c>
      <c r="H636" s="151">
        <v>49.5</v>
      </c>
      <c r="I636" s="152"/>
      <c r="J636" s="153">
        <f t="shared" ref="J636:J642" si="204">ROUND(I636*H636,2)</f>
        <v>0</v>
      </c>
      <c r="K636" s="149" t="s">
        <v>21</v>
      </c>
      <c r="L636" s="37"/>
      <c r="M636" s="154" t="s">
        <v>21</v>
      </c>
      <c r="N636" s="155" t="s">
        <v>44</v>
      </c>
      <c r="P636" s="156">
        <f t="shared" ref="P636:P642" si="205">O636*H636</f>
        <v>0</v>
      </c>
      <c r="Q636" s="156">
        <v>7.6999999999999996E-4</v>
      </c>
      <c r="R636" s="156">
        <f t="shared" ref="R636:R642" si="206">Q636*H636</f>
        <v>3.8114999999999996E-2</v>
      </c>
      <c r="S636" s="156">
        <v>0</v>
      </c>
      <c r="T636" s="157">
        <f t="shared" ref="T636:T642" si="207">S636*H636</f>
        <v>0</v>
      </c>
      <c r="AR636" s="21" t="s">
        <v>183</v>
      </c>
      <c r="AT636" s="21" t="s">
        <v>156</v>
      </c>
      <c r="AU636" s="21" t="s">
        <v>81</v>
      </c>
      <c r="AY636" s="21" t="s">
        <v>155</v>
      </c>
      <c r="BE636" s="158">
        <f t="shared" ref="BE636:BE642" si="208">IF(N636="základní",J636,0)</f>
        <v>0</v>
      </c>
      <c r="BF636" s="158">
        <f t="shared" ref="BF636:BF642" si="209">IF(N636="snížená",J636,0)</f>
        <v>0</v>
      </c>
      <c r="BG636" s="158">
        <f t="shared" ref="BG636:BG642" si="210">IF(N636="zákl. přenesená",J636,0)</f>
        <v>0</v>
      </c>
      <c r="BH636" s="158">
        <f t="shared" ref="BH636:BH642" si="211">IF(N636="sníž. přenesená",J636,0)</f>
        <v>0</v>
      </c>
      <c r="BI636" s="158">
        <f t="shared" ref="BI636:BI642" si="212">IF(N636="nulová",J636,0)</f>
        <v>0</v>
      </c>
      <c r="BJ636" s="21" t="s">
        <v>81</v>
      </c>
      <c r="BK636" s="158">
        <f t="shared" ref="BK636:BK642" si="213">ROUND(I636*H636,2)</f>
        <v>0</v>
      </c>
      <c r="BL636" s="21" t="s">
        <v>183</v>
      </c>
      <c r="BM636" s="21" t="s">
        <v>3373</v>
      </c>
    </row>
    <row r="637" spans="2:65" s="1" customFormat="1" ht="16.5" customHeight="1">
      <c r="B637" s="37"/>
      <c r="C637" s="147" t="s">
        <v>73</v>
      </c>
      <c r="D637" s="147" t="s">
        <v>156</v>
      </c>
      <c r="E637" s="148" t="s">
        <v>3374</v>
      </c>
      <c r="F637" s="149" t="s">
        <v>3375</v>
      </c>
      <c r="G637" s="150" t="s">
        <v>21</v>
      </c>
      <c r="H637" s="151">
        <v>0</v>
      </c>
      <c r="I637" s="152"/>
      <c r="J637" s="153">
        <f t="shared" si="204"/>
        <v>0</v>
      </c>
      <c r="K637" s="149" t="s">
        <v>21</v>
      </c>
      <c r="L637" s="37"/>
      <c r="M637" s="154" t="s">
        <v>21</v>
      </c>
      <c r="N637" s="155" t="s">
        <v>44</v>
      </c>
      <c r="P637" s="156">
        <f t="shared" si="205"/>
        <v>0</v>
      </c>
      <c r="Q637" s="156">
        <v>0</v>
      </c>
      <c r="R637" s="156">
        <f t="shared" si="206"/>
        <v>0</v>
      </c>
      <c r="S637" s="156">
        <v>0</v>
      </c>
      <c r="T637" s="157">
        <f t="shared" si="207"/>
        <v>0</v>
      </c>
      <c r="AR637" s="21" t="s">
        <v>183</v>
      </c>
      <c r="AT637" s="21" t="s">
        <v>156</v>
      </c>
      <c r="AU637" s="21" t="s">
        <v>81</v>
      </c>
      <c r="AY637" s="21" t="s">
        <v>155</v>
      </c>
      <c r="BE637" s="158">
        <f t="shared" si="208"/>
        <v>0</v>
      </c>
      <c r="BF637" s="158">
        <f t="shared" si="209"/>
        <v>0</v>
      </c>
      <c r="BG637" s="158">
        <f t="shared" si="210"/>
        <v>0</v>
      </c>
      <c r="BH637" s="158">
        <f t="shared" si="211"/>
        <v>0</v>
      </c>
      <c r="BI637" s="158">
        <f t="shared" si="212"/>
        <v>0</v>
      </c>
      <c r="BJ637" s="21" t="s">
        <v>81</v>
      </c>
      <c r="BK637" s="158">
        <f t="shared" si="213"/>
        <v>0</v>
      </c>
      <c r="BL637" s="21" t="s">
        <v>183</v>
      </c>
      <c r="BM637" s="21" t="s">
        <v>3376</v>
      </c>
    </row>
    <row r="638" spans="2:65" s="1" customFormat="1" ht="16.5" customHeight="1">
      <c r="B638" s="37"/>
      <c r="C638" s="147" t="s">
        <v>3377</v>
      </c>
      <c r="D638" s="147" t="s">
        <v>156</v>
      </c>
      <c r="E638" s="148" t="s">
        <v>3378</v>
      </c>
      <c r="F638" s="149" t="s">
        <v>3379</v>
      </c>
      <c r="G638" s="150" t="s">
        <v>284</v>
      </c>
      <c r="H638" s="151">
        <v>155.87</v>
      </c>
      <c r="I638" s="152"/>
      <c r="J638" s="153">
        <f t="shared" si="204"/>
        <v>0</v>
      </c>
      <c r="K638" s="149" t="s">
        <v>21</v>
      </c>
      <c r="L638" s="37"/>
      <c r="M638" s="154" t="s">
        <v>21</v>
      </c>
      <c r="N638" s="155" t="s">
        <v>44</v>
      </c>
      <c r="P638" s="156">
        <f t="shared" si="205"/>
        <v>0</v>
      </c>
      <c r="Q638" s="156">
        <v>1.7649999999999999E-2</v>
      </c>
      <c r="R638" s="156">
        <f t="shared" si="206"/>
        <v>2.7511055</v>
      </c>
      <c r="S638" s="156">
        <v>0</v>
      </c>
      <c r="T638" s="157">
        <f t="shared" si="207"/>
        <v>0</v>
      </c>
      <c r="AR638" s="21" t="s">
        <v>183</v>
      </c>
      <c r="AT638" s="21" t="s">
        <v>156</v>
      </c>
      <c r="AU638" s="21" t="s">
        <v>81</v>
      </c>
      <c r="AY638" s="21" t="s">
        <v>155</v>
      </c>
      <c r="BE638" s="158">
        <f t="shared" si="208"/>
        <v>0</v>
      </c>
      <c r="BF638" s="158">
        <f t="shared" si="209"/>
        <v>0</v>
      </c>
      <c r="BG638" s="158">
        <f t="shared" si="210"/>
        <v>0</v>
      </c>
      <c r="BH638" s="158">
        <f t="shared" si="211"/>
        <v>0</v>
      </c>
      <c r="BI638" s="158">
        <f t="shared" si="212"/>
        <v>0</v>
      </c>
      <c r="BJ638" s="21" t="s">
        <v>81</v>
      </c>
      <c r="BK638" s="158">
        <f t="shared" si="213"/>
        <v>0</v>
      </c>
      <c r="BL638" s="21" t="s">
        <v>183</v>
      </c>
      <c r="BM638" s="21" t="s">
        <v>3380</v>
      </c>
    </row>
    <row r="639" spans="2:65" s="1" customFormat="1" ht="16.5" customHeight="1">
      <c r="B639" s="37"/>
      <c r="C639" s="186" t="s">
        <v>935</v>
      </c>
      <c r="D639" s="186" t="s">
        <v>300</v>
      </c>
      <c r="E639" s="187" t="s">
        <v>3381</v>
      </c>
      <c r="F639" s="188" t="s">
        <v>3382</v>
      </c>
      <c r="G639" s="189" t="s">
        <v>284</v>
      </c>
      <c r="H639" s="190">
        <v>161</v>
      </c>
      <c r="I639" s="191"/>
      <c r="J639" s="192">
        <f t="shared" si="204"/>
        <v>0</v>
      </c>
      <c r="K639" s="188" t="s">
        <v>21</v>
      </c>
      <c r="L639" s="193"/>
      <c r="M639" s="194" t="s">
        <v>21</v>
      </c>
      <c r="N639" s="195" t="s">
        <v>44</v>
      </c>
      <c r="P639" s="156">
        <f t="shared" si="205"/>
        <v>0</v>
      </c>
      <c r="Q639" s="156">
        <v>0</v>
      </c>
      <c r="R639" s="156">
        <f t="shared" si="206"/>
        <v>0</v>
      </c>
      <c r="S639" s="156">
        <v>0</v>
      </c>
      <c r="T639" s="157">
        <f t="shared" si="207"/>
        <v>0</v>
      </c>
      <c r="AR639" s="21" t="s">
        <v>210</v>
      </c>
      <c r="AT639" s="21" t="s">
        <v>300</v>
      </c>
      <c r="AU639" s="21" t="s">
        <v>81</v>
      </c>
      <c r="AY639" s="21" t="s">
        <v>155</v>
      </c>
      <c r="BE639" s="158">
        <f t="shared" si="208"/>
        <v>0</v>
      </c>
      <c r="BF639" s="158">
        <f t="shared" si="209"/>
        <v>0</v>
      </c>
      <c r="BG639" s="158">
        <f t="shared" si="210"/>
        <v>0</v>
      </c>
      <c r="BH639" s="158">
        <f t="shared" si="211"/>
        <v>0</v>
      </c>
      <c r="BI639" s="158">
        <f t="shared" si="212"/>
        <v>0</v>
      </c>
      <c r="BJ639" s="21" t="s">
        <v>81</v>
      </c>
      <c r="BK639" s="158">
        <f t="shared" si="213"/>
        <v>0</v>
      </c>
      <c r="BL639" s="21" t="s">
        <v>183</v>
      </c>
      <c r="BM639" s="21" t="s">
        <v>3383</v>
      </c>
    </row>
    <row r="640" spans="2:65" s="1" customFormat="1" ht="16.5" customHeight="1">
      <c r="B640" s="37"/>
      <c r="C640" s="147" t="s">
        <v>73</v>
      </c>
      <c r="D640" s="147" t="s">
        <v>156</v>
      </c>
      <c r="E640" s="148" t="s">
        <v>3384</v>
      </c>
      <c r="F640" s="149" t="s">
        <v>3385</v>
      </c>
      <c r="G640" s="150" t="s">
        <v>21</v>
      </c>
      <c r="H640" s="151">
        <v>0</v>
      </c>
      <c r="I640" s="152"/>
      <c r="J640" s="153">
        <f t="shared" si="204"/>
        <v>0</v>
      </c>
      <c r="K640" s="149" t="s">
        <v>21</v>
      </c>
      <c r="L640" s="37"/>
      <c r="M640" s="154" t="s">
        <v>21</v>
      </c>
      <c r="N640" s="155" t="s">
        <v>44</v>
      </c>
      <c r="P640" s="156">
        <f t="shared" si="205"/>
        <v>0</v>
      </c>
      <c r="Q640" s="156">
        <v>0</v>
      </c>
      <c r="R640" s="156">
        <f t="shared" si="206"/>
        <v>0</v>
      </c>
      <c r="S640" s="156">
        <v>0</v>
      </c>
      <c r="T640" s="157">
        <f t="shared" si="207"/>
        <v>0</v>
      </c>
      <c r="AR640" s="21" t="s">
        <v>183</v>
      </c>
      <c r="AT640" s="21" t="s">
        <v>156</v>
      </c>
      <c r="AU640" s="21" t="s">
        <v>81</v>
      </c>
      <c r="AY640" s="21" t="s">
        <v>155</v>
      </c>
      <c r="BE640" s="158">
        <f t="shared" si="208"/>
        <v>0</v>
      </c>
      <c r="BF640" s="158">
        <f t="shared" si="209"/>
        <v>0</v>
      </c>
      <c r="BG640" s="158">
        <f t="shared" si="210"/>
        <v>0</v>
      </c>
      <c r="BH640" s="158">
        <f t="shared" si="211"/>
        <v>0</v>
      </c>
      <c r="BI640" s="158">
        <f t="shared" si="212"/>
        <v>0</v>
      </c>
      <c r="BJ640" s="21" t="s">
        <v>81</v>
      </c>
      <c r="BK640" s="158">
        <f t="shared" si="213"/>
        <v>0</v>
      </c>
      <c r="BL640" s="21" t="s">
        <v>183</v>
      </c>
      <c r="BM640" s="21" t="s">
        <v>3386</v>
      </c>
    </row>
    <row r="641" spans="2:65" s="1" customFormat="1" ht="16.5" customHeight="1">
      <c r="B641" s="37"/>
      <c r="C641" s="147" t="s">
        <v>896</v>
      </c>
      <c r="D641" s="147" t="s">
        <v>156</v>
      </c>
      <c r="E641" s="148" t="s">
        <v>3387</v>
      </c>
      <c r="F641" s="149" t="s">
        <v>3388</v>
      </c>
      <c r="G641" s="150" t="s">
        <v>303</v>
      </c>
      <c r="H641" s="151">
        <v>2.7890000000000001</v>
      </c>
      <c r="I641" s="152"/>
      <c r="J641" s="153">
        <f t="shared" si="204"/>
        <v>0</v>
      </c>
      <c r="K641" s="149" t="s">
        <v>21</v>
      </c>
      <c r="L641" s="37"/>
      <c r="M641" s="154" t="s">
        <v>21</v>
      </c>
      <c r="N641" s="155" t="s">
        <v>44</v>
      </c>
      <c r="P641" s="156">
        <f t="shared" si="205"/>
        <v>0</v>
      </c>
      <c r="Q641" s="156">
        <v>0</v>
      </c>
      <c r="R641" s="156">
        <f t="shared" si="206"/>
        <v>0</v>
      </c>
      <c r="S641" s="156">
        <v>0</v>
      </c>
      <c r="T641" s="157">
        <f t="shared" si="207"/>
        <v>0</v>
      </c>
      <c r="AR641" s="21" t="s">
        <v>183</v>
      </c>
      <c r="AT641" s="21" t="s">
        <v>156</v>
      </c>
      <c r="AU641" s="21" t="s">
        <v>81</v>
      </c>
      <c r="AY641" s="21" t="s">
        <v>155</v>
      </c>
      <c r="BE641" s="158">
        <f t="shared" si="208"/>
        <v>0</v>
      </c>
      <c r="BF641" s="158">
        <f t="shared" si="209"/>
        <v>0</v>
      </c>
      <c r="BG641" s="158">
        <f t="shared" si="210"/>
        <v>0</v>
      </c>
      <c r="BH641" s="158">
        <f t="shared" si="211"/>
        <v>0</v>
      </c>
      <c r="BI641" s="158">
        <f t="shared" si="212"/>
        <v>0</v>
      </c>
      <c r="BJ641" s="21" t="s">
        <v>81</v>
      </c>
      <c r="BK641" s="158">
        <f t="shared" si="213"/>
        <v>0</v>
      </c>
      <c r="BL641" s="21" t="s">
        <v>183</v>
      </c>
      <c r="BM641" s="21" t="s">
        <v>3389</v>
      </c>
    </row>
    <row r="642" spans="2:65" s="1" customFormat="1" ht="16.5" customHeight="1">
      <c r="B642" s="37"/>
      <c r="C642" s="147" t="s">
        <v>73</v>
      </c>
      <c r="D642" s="147" t="s">
        <v>156</v>
      </c>
      <c r="E642" s="148" t="s">
        <v>3390</v>
      </c>
      <c r="F642" s="149" t="s">
        <v>3391</v>
      </c>
      <c r="G642" s="150" t="s">
        <v>21</v>
      </c>
      <c r="H642" s="151">
        <v>0</v>
      </c>
      <c r="I642" s="152"/>
      <c r="J642" s="153">
        <f t="shared" si="204"/>
        <v>0</v>
      </c>
      <c r="K642" s="149" t="s">
        <v>21</v>
      </c>
      <c r="L642" s="37"/>
      <c r="M642" s="154" t="s">
        <v>21</v>
      </c>
      <c r="N642" s="155" t="s">
        <v>44</v>
      </c>
      <c r="P642" s="156">
        <f t="shared" si="205"/>
        <v>0</v>
      </c>
      <c r="Q642" s="156">
        <v>0</v>
      </c>
      <c r="R642" s="156">
        <f t="shared" si="206"/>
        <v>0</v>
      </c>
      <c r="S642" s="156">
        <v>0</v>
      </c>
      <c r="T642" s="157">
        <f t="shared" si="207"/>
        <v>0</v>
      </c>
      <c r="AR642" s="21" t="s">
        <v>183</v>
      </c>
      <c r="AT642" s="21" t="s">
        <v>156</v>
      </c>
      <c r="AU642" s="21" t="s">
        <v>81</v>
      </c>
      <c r="AY642" s="21" t="s">
        <v>155</v>
      </c>
      <c r="BE642" s="158">
        <f t="shared" si="208"/>
        <v>0</v>
      </c>
      <c r="BF642" s="158">
        <f t="shared" si="209"/>
        <v>0</v>
      </c>
      <c r="BG642" s="158">
        <f t="shared" si="210"/>
        <v>0</v>
      </c>
      <c r="BH642" s="158">
        <f t="shared" si="211"/>
        <v>0</v>
      </c>
      <c r="BI642" s="158">
        <f t="shared" si="212"/>
        <v>0</v>
      </c>
      <c r="BJ642" s="21" t="s">
        <v>81</v>
      </c>
      <c r="BK642" s="158">
        <f t="shared" si="213"/>
        <v>0</v>
      </c>
      <c r="BL642" s="21" t="s">
        <v>183</v>
      </c>
      <c r="BM642" s="21" t="s">
        <v>3392</v>
      </c>
    </row>
    <row r="643" spans="2:65" s="9" customFormat="1" ht="29.85" customHeight="1">
      <c r="B643" s="137"/>
      <c r="D643" s="138" t="s">
        <v>72</v>
      </c>
      <c r="E643" s="169" t="s">
        <v>3393</v>
      </c>
      <c r="F643" s="169" t="s">
        <v>3394</v>
      </c>
      <c r="I643" s="140"/>
      <c r="J643" s="170">
        <f>BK643</f>
        <v>0</v>
      </c>
      <c r="L643" s="137"/>
      <c r="M643" s="142"/>
      <c r="P643" s="143">
        <v>0</v>
      </c>
      <c r="R643" s="143">
        <v>0</v>
      </c>
      <c r="T643" s="144">
        <v>0</v>
      </c>
      <c r="AR643" s="138" t="s">
        <v>83</v>
      </c>
      <c r="AT643" s="145" t="s">
        <v>72</v>
      </c>
      <c r="AU643" s="145" t="s">
        <v>81</v>
      </c>
      <c r="AY643" s="138" t="s">
        <v>155</v>
      </c>
      <c r="BK643" s="146">
        <v>0</v>
      </c>
    </row>
    <row r="644" spans="2:65" s="9" customFormat="1" ht="24.95" customHeight="1">
      <c r="B644" s="137"/>
      <c r="D644" s="138" t="s">
        <v>72</v>
      </c>
      <c r="E644" s="139" t="s">
        <v>3395</v>
      </c>
      <c r="F644" s="139" t="s">
        <v>3396</v>
      </c>
      <c r="I644" s="140"/>
      <c r="J644" s="141">
        <f>BK644</f>
        <v>0</v>
      </c>
      <c r="L644" s="137"/>
      <c r="M644" s="142"/>
      <c r="P644" s="143">
        <f>SUM(P645:P654)</f>
        <v>0</v>
      </c>
      <c r="R644" s="143">
        <f>SUM(R645:R654)</f>
        <v>1.0023828000000001</v>
      </c>
      <c r="T644" s="144">
        <f>SUM(T645:T654)</f>
        <v>0</v>
      </c>
      <c r="AR644" s="138" t="s">
        <v>83</v>
      </c>
      <c r="AT644" s="145" t="s">
        <v>72</v>
      </c>
      <c r="AU644" s="145" t="s">
        <v>73</v>
      </c>
      <c r="AY644" s="138" t="s">
        <v>155</v>
      </c>
      <c r="BK644" s="146">
        <f>SUM(BK645:BK654)</f>
        <v>0</v>
      </c>
    </row>
    <row r="645" spans="2:65" s="1" customFormat="1" ht="16.5" customHeight="1">
      <c r="B645" s="37"/>
      <c r="C645" s="147" t="s">
        <v>3397</v>
      </c>
      <c r="D645" s="147" t="s">
        <v>156</v>
      </c>
      <c r="E645" s="148" t="s">
        <v>3398</v>
      </c>
      <c r="F645" s="149" t="s">
        <v>3399</v>
      </c>
      <c r="G645" s="150" t="s">
        <v>300</v>
      </c>
      <c r="H645" s="151">
        <v>193.97</v>
      </c>
      <c r="I645" s="152"/>
      <c r="J645" s="153">
        <f t="shared" ref="J645:J653" si="214">ROUND(I645*H645,2)</f>
        <v>0</v>
      </c>
      <c r="K645" s="149" t="s">
        <v>21</v>
      </c>
      <c r="L645" s="37"/>
      <c r="M645" s="154" t="s">
        <v>21</v>
      </c>
      <c r="N645" s="155" t="s">
        <v>44</v>
      </c>
      <c r="P645" s="156">
        <f t="shared" ref="P645:P653" si="215">O645*H645</f>
        <v>0</v>
      </c>
      <c r="Q645" s="156">
        <v>4.0000000000000003E-5</v>
      </c>
      <c r="R645" s="156">
        <f t="shared" ref="R645:R653" si="216">Q645*H645</f>
        <v>7.7588000000000006E-3</v>
      </c>
      <c r="S645" s="156">
        <v>0</v>
      </c>
      <c r="T645" s="157">
        <f t="shared" ref="T645:T653" si="217">S645*H645</f>
        <v>0</v>
      </c>
      <c r="AR645" s="21" t="s">
        <v>183</v>
      </c>
      <c r="AT645" s="21" t="s">
        <v>156</v>
      </c>
      <c r="AU645" s="21" t="s">
        <v>81</v>
      </c>
      <c r="AY645" s="21" t="s">
        <v>155</v>
      </c>
      <c r="BE645" s="158">
        <f t="shared" ref="BE645:BE653" si="218">IF(N645="základní",J645,0)</f>
        <v>0</v>
      </c>
      <c r="BF645" s="158">
        <f t="shared" ref="BF645:BF653" si="219">IF(N645="snížená",J645,0)</f>
        <v>0</v>
      </c>
      <c r="BG645" s="158">
        <f t="shared" ref="BG645:BG653" si="220">IF(N645="zákl. přenesená",J645,0)</f>
        <v>0</v>
      </c>
      <c r="BH645" s="158">
        <f t="shared" ref="BH645:BH653" si="221">IF(N645="sníž. přenesená",J645,0)</f>
        <v>0</v>
      </c>
      <c r="BI645" s="158">
        <f t="shared" ref="BI645:BI653" si="222">IF(N645="nulová",J645,0)</f>
        <v>0</v>
      </c>
      <c r="BJ645" s="21" t="s">
        <v>81</v>
      </c>
      <c r="BK645" s="158">
        <f t="shared" ref="BK645:BK653" si="223">ROUND(I645*H645,2)</f>
        <v>0</v>
      </c>
      <c r="BL645" s="21" t="s">
        <v>183</v>
      </c>
      <c r="BM645" s="21" t="s">
        <v>3400</v>
      </c>
    </row>
    <row r="646" spans="2:65" s="1" customFormat="1" ht="16.5" customHeight="1">
      <c r="B646" s="37"/>
      <c r="C646" s="186" t="s">
        <v>899</v>
      </c>
      <c r="D646" s="186" t="s">
        <v>300</v>
      </c>
      <c r="E646" s="187" t="s">
        <v>3401</v>
      </c>
      <c r="F646" s="188" t="s">
        <v>3402</v>
      </c>
      <c r="G646" s="189" t="s">
        <v>300</v>
      </c>
      <c r="H646" s="190">
        <v>193.97</v>
      </c>
      <c r="I646" s="191"/>
      <c r="J646" s="192">
        <f t="shared" si="214"/>
        <v>0</v>
      </c>
      <c r="K646" s="188" t="s">
        <v>21</v>
      </c>
      <c r="L646" s="193"/>
      <c r="M646" s="194" t="s">
        <v>21</v>
      </c>
      <c r="N646" s="195" t="s">
        <v>44</v>
      </c>
      <c r="P646" s="156">
        <f t="shared" si="215"/>
        <v>0</v>
      </c>
      <c r="Q646" s="156">
        <v>8.0000000000000004E-4</v>
      </c>
      <c r="R646" s="156">
        <f t="shared" si="216"/>
        <v>0.15517600000000001</v>
      </c>
      <c r="S646" s="156">
        <v>0</v>
      </c>
      <c r="T646" s="157">
        <f t="shared" si="217"/>
        <v>0</v>
      </c>
      <c r="AR646" s="21" t="s">
        <v>210</v>
      </c>
      <c r="AT646" s="21" t="s">
        <v>300</v>
      </c>
      <c r="AU646" s="21" t="s">
        <v>81</v>
      </c>
      <c r="AY646" s="21" t="s">
        <v>155</v>
      </c>
      <c r="BE646" s="158">
        <f t="shared" si="218"/>
        <v>0</v>
      </c>
      <c r="BF646" s="158">
        <f t="shared" si="219"/>
        <v>0</v>
      </c>
      <c r="BG646" s="158">
        <f t="shared" si="220"/>
        <v>0</v>
      </c>
      <c r="BH646" s="158">
        <f t="shared" si="221"/>
        <v>0</v>
      </c>
      <c r="BI646" s="158">
        <f t="shared" si="222"/>
        <v>0</v>
      </c>
      <c r="BJ646" s="21" t="s">
        <v>81</v>
      </c>
      <c r="BK646" s="158">
        <f t="shared" si="223"/>
        <v>0</v>
      </c>
      <c r="BL646" s="21" t="s">
        <v>183</v>
      </c>
      <c r="BM646" s="21" t="s">
        <v>3403</v>
      </c>
    </row>
    <row r="647" spans="2:65" s="1" customFormat="1" ht="16.5" customHeight="1">
      <c r="B647" s="37"/>
      <c r="C647" s="147" t="s">
        <v>73</v>
      </c>
      <c r="D647" s="147" t="s">
        <v>156</v>
      </c>
      <c r="E647" s="148" t="s">
        <v>3404</v>
      </c>
      <c r="F647" s="149" t="s">
        <v>2632</v>
      </c>
      <c r="G647" s="150" t="s">
        <v>21</v>
      </c>
      <c r="H647" s="151">
        <v>0</v>
      </c>
      <c r="I647" s="152"/>
      <c r="J647" s="153">
        <f t="shared" si="214"/>
        <v>0</v>
      </c>
      <c r="K647" s="149" t="s">
        <v>21</v>
      </c>
      <c r="L647" s="37"/>
      <c r="M647" s="154" t="s">
        <v>21</v>
      </c>
      <c r="N647" s="155" t="s">
        <v>44</v>
      </c>
      <c r="P647" s="156">
        <f t="shared" si="215"/>
        <v>0</v>
      </c>
      <c r="Q647" s="156">
        <v>0</v>
      </c>
      <c r="R647" s="156">
        <f t="shared" si="216"/>
        <v>0</v>
      </c>
      <c r="S647" s="156">
        <v>0</v>
      </c>
      <c r="T647" s="157">
        <f t="shared" si="217"/>
        <v>0</v>
      </c>
      <c r="AR647" s="21" t="s">
        <v>183</v>
      </c>
      <c r="AT647" s="21" t="s">
        <v>156</v>
      </c>
      <c r="AU647" s="21" t="s">
        <v>81</v>
      </c>
      <c r="AY647" s="21" t="s">
        <v>155</v>
      </c>
      <c r="BE647" s="158">
        <f t="shared" si="218"/>
        <v>0</v>
      </c>
      <c r="BF647" s="158">
        <f t="shared" si="219"/>
        <v>0</v>
      </c>
      <c r="BG647" s="158">
        <f t="shared" si="220"/>
        <v>0</v>
      </c>
      <c r="BH647" s="158">
        <f t="shared" si="221"/>
        <v>0</v>
      </c>
      <c r="BI647" s="158">
        <f t="shared" si="222"/>
        <v>0</v>
      </c>
      <c r="BJ647" s="21" t="s">
        <v>81</v>
      </c>
      <c r="BK647" s="158">
        <f t="shared" si="223"/>
        <v>0</v>
      </c>
      <c r="BL647" s="21" t="s">
        <v>183</v>
      </c>
      <c r="BM647" s="21" t="s">
        <v>3405</v>
      </c>
    </row>
    <row r="648" spans="2:65" s="1" customFormat="1" ht="16.5" customHeight="1">
      <c r="B648" s="37"/>
      <c r="C648" s="147" t="s">
        <v>3406</v>
      </c>
      <c r="D648" s="147" t="s">
        <v>156</v>
      </c>
      <c r="E648" s="148" t="s">
        <v>3407</v>
      </c>
      <c r="F648" s="149" t="s">
        <v>3408</v>
      </c>
      <c r="G648" s="150" t="s">
        <v>284</v>
      </c>
      <c r="H648" s="151">
        <v>213.6</v>
      </c>
      <c r="I648" s="152"/>
      <c r="J648" s="153">
        <f t="shared" si="214"/>
        <v>0</v>
      </c>
      <c r="K648" s="149" t="s">
        <v>21</v>
      </c>
      <c r="L648" s="37"/>
      <c r="M648" s="154" t="s">
        <v>21</v>
      </c>
      <c r="N648" s="155" t="s">
        <v>44</v>
      </c>
      <c r="P648" s="156">
        <f t="shared" si="215"/>
        <v>0</v>
      </c>
      <c r="Q648" s="156">
        <v>4.0999999999999999E-4</v>
      </c>
      <c r="R648" s="156">
        <f t="shared" si="216"/>
        <v>8.7576000000000001E-2</v>
      </c>
      <c r="S648" s="156">
        <v>0</v>
      </c>
      <c r="T648" s="157">
        <f t="shared" si="217"/>
        <v>0</v>
      </c>
      <c r="AR648" s="21" t="s">
        <v>183</v>
      </c>
      <c r="AT648" s="21" t="s">
        <v>156</v>
      </c>
      <c r="AU648" s="21" t="s">
        <v>81</v>
      </c>
      <c r="AY648" s="21" t="s">
        <v>155</v>
      </c>
      <c r="BE648" s="158">
        <f t="shared" si="218"/>
        <v>0</v>
      </c>
      <c r="BF648" s="158">
        <f t="shared" si="219"/>
        <v>0</v>
      </c>
      <c r="BG648" s="158">
        <f t="shared" si="220"/>
        <v>0</v>
      </c>
      <c r="BH648" s="158">
        <f t="shared" si="221"/>
        <v>0</v>
      </c>
      <c r="BI648" s="158">
        <f t="shared" si="222"/>
        <v>0</v>
      </c>
      <c r="BJ648" s="21" t="s">
        <v>81</v>
      </c>
      <c r="BK648" s="158">
        <f t="shared" si="223"/>
        <v>0</v>
      </c>
      <c r="BL648" s="21" t="s">
        <v>183</v>
      </c>
      <c r="BM648" s="21" t="s">
        <v>3409</v>
      </c>
    </row>
    <row r="649" spans="2:65" s="1" customFormat="1" ht="16.5" customHeight="1">
      <c r="B649" s="37"/>
      <c r="C649" s="147" t="s">
        <v>73</v>
      </c>
      <c r="D649" s="147" t="s">
        <v>156</v>
      </c>
      <c r="E649" s="148" t="s">
        <v>3410</v>
      </c>
      <c r="F649" s="149" t="s">
        <v>3411</v>
      </c>
      <c r="G649" s="150" t="s">
        <v>21</v>
      </c>
      <c r="H649" s="151">
        <v>0</v>
      </c>
      <c r="I649" s="152"/>
      <c r="J649" s="153">
        <f t="shared" si="214"/>
        <v>0</v>
      </c>
      <c r="K649" s="149" t="s">
        <v>21</v>
      </c>
      <c r="L649" s="37"/>
      <c r="M649" s="154" t="s">
        <v>21</v>
      </c>
      <c r="N649" s="155" t="s">
        <v>44</v>
      </c>
      <c r="P649" s="156">
        <f t="shared" si="215"/>
        <v>0</v>
      </c>
      <c r="Q649" s="156">
        <v>0</v>
      </c>
      <c r="R649" s="156">
        <f t="shared" si="216"/>
        <v>0</v>
      </c>
      <c r="S649" s="156">
        <v>0</v>
      </c>
      <c r="T649" s="157">
        <f t="shared" si="217"/>
        <v>0</v>
      </c>
      <c r="AR649" s="21" t="s">
        <v>183</v>
      </c>
      <c r="AT649" s="21" t="s">
        <v>156</v>
      </c>
      <c r="AU649" s="21" t="s">
        <v>81</v>
      </c>
      <c r="AY649" s="21" t="s">
        <v>155</v>
      </c>
      <c r="BE649" s="158">
        <f t="shared" si="218"/>
        <v>0</v>
      </c>
      <c r="BF649" s="158">
        <f t="shared" si="219"/>
        <v>0</v>
      </c>
      <c r="BG649" s="158">
        <f t="shared" si="220"/>
        <v>0</v>
      </c>
      <c r="BH649" s="158">
        <f t="shared" si="221"/>
        <v>0</v>
      </c>
      <c r="BI649" s="158">
        <f t="shared" si="222"/>
        <v>0</v>
      </c>
      <c r="BJ649" s="21" t="s">
        <v>81</v>
      </c>
      <c r="BK649" s="158">
        <f t="shared" si="223"/>
        <v>0</v>
      </c>
      <c r="BL649" s="21" t="s">
        <v>183</v>
      </c>
      <c r="BM649" s="21" t="s">
        <v>3412</v>
      </c>
    </row>
    <row r="650" spans="2:65" s="1" customFormat="1" ht="16.5" customHeight="1">
      <c r="B650" s="37"/>
      <c r="C650" s="186" t="s">
        <v>902</v>
      </c>
      <c r="D650" s="186" t="s">
        <v>300</v>
      </c>
      <c r="E650" s="187" t="s">
        <v>3413</v>
      </c>
      <c r="F650" s="188" t="s">
        <v>3414</v>
      </c>
      <c r="G650" s="189" t="s">
        <v>284</v>
      </c>
      <c r="H650" s="190">
        <v>234.96</v>
      </c>
      <c r="I650" s="191"/>
      <c r="J650" s="192">
        <f t="shared" si="214"/>
        <v>0</v>
      </c>
      <c r="K650" s="188" t="s">
        <v>21</v>
      </c>
      <c r="L650" s="193"/>
      <c r="M650" s="194" t="s">
        <v>21</v>
      </c>
      <c r="N650" s="195" t="s">
        <v>44</v>
      </c>
      <c r="P650" s="156">
        <f t="shared" si="215"/>
        <v>0</v>
      </c>
      <c r="Q650" s="156">
        <v>3.2000000000000002E-3</v>
      </c>
      <c r="R650" s="156">
        <f t="shared" si="216"/>
        <v>0.7518720000000001</v>
      </c>
      <c r="S650" s="156">
        <v>0</v>
      </c>
      <c r="T650" s="157">
        <f t="shared" si="217"/>
        <v>0</v>
      </c>
      <c r="AR650" s="21" t="s">
        <v>210</v>
      </c>
      <c r="AT650" s="21" t="s">
        <v>300</v>
      </c>
      <c r="AU650" s="21" t="s">
        <v>81</v>
      </c>
      <c r="AY650" s="21" t="s">
        <v>155</v>
      </c>
      <c r="BE650" s="158">
        <f t="shared" si="218"/>
        <v>0</v>
      </c>
      <c r="BF650" s="158">
        <f t="shared" si="219"/>
        <v>0</v>
      </c>
      <c r="BG650" s="158">
        <f t="shared" si="220"/>
        <v>0</v>
      </c>
      <c r="BH650" s="158">
        <f t="shared" si="221"/>
        <v>0</v>
      </c>
      <c r="BI650" s="158">
        <f t="shared" si="222"/>
        <v>0</v>
      </c>
      <c r="BJ650" s="21" t="s">
        <v>81</v>
      </c>
      <c r="BK650" s="158">
        <f t="shared" si="223"/>
        <v>0</v>
      </c>
      <c r="BL650" s="21" t="s">
        <v>183</v>
      </c>
      <c r="BM650" s="21" t="s">
        <v>3415</v>
      </c>
    </row>
    <row r="651" spans="2:65" s="1" customFormat="1" ht="16.5" customHeight="1">
      <c r="B651" s="37"/>
      <c r="C651" s="147" t="s">
        <v>73</v>
      </c>
      <c r="D651" s="147" t="s">
        <v>156</v>
      </c>
      <c r="E651" s="148" t="s">
        <v>3416</v>
      </c>
      <c r="F651" s="149" t="s">
        <v>3417</v>
      </c>
      <c r="G651" s="150" t="s">
        <v>21</v>
      </c>
      <c r="H651" s="151">
        <v>0</v>
      </c>
      <c r="I651" s="152"/>
      <c r="J651" s="153">
        <f t="shared" si="214"/>
        <v>0</v>
      </c>
      <c r="K651" s="149" t="s">
        <v>21</v>
      </c>
      <c r="L651" s="37"/>
      <c r="M651" s="154" t="s">
        <v>21</v>
      </c>
      <c r="N651" s="155" t="s">
        <v>44</v>
      </c>
      <c r="P651" s="156">
        <f t="shared" si="215"/>
        <v>0</v>
      </c>
      <c r="Q651" s="156">
        <v>0</v>
      </c>
      <c r="R651" s="156">
        <f t="shared" si="216"/>
        <v>0</v>
      </c>
      <c r="S651" s="156">
        <v>0</v>
      </c>
      <c r="T651" s="157">
        <f t="shared" si="217"/>
        <v>0</v>
      </c>
      <c r="AR651" s="21" t="s">
        <v>183</v>
      </c>
      <c r="AT651" s="21" t="s">
        <v>156</v>
      </c>
      <c r="AU651" s="21" t="s">
        <v>81</v>
      </c>
      <c r="AY651" s="21" t="s">
        <v>155</v>
      </c>
      <c r="BE651" s="158">
        <f t="shared" si="218"/>
        <v>0</v>
      </c>
      <c r="BF651" s="158">
        <f t="shared" si="219"/>
        <v>0</v>
      </c>
      <c r="BG651" s="158">
        <f t="shared" si="220"/>
        <v>0</v>
      </c>
      <c r="BH651" s="158">
        <f t="shared" si="221"/>
        <v>0</v>
      </c>
      <c r="BI651" s="158">
        <f t="shared" si="222"/>
        <v>0</v>
      </c>
      <c r="BJ651" s="21" t="s">
        <v>81</v>
      </c>
      <c r="BK651" s="158">
        <f t="shared" si="223"/>
        <v>0</v>
      </c>
      <c r="BL651" s="21" t="s">
        <v>183</v>
      </c>
      <c r="BM651" s="21" t="s">
        <v>3418</v>
      </c>
    </row>
    <row r="652" spans="2:65" s="1" customFormat="1" ht="16.5" customHeight="1">
      <c r="B652" s="37"/>
      <c r="C652" s="147" t="s">
        <v>3419</v>
      </c>
      <c r="D652" s="147" t="s">
        <v>156</v>
      </c>
      <c r="E652" s="148" t="s">
        <v>3420</v>
      </c>
      <c r="F652" s="149" t="s">
        <v>3421</v>
      </c>
      <c r="G652" s="150" t="s">
        <v>303</v>
      </c>
      <c r="H652" s="151">
        <v>1.05</v>
      </c>
      <c r="I652" s="152"/>
      <c r="J652" s="153">
        <f t="shared" si="214"/>
        <v>0</v>
      </c>
      <c r="K652" s="149" t="s">
        <v>21</v>
      </c>
      <c r="L652" s="37"/>
      <c r="M652" s="154" t="s">
        <v>21</v>
      </c>
      <c r="N652" s="155" t="s">
        <v>44</v>
      </c>
      <c r="P652" s="156">
        <f t="shared" si="215"/>
        <v>0</v>
      </c>
      <c r="Q652" s="156">
        <v>0</v>
      </c>
      <c r="R652" s="156">
        <f t="shared" si="216"/>
        <v>0</v>
      </c>
      <c r="S652" s="156">
        <v>0</v>
      </c>
      <c r="T652" s="157">
        <f t="shared" si="217"/>
        <v>0</v>
      </c>
      <c r="AR652" s="21" t="s">
        <v>183</v>
      </c>
      <c r="AT652" s="21" t="s">
        <v>156</v>
      </c>
      <c r="AU652" s="21" t="s">
        <v>81</v>
      </c>
      <c r="AY652" s="21" t="s">
        <v>155</v>
      </c>
      <c r="BE652" s="158">
        <f t="shared" si="218"/>
        <v>0</v>
      </c>
      <c r="BF652" s="158">
        <f t="shared" si="219"/>
        <v>0</v>
      </c>
      <c r="BG652" s="158">
        <f t="shared" si="220"/>
        <v>0</v>
      </c>
      <c r="BH652" s="158">
        <f t="shared" si="221"/>
        <v>0</v>
      </c>
      <c r="BI652" s="158">
        <f t="shared" si="222"/>
        <v>0</v>
      </c>
      <c r="BJ652" s="21" t="s">
        <v>81</v>
      </c>
      <c r="BK652" s="158">
        <f t="shared" si="223"/>
        <v>0</v>
      </c>
      <c r="BL652" s="21" t="s">
        <v>183</v>
      </c>
      <c r="BM652" s="21" t="s">
        <v>3422</v>
      </c>
    </row>
    <row r="653" spans="2:65" s="1" customFormat="1" ht="16.5" customHeight="1">
      <c r="B653" s="37"/>
      <c r="C653" s="147" t="s">
        <v>73</v>
      </c>
      <c r="D653" s="147" t="s">
        <v>156</v>
      </c>
      <c r="E653" s="148" t="s">
        <v>3423</v>
      </c>
      <c r="F653" s="149" t="s">
        <v>3424</v>
      </c>
      <c r="G653" s="150" t="s">
        <v>21</v>
      </c>
      <c r="H653" s="151">
        <v>0</v>
      </c>
      <c r="I653" s="152"/>
      <c r="J653" s="153">
        <f t="shared" si="214"/>
        <v>0</v>
      </c>
      <c r="K653" s="149" t="s">
        <v>21</v>
      </c>
      <c r="L653" s="37"/>
      <c r="M653" s="154" t="s">
        <v>21</v>
      </c>
      <c r="N653" s="155" t="s">
        <v>44</v>
      </c>
      <c r="P653" s="156">
        <f t="shared" si="215"/>
        <v>0</v>
      </c>
      <c r="Q653" s="156">
        <v>0</v>
      </c>
      <c r="R653" s="156">
        <f t="shared" si="216"/>
        <v>0</v>
      </c>
      <c r="S653" s="156">
        <v>0</v>
      </c>
      <c r="T653" s="157">
        <f t="shared" si="217"/>
        <v>0</v>
      </c>
      <c r="AR653" s="21" t="s">
        <v>183</v>
      </c>
      <c r="AT653" s="21" t="s">
        <v>156</v>
      </c>
      <c r="AU653" s="21" t="s">
        <v>81</v>
      </c>
      <c r="AY653" s="21" t="s">
        <v>155</v>
      </c>
      <c r="BE653" s="158">
        <f t="shared" si="218"/>
        <v>0</v>
      </c>
      <c r="BF653" s="158">
        <f t="shared" si="219"/>
        <v>0</v>
      </c>
      <c r="BG653" s="158">
        <f t="shared" si="220"/>
        <v>0</v>
      </c>
      <c r="BH653" s="158">
        <f t="shared" si="221"/>
        <v>0</v>
      </c>
      <c r="BI653" s="158">
        <f t="shared" si="222"/>
        <v>0</v>
      </c>
      <c r="BJ653" s="21" t="s">
        <v>81</v>
      </c>
      <c r="BK653" s="158">
        <f t="shared" si="223"/>
        <v>0</v>
      </c>
      <c r="BL653" s="21" t="s">
        <v>183</v>
      </c>
      <c r="BM653" s="21" t="s">
        <v>3425</v>
      </c>
    </row>
    <row r="654" spans="2:65" s="9" customFormat="1" ht="29.85" customHeight="1">
      <c r="B654" s="137"/>
      <c r="D654" s="138" t="s">
        <v>72</v>
      </c>
      <c r="E654" s="169" t="s">
        <v>3426</v>
      </c>
      <c r="F654" s="169" t="s">
        <v>3427</v>
      </c>
      <c r="I654" s="140"/>
      <c r="J654" s="170">
        <f>BK654</f>
        <v>0</v>
      </c>
      <c r="L654" s="137"/>
      <c r="M654" s="142"/>
      <c r="P654" s="143">
        <v>0</v>
      </c>
      <c r="R654" s="143">
        <v>0</v>
      </c>
      <c r="T654" s="144">
        <v>0</v>
      </c>
      <c r="AR654" s="138" t="s">
        <v>83</v>
      </c>
      <c r="AT654" s="145" t="s">
        <v>72</v>
      </c>
      <c r="AU654" s="145" t="s">
        <v>81</v>
      </c>
      <c r="AY654" s="138" t="s">
        <v>155</v>
      </c>
      <c r="BK654" s="146">
        <v>0</v>
      </c>
    </row>
    <row r="655" spans="2:65" s="9" customFormat="1" ht="24.95" customHeight="1">
      <c r="B655" s="137"/>
      <c r="D655" s="138" t="s">
        <v>72</v>
      </c>
      <c r="E655" s="139" t="s">
        <v>3428</v>
      </c>
      <c r="F655" s="139" t="s">
        <v>3429</v>
      </c>
      <c r="I655" s="140"/>
      <c r="J655" s="141">
        <f>BK655</f>
        <v>0</v>
      </c>
      <c r="L655" s="137"/>
      <c r="M655" s="142"/>
      <c r="P655" s="143">
        <f>SUM(P656:P668)</f>
        <v>0</v>
      </c>
      <c r="R655" s="143">
        <f>SUM(R656:R668)</f>
        <v>17.470886300000004</v>
      </c>
      <c r="T655" s="144">
        <f>SUM(T656:T668)</f>
        <v>0</v>
      </c>
      <c r="AR655" s="138" t="s">
        <v>83</v>
      </c>
      <c r="AT655" s="145" t="s">
        <v>72</v>
      </c>
      <c r="AU655" s="145" t="s">
        <v>73</v>
      </c>
      <c r="AY655" s="138" t="s">
        <v>155</v>
      </c>
      <c r="BK655" s="146">
        <f>SUM(BK656:BK668)</f>
        <v>0</v>
      </c>
    </row>
    <row r="656" spans="2:65" s="1" customFormat="1" ht="16.5" customHeight="1">
      <c r="B656" s="37"/>
      <c r="C656" s="147" t="s">
        <v>908</v>
      </c>
      <c r="D656" s="147" t="s">
        <v>156</v>
      </c>
      <c r="E656" s="148" t="s">
        <v>3430</v>
      </c>
      <c r="F656" s="149" t="s">
        <v>3431</v>
      </c>
      <c r="G656" s="150" t="s">
        <v>284</v>
      </c>
      <c r="H656" s="151">
        <v>238</v>
      </c>
      <c r="I656" s="152"/>
      <c r="J656" s="153">
        <f t="shared" ref="J656:J667" si="224">ROUND(I656*H656,2)</f>
        <v>0</v>
      </c>
      <c r="K656" s="149" t="s">
        <v>21</v>
      </c>
      <c r="L656" s="37"/>
      <c r="M656" s="154" t="s">
        <v>21</v>
      </c>
      <c r="N656" s="155" t="s">
        <v>44</v>
      </c>
      <c r="P656" s="156">
        <f t="shared" ref="P656:P667" si="225">O656*H656</f>
        <v>0</v>
      </c>
      <c r="Q656" s="156">
        <v>2.1700000000000001E-3</v>
      </c>
      <c r="R656" s="156">
        <f t="shared" ref="R656:R667" si="226">Q656*H656</f>
        <v>0.51646000000000003</v>
      </c>
      <c r="S656" s="156">
        <v>0</v>
      </c>
      <c r="T656" s="157">
        <f t="shared" ref="T656:T667" si="227">S656*H656</f>
        <v>0</v>
      </c>
      <c r="AR656" s="21" t="s">
        <v>183</v>
      </c>
      <c r="AT656" s="21" t="s">
        <v>156</v>
      </c>
      <c r="AU656" s="21" t="s">
        <v>81</v>
      </c>
      <c r="AY656" s="21" t="s">
        <v>155</v>
      </c>
      <c r="BE656" s="158">
        <f t="shared" ref="BE656:BE667" si="228">IF(N656="základní",J656,0)</f>
        <v>0</v>
      </c>
      <c r="BF656" s="158">
        <f t="shared" ref="BF656:BF667" si="229">IF(N656="snížená",J656,0)</f>
        <v>0</v>
      </c>
      <c r="BG656" s="158">
        <f t="shared" ref="BG656:BG667" si="230">IF(N656="zákl. přenesená",J656,0)</f>
        <v>0</v>
      </c>
      <c r="BH656" s="158">
        <f t="shared" ref="BH656:BH667" si="231">IF(N656="sníž. přenesená",J656,0)</f>
        <v>0</v>
      </c>
      <c r="BI656" s="158">
        <f t="shared" ref="BI656:BI667" si="232">IF(N656="nulová",J656,0)</f>
        <v>0</v>
      </c>
      <c r="BJ656" s="21" t="s">
        <v>81</v>
      </c>
      <c r="BK656" s="158">
        <f t="shared" ref="BK656:BK667" si="233">ROUND(I656*H656,2)</f>
        <v>0</v>
      </c>
      <c r="BL656" s="21" t="s">
        <v>183</v>
      </c>
      <c r="BM656" s="21" t="s">
        <v>3432</v>
      </c>
    </row>
    <row r="657" spans="2:65" s="1" customFormat="1" ht="16.5" customHeight="1">
      <c r="B657" s="37"/>
      <c r="C657" s="147" t="s">
        <v>73</v>
      </c>
      <c r="D657" s="147" t="s">
        <v>156</v>
      </c>
      <c r="E657" s="148" t="s">
        <v>3433</v>
      </c>
      <c r="F657" s="149" t="s">
        <v>2458</v>
      </c>
      <c r="G657" s="150" t="s">
        <v>21</v>
      </c>
      <c r="H657" s="151">
        <v>0</v>
      </c>
      <c r="I657" s="152"/>
      <c r="J657" s="153">
        <f t="shared" si="224"/>
        <v>0</v>
      </c>
      <c r="K657" s="149" t="s">
        <v>21</v>
      </c>
      <c r="L657" s="37"/>
      <c r="M657" s="154" t="s">
        <v>21</v>
      </c>
      <c r="N657" s="155" t="s">
        <v>44</v>
      </c>
      <c r="P657" s="156">
        <f t="shared" si="225"/>
        <v>0</v>
      </c>
      <c r="Q657" s="156">
        <v>0</v>
      </c>
      <c r="R657" s="156">
        <f t="shared" si="226"/>
        <v>0</v>
      </c>
      <c r="S657" s="156">
        <v>0</v>
      </c>
      <c r="T657" s="157">
        <f t="shared" si="227"/>
        <v>0</v>
      </c>
      <c r="AR657" s="21" t="s">
        <v>183</v>
      </c>
      <c r="AT657" s="21" t="s">
        <v>156</v>
      </c>
      <c r="AU657" s="21" t="s">
        <v>81</v>
      </c>
      <c r="AY657" s="21" t="s">
        <v>155</v>
      </c>
      <c r="BE657" s="158">
        <f t="shared" si="228"/>
        <v>0</v>
      </c>
      <c r="BF657" s="158">
        <f t="shared" si="229"/>
        <v>0</v>
      </c>
      <c r="BG657" s="158">
        <f t="shared" si="230"/>
        <v>0</v>
      </c>
      <c r="BH657" s="158">
        <f t="shared" si="231"/>
        <v>0</v>
      </c>
      <c r="BI657" s="158">
        <f t="shared" si="232"/>
        <v>0</v>
      </c>
      <c r="BJ657" s="21" t="s">
        <v>81</v>
      </c>
      <c r="BK657" s="158">
        <f t="shared" si="233"/>
        <v>0</v>
      </c>
      <c r="BL657" s="21" t="s">
        <v>183</v>
      </c>
      <c r="BM657" s="21" t="s">
        <v>3434</v>
      </c>
    </row>
    <row r="658" spans="2:65" s="1" customFormat="1" ht="16.5" customHeight="1">
      <c r="B658" s="37"/>
      <c r="C658" s="147" t="s">
        <v>3435</v>
      </c>
      <c r="D658" s="147" t="s">
        <v>156</v>
      </c>
      <c r="E658" s="148" t="s">
        <v>3436</v>
      </c>
      <c r="F658" s="149" t="s">
        <v>3437</v>
      </c>
      <c r="G658" s="150" t="s">
        <v>300</v>
      </c>
      <c r="H658" s="151">
        <v>18.2</v>
      </c>
      <c r="I658" s="152"/>
      <c r="J658" s="153">
        <f t="shared" si="224"/>
        <v>0</v>
      </c>
      <c r="K658" s="149" t="s">
        <v>21</v>
      </c>
      <c r="L658" s="37"/>
      <c r="M658" s="154" t="s">
        <v>21</v>
      </c>
      <c r="N658" s="155" t="s">
        <v>44</v>
      </c>
      <c r="P658" s="156">
        <f t="shared" si="225"/>
        <v>0</v>
      </c>
      <c r="Q658" s="156">
        <v>2.7999999999999998E-4</v>
      </c>
      <c r="R658" s="156">
        <f t="shared" si="226"/>
        <v>5.095999999999999E-3</v>
      </c>
      <c r="S658" s="156">
        <v>0</v>
      </c>
      <c r="T658" s="157">
        <f t="shared" si="227"/>
        <v>0</v>
      </c>
      <c r="AR658" s="21" t="s">
        <v>183</v>
      </c>
      <c r="AT658" s="21" t="s">
        <v>156</v>
      </c>
      <c r="AU658" s="21" t="s">
        <v>81</v>
      </c>
      <c r="AY658" s="21" t="s">
        <v>155</v>
      </c>
      <c r="BE658" s="158">
        <f t="shared" si="228"/>
        <v>0</v>
      </c>
      <c r="BF658" s="158">
        <f t="shared" si="229"/>
        <v>0</v>
      </c>
      <c r="BG658" s="158">
        <f t="shared" si="230"/>
        <v>0</v>
      </c>
      <c r="BH658" s="158">
        <f t="shared" si="231"/>
        <v>0</v>
      </c>
      <c r="BI658" s="158">
        <f t="shared" si="232"/>
        <v>0</v>
      </c>
      <c r="BJ658" s="21" t="s">
        <v>81</v>
      </c>
      <c r="BK658" s="158">
        <f t="shared" si="233"/>
        <v>0</v>
      </c>
      <c r="BL658" s="21" t="s">
        <v>183</v>
      </c>
      <c r="BM658" s="21" t="s">
        <v>3438</v>
      </c>
    </row>
    <row r="659" spans="2:65" s="1" customFormat="1" ht="16.5" customHeight="1">
      <c r="B659" s="37"/>
      <c r="C659" s="147" t="s">
        <v>73</v>
      </c>
      <c r="D659" s="147" t="s">
        <v>156</v>
      </c>
      <c r="E659" s="148" t="s">
        <v>3439</v>
      </c>
      <c r="F659" s="149" t="s">
        <v>2593</v>
      </c>
      <c r="G659" s="150" t="s">
        <v>21</v>
      </c>
      <c r="H659" s="151">
        <v>0</v>
      </c>
      <c r="I659" s="152"/>
      <c r="J659" s="153">
        <f t="shared" si="224"/>
        <v>0</v>
      </c>
      <c r="K659" s="149" t="s">
        <v>21</v>
      </c>
      <c r="L659" s="37"/>
      <c r="M659" s="154" t="s">
        <v>21</v>
      </c>
      <c r="N659" s="155" t="s">
        <v>44</v>
      </c>
      <c r="P659" s="156">
        <f t="shared" si="225"/>
        <v>0</v>
      </c>
      <c r="Q659" s="156">
        <v>0</v>
      </c>
      <c r="R659" s="156">
        <f t="shared" si="226"/>
        <v>0</v>
      </c>
      <c r="S659" s="156">
        <v>0</v>
      </c>
      <c r="T659" s="157">
        <f t="shared" si="227"/>
        <v>0</v>
      </c>
      <c r="AR659" s="21" t="s">
        <v>183</v>
      </c>
      <c r="AT659" s="21" t="s">
        <v>156</v>
      </c>
      <c r="AU659" s="21" t="s">
        <v>81</v>
      </c>
      <c r="AY659" s="21" t="s">
        <v>155</v>
      </c>
      <c r="BE659" s="158">
        <f t="shared" si="228"/>
        <v>0</v>
      </c>
      <c r="BF659" s="158">
        <f t="shared" si="229"/>
        <v>0</v>
      </c>
      <c r="BG659" s="158">
        <f t="shared" si="230"/>
        <v>0</v>
      </c>
      <c r="BH659" s="158">
        <f t="shared" si="231"/>
        <v>0</v>
      </c>
      <c r="BI659" s="158">
        <f t="shared" si="232"/>
        <v>0</v>
      </c>
      <c r="BJ659" s="21" t="s">
        <v>81</v>
      </c>
      <c r="BK659" s="158">
        <f t="shared" si="233"/>
        <v>0</v>
      </c>
      <c r="BL659" s="21" t="s">
        <v>183</v>
      </c>
      <c r="BM659" s="21" t="s">
        <v>3440</v>
      </c>
    </row>
    <row r="660" spans="2:65" s="1" customFormat="1" ht="16.5" customHeight="1">
      <c r="B660" s="37"/>
      <c r="C660" s="186" t="s">
        <v>911</v>
      </c>
      <c r="D660" s="186" t="s">
        <v>300</v>
      </c>
      <c r="E660" s="187" t="s">
        <v>3441</v>
      </c>
      <c r="F660" s="188" t="s">
        <v>3442</v>
      </c>
      <c r="G660" s="189" t="s">
        <v>284</v>
      </c>
      <c r="H660" s="190">
        <v>249.9</v>
      </c>
      <c r="I660" s="191"/>
      <c r="J660" s="192">
        <f t="shared" si="224"/>
        <v>0</v>
      </c>
      <c r="K660" s="188" t="s">
        <v>21</v>
      </c>
      <c r="L660" s="193"/>
      <c r="M660" s="194" t="s">
        <v>21</v>
      </c>
      <c r="N660" s="195" t="s">
        <v>44</v>
      </c>
      <c r="P660" s="156">
        <f t="shared" si="225"/>
        <v>0</v>
      </c>
      <c r="Q660" s="156">
        <v>2.1000000000000001E-2</v>
      </c>
      <c r="R660" s="156">
        <f t="shared" si="226"/>
        <v>5.2479000000000005</v>
      </c>
      <c r="S660" s="156">
        <v>0</v>
      </c>
      <c r="T660" s="157">
        <f t="shared" si="227"/>
        <v>0</v>
      </c>
      <c r="AR660" s="21" t="s">
        <v>210</v>
      </c>
      <c r="AT660" s="21" t="s">
        <v>300</v>
      </c>
      <c r="AU660" s="21" t="s">
        <v>81</v>
      </c>
      <c r="AY660" s="21" t="s">
        <v>155</v>
      </c>
      <c r="BE660" s="158">
        <f t="shared" si="228"/>
        <v>0</v>
      </c>
      <c r="BF660" s="158">
        <f t="shared" si="229"/>
        <v>0</v>
      </c>
      <c r="BG660" s="158">
        <f t="shared" si="230"/>
        <v>0</v>
      </c>
      <c r="BH660" s="158">
        <f t="shared" si="231"/>
        <v>0</v>
      </c>
      <c r="BI660" s="158">
        <f t="shared" si="232"/>
        <v>0</v>
      </c>
      <c r="BJ660" s="21" t="s">
        <v>81</v>
      </c>
      <c r="BK660" s="158">
        <f t="shared" si="233"/>
        <v>0</v>
      </c>
      <c r="BL660" s="21" t="s">
        <v>183</v>
      </c>
      <c r="BM660" s="21" t="s">
        <v>3443</v>
      </c>
    </row>
    <row r="661" spans="2:65" s="1" customFormat="1" ht="16.5" customHeight="1">
      <c r="B661" s="37"/>
      <c r="C661" s="147" t="s">
        <v>73</v>
      </c>
      <c r="D661" s="147" t="s">
        <v>156</v>
      </c>
      <c r="E661" s="148" t="s">
        <v>3444</v>
      </c>
      <c r="F661" s="149" t="s">
        <v>3445</v>
      </c>
      <c r="G661" s="150" t="s">
        <v>21</v>
      </c>
      <c r="H661" s="151">
        <v>0</v>
      </c>
      <c r="I661" s="152"/>
      <c r="J661" s="153">
        <f t="shared" si="224"/>
        <v>0</v>
      </c>
      <c r="K661" s="149" t="s">
        <v>21</v>
      </c>
      <c r="L661" s="37"/>
      <c r="M661" s="154" t="s">
        <v>21</v>
      </c>
      <c r="N661" s="155" t="s">
        <v>44</v>
      </c>
      <c r="P661" s="156">
        <f t="shared" si="225"/>
        <v>0</v>
      </c>
      <c r="Q661" s="156">
        <v>0</v>
      </c>
      <c r="R661" s="156">
        <f t="shared" si="226"/>
        <v>0</v>
      </c>
      <c r="S661" s="156">
        <v>0</v>
      </c>
      <c r="T661" s="157">
        <f t="shared" si="227"/>
        <v>0</v>
      </c>
      <c r="AR661" s="21" t="s">
        <v>183</v>
      </c>
      <c r="AT661" s="21" t="s">
        <v>156</v>
      </c>
      <c r="AU661" s="21" t="s">
        <v>81</v>
      </c>
      <c r="AY661" s="21" t="s">
        <v>155</v>
      </c>
      <c r="BE661" s="158">
        <f t="shared" si="228"/>
        <v>0</v>
      </c>
      <c r="BF661" s="158">
        <f t="shared" si="229"/>
        <v>0</v>
      </c>
      <c r="BG661" s="158">
        <f t="shared" si="230"/>
        <v>0</v>
      </c>
      <c r="BH661" s="158">
        <f t="shared" si="231"/>
        <v>0</v>
      </c>
      <c r="BI661" s="158">
        <f t="shared" si="232"/>
        <v>0</v>
      </c>
      <c r="BJ661" s="21" t="s">
        <v>81</v>
      </c>
      <c r="BK661" s="158">
        <f t="shared" si="233"/>
        <v>0</v>
      </c>
      <c r="BL661" s="21" t="s">
        <v>183</v>
      </c>
      <c r="BM661" s="21" t="s">
        <v>3446</v>
      </c>
    </row>
    <row r="662" spans="2:65" s="1" customFormat="1" ht="16.5" customHeight="1">
      <c r="B662" s="37"/>
      <c r="C662" s="147" t="s">
        <v>3447</v>
      </c>
      <c r="D662" s="147" t="s">
        <v>156</v>
      </c>
      <c r="E662" s="148" t="s">
        <v>3448</v>
      </c>
      <c r="F662" s="149" t="s">
        <v>3449</v>
      </c>
      <c r="G662" s="150" t="s">
        <v>284</v>
      </c>
      <c r="H662" s="151">
        <v>279.79000000000002</v>
      </c>
      <c r="I662" s="152"/>
      <c r="J662" s="153">
        <f t="shared" si="224"/>
        <v>0</v>
      </c>
      <c r="K662" s="149" t="s">
        <v>21</v>
      </c>
      <c r="L662" s="37"/>
      <c r="M662" s="154" t="s">
        <v>21</v>
      </c>
      <c r="N662" s="155" t="s">
        <v>44</v>
      </c>
      <c r="P662" s="156">
        <f t="shared" si="225"/>
        <v>0</v>
      </c>
      <c r="Q662" s="156">
        <v>5.5700000000000003E-3</v>
      </c>
      <c r="R662" s="156">
        <f t="shared" si="226"/>
        <v>1.5584303000000002</v>
      </c>
      <c r="S662" s="156">
        <v>0</v>
      </c>
      <c r="T662" s="157">
        <f t="shared" si="227"/>
        <v>0</v>
      </c>
      <c r="AR662" s="21" t="s">
        <v>183</v>
      </c>
      <c r="AT662" s="21" t="s">
        <v>156</v>
      </c>
      <c r="AU662" s="21" t="s">
        <v>81</v>
      </c>
      <c r="AY662" s="21" t="s">
        <v>155</v>
      </c>
      <c r="BE662" s="158">
        <f t="shared" si="228"/>
        <v>0</v>
      </c>
      <c r="BF662" s="158">
        <f t="shared" si="229"/>
        <v>0</v>
      </c>
      <c r="BG662" s="158">
        <f t="shared" si="230"/>
        <v>0</v>
      </c>
      <c r="BH662" s="158">
        <f t="shared" si="231"/>
        <v>0</v>
      </c>
      <c r="BI662" s="158">
        <f t="shared" si="232"/>
        <v>0</v>
      </c>
      <c r="BJ662" s="21" t="s">
        <v>81</v>
      </c>
      <c r="BK662" s="158">
        <f t="shared" si="233"/>
        <v>0</v>
      </c>
      <c r="BL662" s="21" t="s">
        <v>183</v>
      </c>
      <c r="BM662" s="21" t="s">
        <v>3450</v>
      </c>
    </row>
    <row r="663" spans="2:65" s="1" customFormat="1" ht="16.5" customHeight="1">
      <c r="B663" s="37"/>
      <c r="C663" s="147" t="s">
        <v>73</v>
      </c>
      <c r="D663" s="147" t="s">
        <v>156</v>
      </c>
      <c r="E663" s="148" t="s">
        <v>3451</v>
      </c>
      <c r="F663" s="149" t="s">
        <v>3452</v>
      </c>
      <c r="G663" s="150" t="s">
        <v>21</v>
      </c>
      <c r="H663" s="151">
        <v>0</v>
      </c>
      <c r="I663" s="152"/>
      <c r="J663" s="153">
        <f t="shared" si="224"/>
        <v>0</v>
      </c>
      <c r="K663" s="149" t="s">
        <v>21</v>
      </c>
      <c r="L663" s="37"/>
      <c r="M663" s="154" t="s">
        <v>21</v>
      </c>
      <c r="N663" s="155" t="s">
        <v>44</v>
      </c>
      <c r="P663" s="156">
        <f t="shared" si="225"/>
        <v>0</v>
      </c>
      <c r="Q663" s="156">
        <v>0</v>
      </c>
      <c r="R663" s="156">
        <f t="shared" si="226"/>
        <v>0</v>
      </c>
      <c r="S663" s="156">
        <v>0</v>
      </c>
      <c r="T663" s="157">
        <f t="shared" si="227"/>
        <v>0</v>
      </c>
      <c r="AR663" s="21" t="s">
        <v>183</v>
      </c>
      <c r="AT663" s="21" t="s">
        <v>156</v>
      </c>
      <c r="AU663" s="21" t="s">
        <v>81</v>
      </c>
      <c r="AY663" s="21" t="s">
        <v>155</v>
      </c>
      <c r="BE663" s="158">
        <f t="shared" si="228"/>
        <v>0</v>
      </c>
      <c r="BF663" s="158">
        <f t="shared" si="229"/>
        <v>0</v>
      </c>
      <c r="BG663" s="158">
        <f t="shared" si="230"/>
        <v>0</v>
      </c>
      <c r="BH663" s="158">
        <f t="shared" si="231"/>
        <v>0</v>
      </c>
      <c r="BI663" s="158">
        <f t="shared" si="232"/>
        <v>0</v>
      </c>
      <c r="BJ663" s="21" t="s">
        <v>81</v>
      </c>
      <c r="BK663" s="158">
        <f t="shared" si="233"/>
        <v>0</v>
      </c>
      <c r="BL663" s="21" t="s">
        <v>183</v>
      </c>
      <c r="BM663" s="21" t="s">
        <v>3453</v>
      </c>
    </row>
    <row r="664" spans="2:65" s="1" customFormat="1" ht="16.5" customHeight="1">
      <c r="B664" s="37"/>
      <c r="C664" s="186" t="s">
        <v>914</v>
      </c>
      <c r="D664" s="186" t="s">
        <v>300</v>
      </c>
      <c r="E664" s="187" t="s">
        <v>3454</v>
      </c>
      <c r="F664" s="188" t="s">
        <v>3455</v>
      </c>
      <c r="G664" s="189" t="s">
        <v>284</v>
      </c>
      <c r="H664" s="190">
        <v>294</v>
      </c>
      <c r="I664" s="191"/>
      <c r="J664" s="192">
        <f t="shared" si="224"/>
        <v>0</v>
      </c>
      <c r="K664" s="188" t="s">
        <v>21</v>
      </c>
      <c r="L664" s="193"/>
      <c r="M664" s="194" t="s">
        <v>21</v>
      </c>
      <c r="N664" s="195" t="s">
        <v>44</v>
      </c>
      <c r="P664" s="156">
        <f t="shared" si="225"/>
        <v>0</v>
      </c>
      <c r="Q664" s="156">
        <v>3.4500000000000003E-2</v>
      </c>
      <c r="R664" s="156">
        <f t="shared" si="226"/>
        <v>10.143000000000001</v>
      </c>
      <c r="S664" s="156">
        <v>0</v>
      </c>
      <c r="T664" s="157">
        <f t="shared" si="227"/>
        <v>0</v>
      </c>
      <c r="AR664" s="21" t="s">
        <v>210</v>
      </c>
      <c r="AT664" s="21" t="s">
        <v>300</v>
      </c>
      <c r="AU664" s="21" t="s">
        <v>81</v>
      </c>
      <c r="AY664" s="21" t="s">
        <v>155</v>
      </c>
      <c r="BE664" s="158">
        <f t="shared" si="228"/>
        <v>0</v>
      </c>
      <c r="BF664" s="158">
        <f t="shared" si="229"/>
        <v>0</v>
      </c>
      <c r="BG664" s="158">
        <f t="shared" si="230"/>
        <v>0</v>
      </c>
      <c r="BH664" s="158">
        <f t="shared" si="231"/>
        <v>0</v>
      </c>
      <c r="BI664" s="158">
        <f t="shared" si="232"/>
        <v>0</v>
      </c>
      <c r="BJ664" s="21" t="s">
        <v>81</v>
      </c>
      <c r="BK664" s="158">
        <f t="shared" si="233"/>
        <v>0</v>
      </c>
      <c r="BL664" s="21" t="s">
        <v>183</v>
      </c>
      <c r="BM664" s="21" t="s">
        <v>3456</v>
      </c>
    </row>
    <row r="665" spans="2:65" s="1" customFormat="1" ht="16.5" customHeight="1">
      <c r="B665" s="37"/>
      <c r="C665" s="147" t="s">
        <v>73</v>
      </c>
      <c r="D665" s="147" t="s">
        <v>156</v>
      </c>
      <c r="E665" s="148" t="s">
        <v>3457</v>
      </c>
      <c r="F665" s="149" t="s">
        <v>3458</v>
      </c>
      <c r="G665" s="150" t="s">
        <v>21</v>
      </c>
      <c r="H665" s="151">
        <v>0</v>
      </c>
      <c r="I665" s="152"/>
      <c r="J665" s="153">
        <f t="shared" si="224"/>
        <v>0</v>
      </c>
      <c r="K665" s="149" t="s">
        <v>21</v>
      </c>
      <c r="L665" s="37"/>
      <c r="M665" s="154" t="s">
        <v>21</v>
      </c>
      <c r="N665" s="155" t="s">
        <v>44</v>
      </c>
      <c r="P665" s="156">
        <f t="shared" si="225"/>
        <v>0</v>
      </c>
      <c r="Q665" s="156">
        <v>0</v>
      </c>
      <c r="R665" s="156">
        <f t="shared" si="226"/>
        <v>0</v>
      </c>
      <c r="S665" s="156">
        <v>0</v>
      </c>
      <c r="T665" s="157">
        <f t="shared" si="227"/>
        <v>0</v>
      </c>
      <c r="AR665" s="21" t="s">
        <v>183</v>
      </c>
      <c r="AT665" s="21" t="s">
        <v>156</v>
      </c>
      <c r="AU665" s="21" t="s">
        <v>81</v>
      </c>
      <c r="AY665" s="21" t="s">
        <v>155</v>
      </c>
      <c r="BE665" s="158">
        <f t="shared" si="228"/>
        <v>0</v>
      </c>
      <c r="BF665" s="158">
        <f t="shared" si="229"/>
        <v>0</v>
      </c>
      <c r="BG665" s="158">
        <f t="shared" si="230"/>
        <v>0</v>
      </c>
      <c r="BH665" s="158">
        <f t="shared" si="231"/>
        <v>0</v>
      </c>
      <c r="BI665" s="158">
        <f t="shared" si="232"/>
        <v>0</v>
      </c>
      <c r="BJ665" s="21" t="s">
        <v>81</v>
      </c>
      <c r="BK665" s="158">
        <f t="shared" si="233"/>
        <v>0</v>
      </c>
      <c r="BL665" s="21" t="s">
        <v>183</v>
      </c>
      <c r="BM665" s="21" t="s">
        <v>3459</v>
      </c>
    </row>
    <row r="666" spans="2:65" s="1" customFormat="1" ht="16.5" customHeight="1">
      <c r="B666" s="37"/>
      <c r="C666" s="147" t="s">
        <v>3460</v>
      </c>
      <c r="D666" s="147" t="s">
        <v>156</v>
      </c>
      <c r="E666" s="148" t="s">
        <v>3461</v>
      </c>
      <c r="F666" s="149" t="s">
        <v>3462</v>
      </c>
      <c r="G666" s="150" t="s">
        <v>303</v>
      </c>
      <c r="H666" s="151">
        <v>17.471</v>
      </c>
      <c r="I666" s="152"/>
      <c r="J666" s="153">
        <f t="shared" si="224"/>
        <v>0</v>
      </c>
      <c r="K666" s="149" t="s">
        <v>21</v>
      </c>
      <c r="L666" s="37"/>
      <c r="M666" s="154" t="s">
        <v>21</v>
      </c>
      <c r="N666" s="155" t="s">
        <v>44</v>
      </c>
      <c r="P666" s="156">
        <f t="shared" si="225"/>
        <v>0</v>
      </c>
      <c r="Q666" s="156">
        <v>0</v>
      </c>
      <c r="R666" s="156">
        <f t="shared" si="226"/>
        <v>0</v>
      </c>
      <c r="S666" s="156">
        <v>0</v>
      </c>
      <c r="T666" s="157">
        <f t="shared" si="227"/>
        <v>0</v>
      </c>
      <c r="AR666" s="21" t="s">
        <v>183</v>
      </c>
      <c r="AT666" s="21" t="s">
        <v>156</v>
      </c>
      <c r="AU666" s="21" t="s">
        <v>81</v>
      </c>
      <c r="AY666" s="21" t="s">
        <v>155</v>
      </c>
      <c r="BE666" s="158">
        <f t="shared" si="228"/>
        <v>0</v>
      </c>
      <c r="BF666" s="158">
        <f t="shared" si="229"/>
        <v>0</v>
      </c>
      <c r="BG666" s="158">
        <f t="shared" si="230"/>
        <v>0</v>
      </c>
      <c r="BH666" s="158">
        <f t="shared" si="231"/>
        <v>0</v>
      </c>
      <c r="BI666" s="158">
        <f t="shared" si="232"/>
        <v>0</v>
      </c>
      <c r="BJ666" s="21" t="s">
        <v>81</v>
      </c>
      <c r="BK666" s="158">
        <f t="shared" si="233"/>
        <v>0</v>
      </c>
      <c r="BL666" s="21" t="s">
        <v>183</v>
      </c>
      <c r="BM666" s="21" t="s">
        <v>3463</v>
      </c>
    </row>
    <row r="667" spans="2:65" s="1" customFormat="1" ht="16.5" customHeight="1">
      <c r="B667" s="37"/>
      <c r="C667" s="147" t="s">
        <v>73</v>
      </c>
      <c r="D667" s="147" t="s">
        <v>156</v>
      </c>
      <c r="E667" s="148" t="s">
        <v>3464</v>
      </c>
      <c r="F667" s="149" t="s">
        <v>3465</v>
      </c>
      <c r="G667" s="150" t="s">
        <v>21</v>
      </c>
      <c r="H667" s="151">
        <v>0</v>
      </c>
      <c r="I667" s="152"/>
      <c r="J667" s="153">
        <f t="shared" si="224"/>
        <v>0</v>
      </c>
      <c r="K667" s="149" t="s">
        <v>21</v>
      </c>
      <c r="L667" s="37"/>
      <c r="M667" s="154" t="s">
        <v>21</v>
      </c>
      <c r="N667" s="155" t="s">
        <v>44</v>
      </c>
      <c r="P667" s="156">
        <f t="shared" si="225"/>
        <v>0</v>
      </c>
      <c r="Q667" s="156">
        <v>0</v>
      </c>
      <c r="R667" s="156">
        <f t="shared" si="226"/>
        <v>0</v>
      </c>
      <c r="S667" s="156">
        <v>0</v>
      </c>
      <c r="T667" s="157">
        <f t="shared" si="227"/>
        <v>0</v>
      </c>
      <c r="AR667" s="21" t="s">
        <v>183</v>
      </c>
      <c r="AT667" s="21" t="s">
        <v>156</v>
      </c>
      <c r="AU667" s="21" t="s">
        <v>81</v>
      </c>
      <c r="AY667" s="21" t="s">
        <v>155</v>
      </c>
      <c r="BE667" s="158">
        <f t="shared" si="228"/>
        <v>0</v>
      </c>
      <c r="BF667" s="158">
        <f t="shared" si="229"/>
        <v>0</v>
      </c>
      <c r="BG667" s="158">
        <f t="shared" si="230"/>
        <v>0</v>
      </c>
      <c r="BH667" s="158">
        <f t="shared" si="231"/>
        <v>0</v>
      </c>
      <c r="BI667" s="158">
        <f t="shared" si="232"/>
        <v>0</v>
      </c>
      <c r="BJ667" s="21" t="s">
        <v>81</v>
      </c>
      <c r="BK667" s="158">
        <f t="shared" si="233"/>
        <v>0</v>
      </c>
      <c r="BL667" s="21" t="s">
        <v>183</v>
      </c>
      <c r="BM667" s="21" t="s">
        <v>3466</v>
      </c>
    </row>
    <row r="668" spans="2:65" s="9" customFormat="1" ht="29.85" customHeight="1">
      <c r="B668" s="137"/>
      <c r="D668" s="138" t="s">
        <v>72</v>
      </c>
      <c r="E668" s="169" t="s">
        <v>3467</v>
      </c>
      <c r="F668" s="169" t="s">
        <v>3468</v>
      </c>
      <c r="I668" s="140"/>
      <c r="J668" s="170">
        <f>BK668</f>
        <v>0</v>
      </c>
      <c r="L668" s="137"/>
      <c r="M668" s="142"/>
      <c r="P668" s="143">
        <v>0</v>
      </c>
      <c r="R668" s="143">
        <v>0</v>
      </c>
      <c r="T668" s="144">
        <v>0</v>
      </c>
      <c r="AR668" s="138" t="s">
        <v>83</v>
      </c>
      <c r="AT668" s="145" t="s">
        <v>72</v>
      </c>
      <c r="AU668" s="145" t="s">
        <v>81</v>
      </c>
      <c r="AY668" s="138" t="s">
        <v>155</v>
      </c>
      <c r="BK668" s="146">
        <v>0</v>
      </c>
    </row>
    <row r="669" spans="2:65" s="9" customFormat="1" ht="24.95" customHeight="1">
      <c r="B669" s="137"/>
      <c r="D669" s="138" t="s">
        <v>72</v>
      </c>
      <c r="E669" s="139" t="s">
        <v>3469</v>
      </c>
      <c r="F669" s="139" t="s">
        <v>3470</v>
      </c>
      <c r="I669" s="140"/>
      <c r="J669" s="141">
        <f>BK669</f>
        <v>0</v>
      </c>
      <c r="L669" s="137"/>
      <c r="M669" s="142"/>
      <c r="P669" s="143">
        <f>SUM(P670:P675)</f>
        <v>0</v>
      </c>
      <c r="R669" s="143">
        <f>SUM(R670:R675)</f>
        <v>0.17684549999999999</v>
      </c>
      <c r="T669" s="144">
        <f>SUM(T670:T675)</f>
        <v>0</v>
      </c>
      <c r="AR669" s="138" t="s">
        <v>83</v>
      </c>
      <c r="AT669" s="145" t="s">
        <v>72</v>
      </c>
      <c r="AU669" s="145" t="s">
        <v>73</v>
      </c>
      <c r="AY669" s="138" t="s">
        <v>155</v>
      </c>
      <c r="BK669" s="146">
        <f>SUM(BK670:BK675)</f>
        <v>0</v>
      </c>
    </row>
    <row r="670" spans="2:65" s="1" customFormat="1" ht="16.5" customHeight="1">
      <c r="B670" s="37"/>
      <c r="C670" s="147" t="s">
        <v>917</v>
      </c>
      <c r="D670" s="147" t="s">
        <v>156</v>
      </c>
      <c r="E670" s="148" t="s">
        <v>3471</v>
      </c>
      <c r="F670" s="149" t="s">
        <v>3472</v>
      </c>
      <c r="G670" s="150" t="s">
        <v>284</v>
      </c>
      <c r="H670" s="151">
        <v>64.2</v>
      </c>
      <c r="I670" s="152"/>
      <c r="J670" s="153">
        <f>ROUND(I670*H670,2)</f>
        <v>0</v>
      </c>
      <c r="K670" s="149" t="s">
        <v>21</v>
      </c>
      <c r="L670" s="37"/>
      <c r="M670" s="154" t="s">
        <v>21</v>
      </c>
      <c r="N670" s="155" t="s">
        <v>44</v>
      </c>
      <c r="P670" s="156">
        <f>O670*H670</f>
        <v>0</v>
      </c>
      <c r="Q670" s="156">
        <v>7.7999999999999999E-4</v>
      </c>
      <c r="R670" s="156">
        <f>Q670*H670</f>
        <v>5.0076000000000002E-2</v>
      </c>
      <c r="S670" s="156">
        <v>0</v>
      </c>
      <c r="T670" s="157">
        <f>S670*H670</f>
        <v>0</v>
      </c>
      <c r="AR670" s="21" t="s">
        <v>183</v>
      </c>
      <c r="AT670" s="21" t="s">
        <v>156</v>
      </c>
      <c r="AU670" s="21" t="s">
        <v>81</v>
      </c>
      <c r="AY670" s="21" t="s">
        <v>155</v>
      </c>
      <c r="BE670" s="158">
        <f>IF(N670="základní",J670,0)</f>
        <v>0</v>
      </c>
      <c r="BF670" s="158">
        <f>IF(N670="snížená",J670,0)</f>
        <v>0</v>
      </c>
      <c r="BG670" s="158">
        <f>IF(N670="zákl. přenesená",J670,0)</f>
        <v>0</v>
      </c>
      <c r="BH670" s="158">
        <f>IF(N670="sníž. přenesená",J670,0)</f>
        <v>0</v>
      </c>
      <c r="BI670" s="158">
        <f>IF(N670="nulová",J670,0)</f>
        <v>0</v>
      </c>
      <c r="BJ670" s="21" t="s">
        <v>81</v>
      </c>
      <c r="BK670" s="158">
        <f>ROUND(I670*H670,2)</f>
        <v>0</v>
      </c>
      <c r="BL670" s="21" t="s">
        <v>183</v>
      </c>
      <c r="BM670" s="21" t="s">
        <v>3473</v>
      </c>
    </row>
    <row r="671" spans="2:65" s="1" customFormat="1" ht="16.5" customHeight="1">
      <c r="B671" s="37"/>
      <c r="C671" s="147" t="s">
        <v>3474</v>
      </c>
      <c r="D671" s="147" t="s">
        <v>156</v>
      </c>
      <c r="E671" s="148" t="s">
        <v>3475</v>
      </c>
      <c r="F671" s="149" t="s">
        <v>3476</v>
      </c>
      <c r="G671" s="150" t="s">
        <v>159</v>
      </c>
      <c r="H671" s="151">
        <v>1</v>
      </c>
      <c r="I671" s="152"/>
      <c r="J671" s="153">
        <f>ROUND(I671*H671,2)</f>
        <v>0</v>
      </c>
      <c r="K671" s="149" t="s">
        <v>21</v>
      </c>
      <c r="L671" s="37"/>
      <c r="M671" s="154" t="s">
        <v>21</v>
      </c>
      <c r="N671" s="155" t="s">
        <v>44</v>
      </c>
      <c r="P671" s="156">
        <f>O671*H671</f>
        <v>0</v>
      </c>
      <c r="Q671" s="156">
        <v>0</v>
      </c>
      <c r="R671" s="156">
        <f>Q671*H671</f>
        <v>0</v>
      </c>
      <c r="S671" s="156">
        <v>0</v>
      </c>
      <c r="T671" s="157">
        <f>S671*H671</f>
        <v>0</v>
      </c>
      <c r="AR671" s="21" t="s">
        <v>183</v>
      </c>
      <c r="AT671" s="21" t="s">
        <v>156</v>
      </c>
      <c r="AU671" s="21" t="s">
        <v>81</v>
      </c>
      <c r="AY671" s="21" t="s">
        <v>155</v>
      </c>
      <c r="BE671" s="158">
        <f>IF(N671="základní",J671,0)</f>
        <v>0</v>
      </c>
      <c r="BF671" s="158">
        <f>IF(N671="snížená",J671,0)</f>
        <v>0</v>
      </c>
      <c r="BG671" s="158">
        <f>IF(N671="zákl. přenesená",J671,0)</f>
        <v>0</v>
      </c>
      <c r="BH671" s="158">
        <f>IF(N671="sníž. přenesená",J671,0)</f>
        <v>0</v>
      </c>
      <c r="BI671" s="158">
        <f>IF(N671="nulová",J671,0)</f>
        <v>0</v>
      </c>
      <c r="BJ671" s="21" t="s">
        <v>81</v>
      </c>
      <c r="BK671" s="158">
        <f>ROUND(I671*H671,2)</f>
        <v>0</v>
      </c>
      <c r="BL671" s="21" t="s">
        <v>183</v>
      </c>
      <c r="BM671" s="21" t="s">
        <v>3477</v>
      </c>
    </row>
    <row r="672" spans="2:65" s="1" customFormat="1" ht="16.5" customHeight="1">
      <c r="B672" s="37"/>
      <c r="C672" s="147" t="s">
        <v>3478</v>
      </c>
      <c r="D672" s="147" t="s">
        <v>156</v>
      </c>
      <c r="E672" s="148" t="s">
        <v>3479</v>
      </c>
      <c r="F672" s="149" t="s">
        <v>3480</v>
      </c>
      <c r="G672" s="150" t="s">
        <v>284</v>
      </c>
      <c r="H672" s="151">
        <v>384.15</v>
      </c>
      <c r="I672" s="152"/>
      <c r="J672" s="153">
        <f>ROUND(I672*H672,2)</f>
        <v>0</v>
      </c>
      <c r="K672" s="149" t="s">
        <v>21</v>
      </c>
      <c r="L672" s="37"/>
      <c r="M672" s="154" t="s">
        <v>21</v>
      </c>
      <c r="N672" s="155" t="s">
        <v>44</v>
      </c>
      <c r="P672" s="156">
        <f>O672*H672</f>
        <v>0</v>
      </c>
      <c r="Q672" s="156">
        <v>3.3E-4</v>
      </c>
      <c r="R672" s="156">
        <f>Q672*H672</f>
        <v>0.12676949999999998</v>
      </c>
      <c r="S672" s="156">
        <v>0</v>
      </c>
      <c r="T672" s="157">
        <f>S672*H672</f>
        <v>0</v>
      </c>
      <c r="AR672" s="21" t="s">
        <v>183</v>
      </c>
      <c r="AT672" s="21" t="s">
        <v>156</v>
      </c>
      <c r="AU672" s="21" t="s">
        <v>81</v>
      </c>
      <c r="AY672" s="21" t="s">
        <v>155</v>
      </c>
      <c r="BE672" s="158">
        <f>IF(N672="základní",J672,0)</f>
        <v>0</v>
      </c>
      <c r="BF672" s="158">
        <f>IF(N672="snížená",J672,0)</f>
        <v>0</v>
      </c>
      <c r="BG672" s="158">
        <f>IF(N672="zákl. přenesená",J672,0)</f>
        <v>0</v>
      </c>
      <c r="BH672" s="158">
        <f>IF(N672="sníž. přenesená",J672,0)</f>
        <v>0</v>
      </c>
      <c r="BI672" s="158">
        <f>IF(N672="nulová",J672,0)</f>
        <v>0</v>
      </c>
      <c r="BJ672" s="21" t="s">
        <v>81</v>
      </c>
      <c r="BK672" s="158">
        <f>ROUND(I672*H672,2)</f>
        <v>0</v>
      </c>
      <c r="BL672" s="21" t="s">
        <v>183</v>
      </c>
      <c r="BM672" s="21" t="s">
        <v>3481</v>
      </c>
    </row>
    <row r="673" spans="2:65" s="1" customFormat="1" ht="16.5" customHeight="1">
      <c r="B673" s="37"/>
      <c r="C673" s="147" t="s">
        <v>73</v>
      </c>
      <c r="D673" s="147" t="s">
        <v>156</v>
      </c>
      <c r="E673" s="148" t="s">
        <v>3482</v>
      </c>
      <c r="F673" s="149" t="s">
        <v>278</v>
      </c>
      <c r="G673" s="150" t="s">
        <v>21</v>
      </c>
      <c r="H673" s="151">
        <v>0</v>
      </c>
      <c r="I673" s="152"/>
      <c r="J673" s="153">
        <f>ROUND(I673*H673,2)</f>
        <v>0</v>
      </c>
      <c r="K673" s="149" t="s">
        <v>21</v>
      </c>
      <c r="L673" s="37"/>
      <c r="M673" s="154" t="s">
        <v>21</v>
      </c>
      <c r="N673" s="155" t="s">
        <v>44</v>
      </c>
      <c r="P673" s="156">
        <f>O673*H673</f>
        <v>0</v>
      </c>
      <c r="Q673" s="156">
        <v>0</v>
      </c>
      <c r="R673" s="156">
        <f>Q673*H673</f>
        <v>0</v>
      </c>
      <c r="S673" s="156">
        <v>0</v>
      </c>
      <c r="T673" s="157">
        <f>S673*H673</f>
        <v>0</v>
      </c>
      <c r="AR673" s="21" t="s">
        <v>183</v>
      </c>
      <c r="AT673" s="21" t="s">
        <v>156</v>
      </c>
      <c r="AU673" s="21" t="s">
        <v>81</v>
      </c>
      <c r="AY673" s="21" t="s">
        <v>155</v>
      </c>
      <c r="BE673" s="158">
        <f>IF(N673="základní",J673,0)</f>
        <v>0</v>
      </c>
      <c r="BF673" s="158">
        <f>IF(N673="snížená",J673,0)</f>
        <v>0</v>
      </c>
      <c r="BG673" s="158">
        <f>IF(N673="zákl. přenesená",J673,0)</f>
        <v>0</v>
      </c>
      <c r="BH673" s="158">
        <f>IF(N673="sníž. přenesená",J673,0)</f>
        <v>0</v>
      </c>
      <c r="BI673" s="158">
        <f>IF(N673="nulová",J673,0)</f>
        <v>0</v>
      </c>
      <c r="BJ673" s="21" t="s">
        <v>81</v>
      </c>
      <c r="BK673" s="158">
        <f>ROUND(I673*H673,2)</f>
        <v>0</v>
      </c>
      <c r="BL673" s="21" t="s">
        <v>183</v>
      </c>
      <c r="BM673" s="21" t="s">
        <v>3483</v>
      </c>
    </row>
    <row r="674" spans="2:65" s="1" customFormat="1" ht="16.5" customHeight="1">
      <c r="B674" s="37"/>
      <c r="C674" s="186" t="s">
        <v>3484</v>
      </c>
      <c r="D674" s="186" t="s">
        <v>300</v>
      </c>
      <c r="E674" s="187" t="s">
        <v>3485</v>
      </c>
      <c r="F674" s="188" t="s">
        <v>3486</v>
      </c>
      <c r="G674" s="189" t="s">
        <v>3487</v>
      </c>
      <c r="H674" s="190">
        <v>124</v>
      </c>
      <c r="I674" s="191"/>
      <c r="J674" s="192">
        <f>ROUND(I674*H674,2)</f>
        <v>0</v>
      </c>
      <c r="K674" s="188" t="s">
        <v>21</v>
      </c>
      <c r="L674" s="193"/>
      <c r="M674" s="194" t="s">
        <v>21</v>
      </c>
      <c r="N674" s="195" t="s">
        <v>44</v>
      </c>
      <c r="P674" s="156">
        <f>O674*H674</f>
        <v>0</v>
      </c>
      <c r="Q674" s="156">
        <v>0</v>
      </c>
      <c r="R674" s="156">
        <f>Q674*H674</f>
        <v>0</v>
      </c>
      <c r="S674" s="156">
        <v>0</v>
      </c>
      <c r="T674" s="157">
        <f>S674*H674</f>
        <v>0</v>
      </c>
      <c r="AR674" s="21" t="s">
        <v>210</v>
      </c>
      <c r="AT674" s="21" t="s">
        <v>300</v>
      </c>
      <c r="AU674" s="21" t="s">
        <v>81</v>
      </c>
      <c r="AY674" s="21" t="s">
        <v>155</v>
      </c>
      <c r="BE674" s="158">
        <f>IF(N674="základní",J674,0)</f>
        <v>0</v>
      </c>
      <c r="BF674" s="158">
        <f>IF(N674="snížená",J674,0)</f>
        <v>0</v>
      </c>
      <c r="BG674" s="158">
        <f>IF(N674="zákl. přenesená",J674,0)</f>
        <v>0</v>
      </c>
      <c r="BH674" s="158">
        <f>IF(N674="sníž. přenesená",J674,0)</f>
        <v>0</v>
      </c>
      <c r="BI674" s="158">
        <f>IF(N674="nulová",J674,0)</f>
        <v>0</v>
      </c>
      <c r="BJ674" s="21" t="s">
        <v>81</v>
      </c>
      <c r="BK674" s="158">
        <f>ROUND(I674*H674,2)</f>
        <v>0</v>
      </c>
      <c r="BL674" s="21" t="s">
        <v>183</v>
      </c>
      <c r="BM674" s="21" t="s">
        <v>3488</v>
      </c>
    </row>
    <row r="675" spans="2:65" s="9" customFormat="1" ht="29.85" customHeight="1">
      <c r="B675" s="137"/>
      <c r="D675" s="138" t="s">
        <v>72</v>
      </c>
      <c r="E675" s="169" t="s">
        <v>3489</v>
      </c>
      <c r="F675" s="169" t="s">
        <v>3490</v>
      </c>
      <c r="I675" s="140"/>
      <c r="J675" s="170">
        <f>BK675</f>
        <v>0</v>
      </c>
      <c r="L675" s="137"/>
      <c r="M675" s="142"/>
      <c r="P675" s="143">
        <v>0</v>
      </c>
      <c r="R675" s="143">
        <v>0</v>
      </c>
      <c r="T675" s="144">
        <v>0</v>
      </c>
      <c r="AR675" s="138" t="s">
        <v>83</v>
      </c>
      <c r="AT675" s="145" t="s">
        <v>72</v>
      </c>
      <c r="AU675" s="145" t="s">
        <v>81</v>
      </c>
      <c r="AY675" s="138" t="s">
        <v>155</v>
      </c>
      <c r="BK675" s="146">
        <v>0</v>
      </c>
    </row>
    <row r="676" spans="2:65" s="9" customFormat="1" ht="24.95" customHeight="1">
      <c r="B676" s="137"/>
      <c r="D676" s="138" t="s">
        <v>72</v>
      </c>
      <c r="E676" s="139" t="s">
        <v>3491</v>
      </c>
      <c r="F676" s="139" t="s">
        <v>3492</v>
      </c>
      <c r="I676" s="140"/>
      <c r="J676" s="141">
        <f>BK676</f>
        <v>0</v>
      </c>
      <c r="L676" s="137"/>
      <c r="M676" s="142"/>
      <c r="P676" s="143">
        <f>SUM(P677:P680)</f>
        <v>0</v>
      </c>
      <c r="R676" s="143">
        <f>SUM(R677:R680)</f>
        <v>0.69894000000000012</v>
      </c>
      <c r="T676" s="144">
        <f>SUM(T677:T680)</f>
        <v>0</v>
      </c>
      <c r="AR676" s="138" t="s">
        <v>83</v>
      </c>
      <c r="AT676" s="145" t="s">
        <v>72</v>
      </c>
      <c r="AU676" s="145" t="s">
        <v>73</v>
      </c>
      <c r="AY676" s="138" t="s">
        <v>155</v>
      </c>
      <c r="BK676" s="146">
        <f>SUM(BK677:BK680)</f>
        <v>0</v>
      </c>
    </row>
    <row r="677" spans="2:65" s="1" customFormat="1" ht="16.5" customHeight="1">
      <c r="B677" s="37"/>
      <c r="C677" s="147" t="s">
        <v>920</v>
      </c>
      <c r="D677" s="147" t="s">
        <v>156</v>
      </c>
      <c r="E677" s="148" t="s">
        <v>3493</v>
      </c>
      <c r="F677" s="149" t="s">
        <v>3494</v>
      </c>
      <c r="G677" s="150" t="s">
        <v>284</v>
      </c>
      <c r="H677" s="151">
        <v>628</v>
      </c>
      <c r="I677" s="152"/>
      <c r="J677" s="153">
        <f>ROUND(I677*H677,2)</f>
        <v>0</v>
      </c>
      <c r="K677" s="149" t="s">
        <v>21</v>
      </c>
      <c r="L677" s="37"/>
      <c r="M677" s="154" t="s">
        <v>21</v>
      </c>
      <c r="N677" s="155" t="s">
        <v>44</v>
      </c>
      <c r="P677" s="156">
        <f>O677*H677</f>
        <v>0</v>
      </c>
      <c r="Q677" s="156">
        <v>2.2000000000000001E-4</v>
      </c>
      <c r="R677" s="156">
        <f>Q677*H677</f>
        <v>0.13816000000000001</v>
      </c>
      <c r="S677" s="156">
        <v>0</v>
      </c>
      <c r="T677" s="157">
        <f>S677*H677</f>
        <v>0</v>
      </c>
      <c r="AR677" s="21" t="s">
        <v>183</v>
      </c>
      <c r="AT677" s="21" t="s">
        <v>156</v>
      </c>
      <c r="AU677" s="21" t="s">
        <v>81</v>
      </c>
      <c r="AY677" s="21" t="s">
        <v>155</v>
      </c>
      <c r="BE677" s="158">
        <f>IF(N677="základní",J677,0)</f>
        <v>0</v>
      </c>
      <c r="BF677" s="158">
        <f>IF(N677="snížená",J677,0)</f>
        <v>0</v>
      </c>
      <c r="BG677" s="158">
        <f>IF(N677="zákl. přenesená",J677,0)</f>
        <v>0</v>
      </c>
      <c r="BH677" s="158">
        <f>IF(N677="sníž. přenesená",J677,0)</f>
        <v>0</v>
      </c>
      <c r="BI677" s="158">
        <f>IF(N677="nulová",J677,0)</f>
        <v>0</v>
      </c>
      <c r="BJ677" s="21" t="s">
        <v>81</v>
      </c>
      <c r="BK677" s="158">
        <f>ROUND(I677*H677,2)</f>
        <v>0</v>
      </c>
      <c r="BL677" s="21" t="s">
        <v>183</v>
      </c>
      <c r="BM677" s="21" t="s">
        <v>3495</v>
      </c>
    </row>
    <row r="678" spans="2:65" s="1" customFormat="1" ht="16.5" customHeight="1">
      <c r="B678" s="37"/>
      <c r="C678" s="147" t="s">
        <v>73</v>
      </c>
      <c r="D678" s="147" t="s">
        <v>156</v>
      </c>
      <c r="E678" s="148" t="s">
        <v>3496</v>
      </c>
      <c r="F678" s="149" t="s">
        <v>3497</v>
      </c>
      <c r="G678" s="150" t="s">
        <v>21</v>
      </c>
      <c r="H678" s="151">
        <v>0</v>
      </c>
      <c r="I678" s="152"/>
      <c r="J678" s="153">
        <f>ROUND(I678*H678,2)</f>
        <v>0</v>
      </c>
      <c r="K678" s="149" t="s">
        <v>21</v>
      </c>
      <c r="L678" s="37"/>
      <c r="M678" s="154" t="s">
        <v>21</v>
      </c>
      <c r="N678" s="155" t="s">
        <v>44</v>
      </c>
      <c r="P678" s="156">
        <f>O678*H678</f>
        <v>0</v>
      </c>
      <c r="Q678" s="156">
        <v>0</v>
      </c>
      <c r="R678" s="156">
        <f>Q678*H678</f>
        <v>0</v>
      </c>
      <c r="S678" s="156">
        <v>0</v>
      </c>
      <c r="T678" s="157">
        <f>S678*H678</f>
        <v>0</v>
      </c>
      <c r="AR678" s="21" t="s">
        <v>183</v>
      </c>
      <c r="AT678" s="21" t="s">
        <v>156</v>
      </c>
      <c r="AU678" s="21" t="s">
        <v>81</v>
      </c>
      <c r="AY678" s="21" t="s">
        <v>155</v>
      </c>
      <c r="BE678" s="158">
        <f>IF(N678="základní",J678,0)</f>
        <v>0</v>
      </c>
      <c r="BF678" s="158">
        <f>IF(N678="snížená",J678,0)</f>
        <v>0</v>
      </c>
      <c r="BG678" s="158">
        <f>IF(N678="zákl. přenesená",J678,0)</f>
        <v>0</v>
      </c>
      <c r="BH678" s="158">
        <f>IF(N678="sníž. přenesená",J678,0)</f>
        <v>0</v>
      </c>
      <c r="BI678" s="158">
        <f>IF(N678="nulová",J678,0)</f>
        <v>0</v>
      </c>
      <c r="BJ678" s="21" t="s">
        <v>81</v>
      </c>
      <c r="BK678" s="158">
        <f>ROUND(I678*H678,2)</f>
        <v>0</v>
      </c>
      <c r="BL678" s="21" t="s">
        <v>183</v>
      </c>
      <c r="BM678" s="21" t="s">
        <v>3498</v>
      </c>
    </row>
    <row r="679" spans="2:65" s="1" customFormat="1" ht="16.5" customHeight="1">
      <c r="B679" s="37"/>
      <c r="C679" s="147" t="s">
        <v>3499</v>
      </c>
      <c r="D679" s="147" t="s">
        <v>156</v>
      </c>
      <c r="E679" s="148" t="s">
        <v>3500</v>
      </c>
      <c r="F679" s="149" t="s">
        <v>3501</v>
      </c>
      <c r="G679" s="150" t="s">
        <v>284</v>
      </c>
      <c r="H679" s="151">
        <v>2549</v>
      </c>
      <c r="I679" s="152"/>
      <c r="J679" s="153">
        <f>ROUND(I679*H679,2)</f>
        <v>0</v>
      </c>
      <c r="K679" s="149" t="s">
        <v>21</v>
      </c>
      <c r="L679" s="37"/>
      <c r="M679" s="154" t="s">
        <v>21</v>
      </c>
      <c r="N679" s="155" t="s">
        <v>44</v>
      </c>
      <c r="P679" s="156">
        <f>O679*H679</f>
        <v>0</v>
      </c>
      <c r="Q679" s="156">
        <v>2.2000000000000001E-4</v>
      </c>
      <c r="R679" s="156">
        <f>Q679*H679</f>
        <v>0.56078000000000006</v>
      </c>
      <c r="S679" s="156">
        <v>0</v>
      </c>
      <c r="T679" s="157">
        <f>S679*H679</f>
        <v>0</v>
      </c>
      <c r="AR679" s="21" t="s">
        <v>183</v>
      </c>
      <c r="AT679" s="21" t="s">
        <v>156</v>
      </c>
      <c r="AU679" s="21" t="s">
        <v>81</v>
      </c>
      <c r="AY679" s="21" t="s">
        <v>155</v>
      </c>
      <c r="BE679" s="158">
        <f>IF(N679="základní",J679,0)</f>
        <v>0</v>
      </c>
      <c r="BF679" s="158">
        <f>IF(N679="snížená",J679,0)</f>
        <v>0</v>
      </c>
      <c r="BG679" s="158">
        <f>IF(N679="zákl. přenesená",J679,0)</f>
        <v>0</v>
      </c>
      <c r="BH679" s="158">
        <f>IF(N679="sníž. přenesená",J679,0)</f>
        <v>0</v>
      </c>
      <c r="BI679" s="158">
        <f>IF(N679="nulová",J679,0)</f>
        <v>0</v>
      </c>
      <c r="BJ679" s="21" t="s">
        <v>81</v>
      </c>
      <c r="BK679" s="158">
        <f>ROUND(I679*H679,2)</f>
        <v>0</v>
      </c>
      <c r="BL679" s="21" t="s">
        <v>183</v>
      </c>
      <c r="BM679" s="21" t="s">
        <v>3502</v>
      </c>
    </row>
    <row r="680" spans="2:65" s="1" customFormat="1" ht="16.5" customHeight="1">
      <c r="B680" s="37"/>
      <c r="C680" s="147" t="s">
        <v>73</v>
      </c>
      <c r="D680" s="147" t="s">
        <v>156</v>
      </c>
      <c r="E680" s="148" t="s">
        <v>2978</v>
      </c>
      <c r="F680" s="149" t="s">
        <v>3503</v>
      </c>
      <c r="G680" s="150" t="s">
        <v>21</v>
      </c>
      <c r="H680" s="151">
        <v>0</v>
      </c>
      <c r="I680" s="152"/>
      <c r="J680" s="153">
        <f>ROUND(I680*H680,2)</f>
        <v>0</v>
      </c>
      <c r="K680" s="149" t="s">
        <v>21</v>
      </c>
      <c r="L680" s="37"/>
      <c r="M680" s="154" t="s">
        <v>21</v>
      </c>
      <c r="N680" s="155" t="s">
        <v>44</v>
      </c>
      <c r="P680" s="156">
        <f>O680*H680</f>
        <v>0</v>
      </c>
      <c r="Q680" s="156">
        <v>0</v>
      </c>
      <c r="R680" s="156">
        <f>Q680*H680</f>
        <v>0</v>
      </c>
      <c r="S680" s="156">
        <v>0</v>
      </c>
      <c r="T680" s="157">
        <f>S680*H680</f>
        <v>0</v>
      </c>
      <c r="AR680" s="21" t="s">
        <v>183</v>
      </c>
      <c r="AT680" s="21" t="s">
        <v>156</v>
      </c>
      <c r="AU680" s="21" t="s">
        <v>81</v>
      </c>
      <c r="AY680" s="21" t="s">
        <v>155</v>
      </c>
      <c r="BE680" s="158">
        <f>IF(N680="základní",J680,0)</f>
        <v>0</v>
      </c>
      <c r="BF680" s="158">
        <f>IF(N680="snížená",J680,0)</f>
        <v>0</v>
      </c>
      <c r="BG680" s="158">
        <f>IF(N680="zákl. přenesená",J680,0)</f>
        <v>0</v>
      </c>
      <c r="BH680" s="158">
        <f>IF(N680="sníž. přenesená",J680,0)</f>
        <v>0</v>
      </c>
      <c r="BI680" s="158">
        <f>IF(N680="nulová",J680,0)</f>
        <v>0</v>
      </c>
      <c r="BJ680" s="21" t="s">
        <v>81</v>
      </c>
      <c r="BK680" s="158">
        <f>ROUND(I680*H680,2)</f>
        <v>0</v>
      </c>
      <c r="BL680" s="21" t="s">
        <v>183</v>
      </c>
      <c r="BM680" s="21" t="s">
        <v>3504</v>
      </c>
    </row>
    <row r="681" spans="2:65" s="9" customFormat="1" ht="37.35" customHeight="1">
      <c r="B681" s="137"/>
      <c r="D681" s="138" t="s">
        <v>72</v>
      </c>
      <c r="E681" s="139" t="s">
        <v>567</v>
      </c>
      <c r="F681" s="139" t="s">
        <v>3505</v>
      </c>
      <c r="I681" s="140"/>
      <c r="J681" s="141">
        <f>BK681</f>
        <v>0</v>
      </c>
      <c r="L681" s="137"/>
      <c r="M681" s="142"/>
      <c r="P681" s="143">
        <v>0</v>
      </c>
      <c r="R681" s="143">
        <v>0</v>
      </c>
      <c r="T681" s="144">
        <v>0</v>
      </c>
      <c r="AR681" s="138" t="s">
        <v>154</v>
      </c>
      <c r="AT681" s="145" t="s">
        <v>72</v>
      </c>
      <c r="AU681" s="145" t="s">
        <v>73</v>
      </c>
      <c r="AY681" s="138" t="s">
        <v>155</v>
      </c>
      <c r="BK681" s="146">
        <v>0</v>
      </c>
    </row>
    <row r="682" spans="2:65" s="9" customFormat="1" ht="24.95" customHeight="1">
      <c r="B682" s="137"/>
      <c r="D682" s="138" t="s">
        <v>72</v>
      </c>
      <c r="E682" s="139" t="s">
        <v>3506</v>
      </c>
      <c r="F682" s="139" t="s">
        <v>3507</v>
      </c>
      <c r="I682" s="140"/>
      <c r="J682" s="141">
        <f>BK682</f>
        <v>0</v>
      </c>
      <c r="L682" s="137"/>
      <c r="M682" s="142"/>
      <c r="P682" s="143">
        <f>SUM(P683:P684)</f>
        <v>0</v>
      </c>
      <c r="R682" s="143">
        <f>SUM(R683:R684)</f>
        <v>0</v>
      </c>
      <c r="T682" s="144">
        <f>SUM(T683:T684)</f>
        <v>0</v>
      </c>
      <c r="AR682" s="138" t="s">
        <v>154</v>
      </c>
      <c r="AT682" s="145" t="s">
        <v>72</v>
      </c>
      <c r="AU682" s="145" t="s">
        <v>73</v>
      </c>
      <c r="AY682" s="138" t="s">
        <v>155</v>
      </c>
      <c r="BK682" s="146">
        <f>SUM(BK683:BK684)</f>
        <v>0</v>
      </c>
    </row>
    <row r="683" spans="2:65" s="1" customFormat="1" ht="25.5" customHeight="1">
      <c r="B683" s="37"/>
      <c r="C683" s="147" t="s">
        <v>3508</v>
      </c>
      <c r="D683" s="147" t="s">
        <v>156</v>
      </c>
      <c r="E683" s="148" t="s">
        <v>3509</v>
      </c>
      <c r="F683" s="149" t="s">
        <v>3510</v>
      </c>
      <c r="G683" s="150" t="s">
        <v>303</v>
      </c>
      <c r="H683" s="151">
        <v>2.5</v>
      </c>
      <c r="I683" s="152"/>
      <c r="J683" s="153">
        <f>ROUND(I683*H683,2)</f>
        <v>0</v>
      </c>
      <c r="K683" s="149" t="s">
        <v>21</v>
      </c>
      <c r="L683" s="37"/>
      <c r="M683" s="154" t="s">
        <v>21</v>
      </c>
      <c r="N683" s="155" t="s">
        <v>44</v>
      </c>
      <c r="P683" s="156">
        <f>O683*H683</f>
        <v>0</v>
      </c>
      <c r="Q683" s="156">
        <v>0</v>
      </c>
      <c r="R683" s="156">
        <f>Q683*H683</f>
        <v>0</v>
      </c>
      <c r="S683" s="156">
        <v>0</v>
      </c>
      <c r="T683" s="157">
        <f>S683*H683</f>
        <v>0</v>
      </c>
      <c r="AR683" s="21" t="s">
        <v>160</v>
      </c>
      <c r="AT683" s="21" t="s">
        <v>156</v>
      </c>
      <c r="AU683" s="21" t="s">
        <v>81</v>
      </c>
      <c r="AY683" s="21" t="s">
        <v>155</v>
      </c>
      <c r="BE683" s="158">
        <f>IF(N683="základní",J683,0)</f>
        <v>0</v>
      </c>
      <c r="BF683" s="158">
        <f>IF(N683="snížená",J683,0)</f>
        <v>0</v>
      </c>
      <c r="BG683" s="158">
        <f>IF(N683="zákl. přenesená",J683,0)</f>
        <v>0</v>
      </c>
      <c r="BH683" s="158">
        <f>IF(N683="sníž. přenesená",J683,0)</f>
        <v>0</v>
      </c>
      <c r="BI683" s="158">
        <f>IF(N683="nulová",J683,0)</f>
        <v>0</v>
      </c>
      <c r="BJ683" s="21" t="s">
        <v>81</v>
      </c>
      <c r="BK683" s="158">
        <f>ROUND(I683*H683,2)</f>
        <v>0</v>
      </c>
      <c r="BL683" s="21" t="s">
        <v>160</v>
      </c>
      <c r="BM683" s="21" t="s">
        <v>3511</v>
      </c>
    </row>
    <row r="684" spans="2:65" s="11" customFormat="1" ht="13.5">
      <c r="B684" s="171"/>
      <c r="D684" s="172" t="s">
        <v>270</v>
      </c>
      <c r="F684" s="174" t="s">
        <v>3512</v>
      </c>
      <c r="H684" s="175">
        <v>2.5</v>
      </c>
      <c r="I684" s="176"/>
      <c r="L684" s="171"/>
      <c r="M684" s="196"/>
      <c r="N684" s="197"/>
      <c r="O684" s="197"/>
      <c r="P684" s="197"/>
      <c r="Q684" s="197"/>
      <c r="R684" s="197"/>
      <c r="S684" s="197"/>
      <c r="T684" s="198"/>
      <c r="AT684" s="173" t="s">
        <v>270</v>
      </c>
      <c r="AU684" s="173" t="s">
        <v>81</v>
      </c>
      <c r="AV684" s="11" t="s">
        <v>83</v>
      </c>
      <c r="AW684" s="11" t="s">
        <v>6</v>
      </c>
      <c r="AX684" s="11" t="s">
        <v>81</v>
      </c>
      <c r="AY684" s="173" t="s">
        <v>155</v>
      </c>
    </row>
    <row r="685" spans="2:65" s="1" customFormat="1" ht="6.95" customHeight="1">
      <c r="B685" s="50"/>
      <c r="C685" s="51"/>
      <c r="D685" s="51"/>
      <c r="E685" s="51"/>
      <c r="F685" s="51"/>
      <c r="G685" s="51"/>
      <c r="H685" s="51"/>
      <c r="I685" s="114"/>
      <c r="J685" s="51"/>
      <c r="K685" s="51"/>
      <c r="L685" s="37"/>
    </row>
  </sheetData>
  <sheetProtection algorithmName="SHA-512" hashValue="i0atVxozDJ6enHVWB118hmX0wIKTiNJYMVjQ9snhbWR9uTMpmwa1ie/Ak1IuVOIJWU0FngkWVE2Qnckj4e8d1Q==" saltValue="JIHE3oc4UdiqpdWZywT0Cpf1Xh7K4LmVm30C4JL1yce6nge4P6Jo2GdI2sZzjVyMmzy3EpxKFOwzRLKStTaLtA==" spinCount="100000" sheet="1" objects="1" scenarios="1" formatColumns="0" formatRows="0" autoFilter="0"/>
  <autoFilter ref="C128:K684" xr:uid="{00000000-0009-0000-0000-000007000000}"/>
  <mergeCells count="10">
    <mergeCell ref="J51:J52"/>
    <mergeCell ref="E119:H119"/>
    <mergeCell ref="E121:H121"/>
    <mergeCell ref="G1:H1"/>
    <mergeCell ref="L2:V2"/>
    <mergeCell ref="E7:H7"/>
    <mergeCell ref="E9:H9"/>
    <mergeCell ref="E24:H24"/>
    <mergeCell ref="E45:H45"/>
    <mergeCell ref="E47:H47"/>
  </mergeCells>
  <hyperlinks>
    <hyperlink ref="F1:G1" location="C2" display="1) Krycí list soupisu" xr:uid="{00000000-0004-0000-0700-000000000000}"/>
    <hyperlink ref="G1:H1" location="C54" display="2) Rekapitulace" xr:uid="{00000000-0004-0000-0700-000001000000}"/>
    <hyperlink ref="J1" location="C128" display="3) Soupis prací" xr:uid="{00000000-0004-0000-0700-000002000000}"/>
    <hyperlink ref="L1:V1" location="'Rekapitulace stavby'!C2" display="Rekapitulace stavby" xr:uid="{00000000-0004-0000-07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32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104</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3513</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ROUND(SUM(BE94:BE320), 2)</f>
        <v>0</v>
      </c>
      <c r="I30" s="106">
        <v>0.21</v>
      </c>
      <c r="J30" s="105">
        <f>ROUND(ROUND((SUM(BE94:BE320)), 2)*I30, 2)</f>
        <v>0</v>
      </c>
      <c r="K30" s="40"/>
    </row>
    <row r="31" spans="2:11" s="1" customFormat="1" ht="14.45" customHeight="1">
      <c r="B31" s="37"/>
      <c r="E31" s="43" t="s">
        <v>45</v>
      </c>
      <c r="F31" s="105">
        <f>ROUND(SUM(BF94:BF320), 2)</f>
        <v>0</v>
      </c>
      <c r="I31" s="106">
        <v>0.15</v>
      </c>
      <c r="J31" s="105">
        <f>ROUND(ROUND((SUM(BF94:BF320)), 2)*I31, 2)</f>
        <v>0</v>
      </c>
      <c r="K31" s="40"/>
    </row>
    <row r="32" spans="2:11" s="1" customFormat="1" ht="14.45" hidden="1" customHeight="1">
      <c r="B32" s="37"/>
      <c r="E32" s="43" t="s">
        <v>46</v>
      </c>
      <c r="F32" s="105">
        <f>ROUND(SUM(BG94:BG320), 2)</f>
        <v>0</v>
      </c>
      <c r="I32" s="106">
        <v>0.21</v>
      </c>
      <c r="J32" s="105">
        <v>0</v>
      </c>
      <c r="K32" s="40"/>
    </row>
    <row r="33" spans="2:11" s="1" customFormat="1" ht="14.45" hidden="1" customHeight="1">
      <c r="B33" s="37"/>
      <c r="E33" s="43" t="s">
        <v>47</v>
      </c>
      <c r="F33" s="105">
        <f>ROUND(SUM(BH94:BH320), 2)</f>
        <v>0</v>
      </c>
      <c r="I33" s="106">
        <v>0.15</v>
      </c>
      <c r="J33" s="105">
        <v>0</v>
      </c>
      <c r="K33" s="40"/>
    </row>
    <row r="34" spans="2:11" s="1" customFormat="1" ht="14.45" hidden="1" customHeight="1">
      <c r="B34" s="37"/>
      <c r="E34" s="43" t="s">
        <v>48</v>
      </c>
      <c r="F34" s="105">
        <f>ROUND(SUM(BI94:BI320),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01 - 1-OBJEKT HZ - 1. BOURACÍ PRÁCE A DEMONTÁŽE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J94</f>
        <v>0</v>
      </c>
      <c r="K56" s="40"/>
      <c r="AU56" s="21" t="s">
        <v>136</v>
      </c>
    </row>
    <row r="57" spans="2:47" s="7" customFormat="1" ht="24.95" customHeight="1">
      <c r="B57" s="122"/>
      <c r="D57" s="123" t="s">
        <v>244</v>
      </c>
      <c r="E57" s="124"/>
      <c r="F57" s="124"/>
      <c r="G57" s="124"/>
      <c r="H57" s="124"/>
      <c r="I57" s="125"/>
      <c r="J57" s="126">
        <f>J96</f>
        <v>0</v>
      </c>
      <c r="K57" s="127"/>
    </row>
    <row r="58" spans="2:47" s="7" customFormat="1" ht="24.95" customHeight="1">
      <c r="B58" s="122"/>
      <c r="D58" s="123" t="s">
        <v>3514</v>
      </c>
      <c r="E58" s="124"/>
      <c r="F58" s="124"/>
      <c r="G58" s="124"/>
      <c r="H58" s="124"/>
      <c r="I58" s="125"/>
      <c r="J58" s="126">
        <f>J97</f>
        <v>0</v>
      </c>
      <c r="K58" s="127"/>
    </row>
    <row r="59" spans="2:47" s="10" customFormat="1" ht="19.899999999999999" customHeight="1">
      <c r="B59" s="163"/>
      <c r="D59" s="164" t="s">
        <v>3515</v>
      </c>
      <c r="E59" s="165"/>
      <c r="F59" s="165"/>
      <c r="G59" s="165"/>
      <c r="H59" s="165"/>
      <c r="I59" s="166"/>
      <c r="J59" s="167">
        <f>J216</f>
        <v>0</v>
      </c>
      <c r="K59" s="168"/>
    </row>
    <row r="60" spans="2:47" s="7" customFormat="1" ht="24.95" customHeight="1">
      <c r="B60" s="122"/>
      <c r="D60" s="123" t="s">
        <v>255</v>
      </c>
      <c r="E60" s="124"/>
      <c r="F60" s="124"/>
      <c r="G60" s="124"/>
      <c r="H60" s="124"/>
      <c r="I60" s="125"/>
      <c r="J60" s="126">
        <f>J217</f>
        <v>0</v>
      </c>
      <c r="K60" s="127"/>
    </row>
    <row r="61" spans="2:47" s="7" customFormat="1" ht="24.95" customHeight="1">
      <c r="B61" s="122"/>
      <c r="D61" s="123" t="s">
        <v>2160</v>
      </c>
      <c r="E61" s="124"/>
      <c r="F61" s="124"/>
      <c r="G61" s="124"/>
      <c r="H61" s="124"/>
      <c r="I61" s="125"/>
      <c r="J61" s="126">
        <f>J218</f>
        <v>0</v>
      </c>
      <c r="K61" s="127"/>
    </row>
    <row r="62" spans="2:47" s="10" customFormat="1" ht="19.899999999999999" customHeight="1">
      <c r="B62" s="163"/>
      <c r="D62" s="164" t="s">
        <v>2161</v>
      </c>
      <c r="E62" s="165"/>
      <c r="F62" s="165"/>
      <c r="G62" s="165"/>
      <c r="H62" s="165"/>
      <c r="I62" s="166"/>
      <c r="J62" s="167">
        <f>J228</f>
        <v>0</v>
      </c>
      <c r="K62" s="168"/>
    </row>
    <row r="63" spans="2:47" s="7" customFormat="1" ht="24.95" customHeight="1">
      <c r="B63" s="122"/>
      <c r="D63" s="123" t="s">
        <v>2162</v>
      </c>
      <c r="E63" s="124"/>
      <c r="F63" s="124"/>
      <c r="G63" s="124"/>
      <c r="H63" s="124"/>
      <c r="I63" s="125"/>
      <c r="J63" s="126">
        <f>J229</f>
        <v>0</v>
      </c>
      <c r="K63" s="127"/>
    </row>
    <row r="64" spans="2:47" s="10" customFormat="1" ht="19.899999999999999" customHeight="1">
      <c r="B64" s="163"/>
      <c r="D64" s="164" t="s">
        <v>2163</v>
      </c>
      <c r="E64" s="165"/>
      <c r="F64" s="165"/>
      <c r="G64" s="165"/>
      <c r="H64" s="165"/>
      <c r="I64" s="166"/>
      <c r="J64" s="167">
        <f>J236</f>
        <v>0</v>
      </c>
      <c r="K64" s="168"/>
    </row>
    <row r="65" spans="2:12" s="7" customFormat="1" ht="24.95" customHeight="1">
      <c r="B65" s="122"/>
      <c r="D65" s="123" t="s">
        <v>2164</v>
      </c>
      <c r="E65" s="124"/>
      <c r="F65" s="124"/>
      <c r="G65" s="124"/>
      <c r="H65" s="124"/>
      <c r="I65" s="125"/>
      <c r="J65" s="126">
        <f>J237</f>
        <v>0</v>
      </c>
      <c r="K65" s="127"/>
    </row>
    <row r="66" spans="2:12" s="10" customFormat="1" ht="19.899999999999999" customHeight="1">
      <c r="B66" s="163"/>
      <c r="D66" s="164" t="s">
        <v>2165</v>
      </c>
      <c r="E66" s="165"/>
      <c r="F66" s="165"/>
      <c r="G66" s="165"/>
      <c r="H66" s="165"/>
      <c r="I66" s="166"/>
      <c r="J66" s="167">
        <f>J247</f>
        <v>0</v>
      </c>
      <c r="K66" s="168"/>
    </row>
    <row r="67" spans="2:12" s="7" customFormat="1" ht="24.95" customHeight="1">
      <c r="B67" s="122"/>
      <c r="D67" s="123" t="s">
        <v>2166</v>
      </c>
      <c r="E67" s="124"/>
      <c r="F67" s="124"/>
      <c r="G67" s="124"/>
      <c r="H67" s="124"/>
      <c r="I67" s="125"/>
      <c r="J67" s="126">
        <f>J248</f>
        <v>0</v>
      </c>
      <c r="K67" s="127"/>
    </row>
    <row r="68" spans="2:12" s="10" customFormat="1" ht="19.899999999999999" customHeight="1">
      <c r="B68" s="163"/>
      <c r="D68" s="164" t="s">
        <v>2167</v>
      </c>
      <c r="E68" s="165"/>
      <c r="F68" s="165"/>
      <c r="G68" s="165"/>
      <c r="H68" s="165"/>
      <c r="I68" s="166"/>
      <c r="J68" s="167">
        <f>J270</f>
        <v>0</v>
      </c>
      <c r="K68" s="168"/>
    </row>
    <row r="69" spans="2:12" s="7" customFormat="1" ht="24.95" customHeight="1">
      <c r="B69" s="122"/>
      <c r="D69" s="123" t="s">
        <v>2168</v>
      </c>
      <c r="E69" s="124"/>
      <c r="F69" s="124"/>
      <c r="G69" s="124"/>
      <c r="H69" s="124"/>
      <c r="I69" s="125"/>
      <c r="J69" s="126">
        <f>J271</f>
        <v>0</v>
      </c>
      <c r="K69" s="127"/>
    </row>
    <row r="70" spans="2:12" s="10" customFormat="1" ht="19.899999999999999" customHeight="1">
      <c r="B70" s="163"/>
      <c r="D70" s="164" t="s">
        <v>2169</v>
      </c>
      <c r="E70" s="165"/>
      <c r="F70" s="165"/>
      <c r="G70" s="165"/>
      <c r="H70" s="165"/>
      <c r="I70" s="166"/>
      <c r="J70" s="167">
        <f>J301</f>
        <v>0</v>
      </c>
      <c r="K70" s="168"/>
    </row>
    <row r="71" spans="2:12" s="7" customFormat="1" ht="24.95" customHeight="1">
      <c r="B71" s="122"/>
      <c r="D71" s="123" t="s">
        <v>2172</v>
      </c>
      <c r="E71" s="124"/>
      <c r="F71" s="124"/>
      <c r="G71" s="124"/>
      <c r="H71" s="124"/>
      <c r="I71" s="125"/>
      <c r="J71" s="126">
        <f>J302</f>
        <v>0</v>
      </c>
      <c r="K71" s="127"/>
    </row>
    <row r="72" spans="2:12" s="10" customFormat="1" ht="19.899999999999999" customHeight="1">
      <c r="B72" s="163"/>
      <c r="D72" s="164" t="s">
        <v>2173</v>
      </c>
      <c r="E72" s="165"/>
      <c r="F72" s="165"/>
      <c r="G72" s="165"/>
      <c r="H72" s="165"/>
      <c r="I72" s="166"/>
      <c r="J72" s="167">
        <f>J309</f>
        <v>0</v>
      </c>
      <c r="K72" s="168"/>
    </row>
    <row r="73" spans="2:12" s="7" customFormat="1" ht="24.95" customHeight="1">
      <c r="B73" s="122"/>
      <c r="D73" s="123" t="s">
        <v>2178</v>
      </c>
      <c r="E73" s="124"/>
      <c r="F73" s="124"/>
      <c r="G73" s="124"/>
      <c r="H73" s="124"/>
      <c r="I73" s="125"/>
      <c r="J73" s="126">
        <f>J310</f>
        <v>0</v>
      </c>
      <c r="K73" s="127"/>
    </row>
    <row r="74" spans="2:12" s="10" customFormat="1" ht="19.899999999999999" customHeight="1">
      <c r="B74" s="163"/>
      <c r="D74" s="164" t="s">
        <v>2179</v>
      </c>
      <c r="E74" s="165"/>
      <c r="F74" s="165"/>
      <c r="G74" s="165"/>
      <c r="H74" s="165"/>
      <c r="I74" s="166"/>
      <c r="J74" s="167">
        <f>J320</f>
        <v>0</v>
      </c>
      <c r="K74" s="168"/>
    </row>
    <row r="75" spans="2:12" s="1" customFormat="1" ht="21.75" customHeight="1">
      <c r="B75" s="37"/>
      <c r="I75" s="96"/>
      <c r="K75" s="40"/>
    </row>
    <row r="76" spans="2:12" s="1" customFormat="1" ht="6.95" customHeight="1">
      <c r="B76" s="50"/>
      <c r="C76" s="51"/>
      <c r="D76" s="51"/>
      <c r="E76" s="51"/>
      <c r="F76" s="51"/>
      <c r="G76" s="51"/>
      <c r="H76" s="51"/>
      <c r="I76" s="114"/>
      <c r="J76" s="51"/>
      <c r="K76" s="52"/>
    </row>
    <row r="80" spans="2:12" s="1" customFormat="1" ht="6.95" customHeight="1">
      <c r="B80" s="53"/>
      <c r="C80" s="54"/>
      <c r="D80" s="54"/>
      <c r="E80" s="54"/>
      <c r="F80" s="54"/>
      <c r="G80" s="54"/>
      <c r="H80" s="54"/>
      <c r="I80" s="115"/>
      <c r="J80" s="54"/>
      <c r="K80" s="54"/>
      <c r="L80" s="37"/>
    </row>
    <row r="81" spans="2:65" s="1" customFormat="1" ht="36.950000000000003" customHeight="1">
      <c r="B81" s="37"/>
      <c r="C81" s="26" t="s">
        <v>139</v>
      </c>
      <c r="I81" s="96"/>
      <c r="L81" s="37"/>
    </row>
    <row r="82" spans="2:65" s="1" customFormat="1" ht="6.95" customHeight="1">
      <c r="B82" s="37"/>
      <c r="I82" s="96"/>
      <c r="L82" s="37"/>
    </row>
    <row r="83" spans="2:65" s="1" customFormat="1" ht="14.45" customHeight="1">
      <c r="B83" s="37"/>
      <c r="C83" s="33" t="s">
        <v>18</v>
      </c>
      <c r="I83" s="96"/>
      <c r="L83" s="37"/>
    </row>
    <row r="84" spans="2:65" s="1" customFormat="1" ht="16.5" customHeight="1">
      <c r="B84" s="37"/>
      <c r="E84" s="318" t="str">
        <f>E7</f>
        <v>STAVEBNÍ ÚPRAVY HASIČSKÉ ZBROJNICE HEŘMANICE - SLEZSKÁ OSTRAVA</v>
      </c>
      <c r="F84" s="319"/>
      <c r="G84" s="319"/>
      <c r="H84" s="319"/>
      <c r="I84" s="96"/>
      <c r="L84" s="37"/>
    </row>
    <row r="85" spans="2:65" s="1" customFormat="1" ht="14.45" customHeight="1">
      <c r="B85" s="37"/>
      <c r="C85" s="33" t="s">
        <v>129</v>
      </c>
      <c r="I85" s="96"/>
      <c r="L85" s="37"/>
    </row>
    <row r="86" spans="2:65" s="1" customFormat="1" ht="17.25" customHeight="1">
      <c r="B86" s="37"/>
      <c r="E86" s="301" t="str">
        <f>E9</f>
        <v>SO 01 - 1-OBJEKT HZ - 1. BOURACÍ PRÁCE A DEMONTÁŽE</v>
      </c>
      <c r="F86" s="320"/>
      <c r="G86" s="320"/>
      <c r="H86" s="320"/>
      <c r="I86" s="96"/>
      <c r="L86" s="37"/>
    </row>
    <row r="87" spans="2:65" s="1" customFormat="1" ht="6.95" customHeight="1">
      <c r="B87" s="37"/>
      <c r="I87" s="96"/>
      <c r="L87" s="37"/>
    </row>
    <row r="88" spans="2:65" s="1" customFormat="1" ht="18" customHeight="1">
      <c r="B88" s="37"/>
      <c r="C88" s="33" t="s">
        <v>23</v>
      </c>
      <c r="F88" s="31" t="str">
        <f>F12</f>
        <v>SLEZSKÁ OSTRAVA</v>
      </c>
      <c r="I88" s="97" t="s">
        <v>25</v>
      </c>
      <c r="J88" s="59" t="str">
        <f>IF(J12="","",J12)</f>
        <v>10. 8. 2023</v>
      </c>
      <c r="L88" s="37"/>
    </row>
    <row r="89" spans="2:65" s="1" customFormat="1" ht="6.95" customHeight="1">
      <c r="B89" s="37"/>
      <c r="I89" s="96"/>
      <c r="L89" s="37"/>
    </row>
    <row r="90" spans="2:65" s="1" customFormat="1">
      <c r="B90" s="37"/>
      <c r="C90" s="33" t="s">
        <v>27</v>
      </c>
      <c r="F90" s="31" t="str">
        <f>E15</f>
        <v>SMO - SLEZSKÁ OSTRAVA</v>
      </c>
      <c r="I90" s="97" t="s">
        <v>33</v>
      </c>
      <c r="J90" s="31" t="str">
        <f>E21</f>
        <v>SPAN</v>
      </c>
      <c r="L90" s="37"/>
    </row>
    <row r="91" spans="2:65" s="1" customFormat="1" ht="14.45" customHeight="1">
      <c r="B91" s="37"/>
      <c r="C91" s="33" t="s">
        <v>31</v>
      </c>
      <c r="F91" s="31" t="str">
        <f>IF(E18="","",E18)</f>
        <v/>
      </c>
      <c r="I91" s="96"/>
      <c r="L91" s="37"/>
    </row>
    <row r="92" spans="2:65" s="1" customFormat="1" ht="10.35" customHeight="1">
      <c r="B92" s="37"/>
      <c r="I92" s="96"/>
      <c r="L92" s="37"/>
    </row>
    <row r="93" spans="2:65" s="8" customFormat="1" ht="29.25" customHeight="1">
      <c r="B93" s="128"/>
      <c r="C93" s="129" t="s">
        <v>140</v>
      </c>
      <c r="D93" s="130" t="s">
        <v>58</v>
      </c>
      <c r="E93" s="130" t="s">
        <v>54</v>
      </c>
      <c r="F93" s="130" t="s">
        <v>141</v>
      </c>
      <c r="G93" s="130" t="s">
        <v>142</v>
      </c>
      <c r="H93" s="130" t="s">
        <v>143</v>
      </c>
      <c r="I93" s="131" t="s">
        <v>144</v>
      </c>
      <c r="J93" s="130" t="s">
        <v>134</v>
      </c>
      <c r="K93" s="132" t="s">
        <v>145</v>
      </c>
      <c r="L93" s="128"/>
      <c r="M93" s="65" t="s">
        <v>146</v>
      </c>
      <c r="N93" s="66" t="s">
        <v>43</v>
      </c>
      <c r="O93" s="66" t="s">
        <v>147</v>
      </c>
      <c r="P93" s="66" t="s">
        <v>148</v>
      </c>
      <c r="Q93" s="66" t="s">
        <v>149</v>
      </c>
      <c r="R93" s="66" t="s">
        <v>150</v>
      </c>
      <c r="S93" s="66" t="s">
        <v>151</v>
      </c>
      <c r="T93" s="67" t="s">
        <v>152</v>
      </c>
    </row>
    <row r="94" spans="2:65" s="1" customFormat="1" ht="29.25" customHeight="1">
      <c r="B94" s="37"/>
      <c r="C94" s="69" t="s">
        <v>135</v>
      </c>
      <c r="I94" s="96"/>
      <c r="J94" s="133">
        <f>BK94</f>
        <v>0</v>
      </c>
      <c r="L94" s="37"/>
      <c r="M94" s="68"/>
      <c r="N94" s="60"/>
      <c r="O94" s="60"/>
      <c r="P94" s="134">
        <f>P95+P96+P97+P217+P218+P229+P237+P248+P271+P302+P310</f>
        <v>0</v>
      </c>
      <c r="Q94" s="60"/>
      <c r="R94" s="134">
        <f>R95+R96+R97+R217+R218+R229+R237+R248+R271+R302+R310</f>
        <v>362.5761860500001</v>
      </c>
      <c r="S94" s="60"/>
      <c r="T94" s="135">
        <f>T95+T96+T97+T217+T218+T229+T237+T248+T271+T302+T310</f>
        <v>0</v>
      </c>
      <c r="AT94" s="21" t="s">
        <v>72</v>
      </c>
      <c r="AU94" s="21" t="s">
        <v>136</v>
      </c>
      <c r="BK94" s="136">
        <f>BK95+BK96+BK97+BK217+BK218+BK229+BK237+BK248+BK271+BK302+BK310</f>
        <v>0</v>
      </c>
    </row>
    <row r="95" spans="2:65" s="1" customFormat="1" ht="16.5" customHeight="1">
      <c r="B95" s="37"/>
      <c r="C95" s="147" t="s">
        <v>73</v>
      </c>
      <c r="D95" s="147" t="s">
        <v>156</v>
      </c>
      <c r="E95" s="148" t="s">
        <v>3516</v>
      </c>
      <c r="F95" s="149" t="s">
        <v>3517</v>
      </c>
      <c r="G95" s="150" t="s">
        <v>3518</v>
      </c>
      <c r="H95" s="151">
        <v>0</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73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83</v>
      </c>
    </row>
    <row r="96" spans="2:65" s="9" customFormat="1" ht="37.35" customHeight="1">
      <c r="B96" s="137"/>
      <c r="D96" s="138" t="s">
        <v>72</v>
      </c>
      <c r="E96" s="139" t="s">
        <v>153</v>
      </c>
      <c r="F96" s="139" t="s">
        <v>260</v>
      </c>
      <c r="I96" s="140"/>
      <c r="J96" s="141">
        <f>BK96</f>
        <v>0</v>
      </c>
      <c r="L96" s="137"/>
      <c r="M96" s="142"/>
      <c r="P96" s="143">
        <v>0</v>
      </c>
      <c r="R96" s="143">
        <v>0</v>
      </c>
      <c r="T96" s="144">
        <v>0</v>
      </c>
      <c r="AR96" s="138" t="s">
        <v>81</v>
      </c>
      <c r="AT96" s="145" t="s">
        <v>72</v>
      </c>
      <c r="AU96" s="145" t="s">
        <v>73</v>
      </c>
      <c r="AY96" s="138" t="s">
        <v>155</v>
      </c>
      <c r="BK96" s="146">
        <v>0</v>
      </c>
    </row>
    <row r="97" spans="2:65" s="9" customFormat="1" ht="24.95" customHeight="1">
      <c r="B97" s="137"/>
      <c r="D97" s="138" t="s">
        <v>72</v>
      </c>
      <c r="E97" s="139" t="s">
        <v>3519</v>
      </c>
      <c r="F97" s="139" t="s">
        <v>3520</v>
      </c>
      <c r="I97" s="140"/>
      <c r="J97" s="141">
        <f>BK97</f>
        <v>0</v>
      </c>
      <c r="L97" s="137"/>
      <c r="M97" s="142"/>
      <c r="P97" s="143">
        <f>SUM(P98:P216)</f>
        <v>0</v>
      </c>
      <c r="R97" s="143">
        <f>SUM(R98:R216)</f>
        <v>349.59431285000011</v>
      </c>
      <c r="T97" s="144">
        <f>SUM(T98:T216)</f>
        <v>0</v>
      </c>
      <c r="AR97" s="138" t="s">
        <v>81</v>
      </c>
      <c r="AT97" s="145" t="s">
        <v>72</v>
      </c>
      <c r="AU97" s="145" t="s">
        <v>73</v>
      </c>
      <c r="AY97" s="138" t="s">
        <v>155</v>
      </c>
      <c r="BK97" s="146">
        <f>SUM(BK98:BK216)</f>
        <v>0</v>
      </c>
    </row>
    <row r="98" spans="2:65" s="1" customFormat="1" ht="16.5" customHeight="1">
      <c r="B98" s="37"/>
      <c r="C98" s="147" t="s">
        <v>81</v>
      </c>
      <c r="D98" s="147" t="s">
        <v>156</v>
      </c>
      <c r="E98" s="148" t="s">
        <v>3521</v>
      </c>
      <c r="F98" s="149" t="s">
        <v>3522</v>
      </c>
      <c r="G98" s="150" t="s">
        <v>265</v>
      </c>
      <c r="H98" s="151">
        <v>2.08</v>
      </c>
      <c r="I98" s="152"/>
      <c r="J98" s="153">
        <f>ROUND(I98*H98,2)</f>
        <v>0</v>
      </c>
      <c r="K98" s="149" t="s">
        <v>21</v>
      </c>
      <c r="L98" s="37"/>
      <c r="M98" s="154" t="s">
        <v>21</v>
      </c>
      <c r="N98" s="155" t="s">
        <v>44</v>
      </c>
      <c r="P98" s="156">
        <f>O98*H98</f>
        <v>0</v>
      </c>
      <c r="Q98" s="156">
        <v>2.2999999999999998</v>
      </c>
      <c r="R98" s="156">
        <f>Q98*H98</f>
        <v>4.7839999999999998</v>
      </c>
      <c r="S98" s="156">
        <v>0</v>
      </c>
      <c r="T98" s="157">
        <f>S98*H98</f>
        <v>0</v>
      </c>
      <c r="AR98" s="21" t="s">
        <v>163</v>
      </c>
      <c r="AT98" s="21" t="s">
        <v>156</v>
      </c>
      <c r="AU98" s="21" t="s">
        <v>81</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163</v>
      </c>
    </row>
    <row r="99" spans="2:65" s="11" customFormat="1" ht="13.5">
      <c r="B99" s="171"/>
      <c r="D99" s="172" t="s">
        <v>270</v>
      </c>
      <c r="E99" s="173" t="s">
        <v>21</v>
      </c>
      <c r="F99" s="174" t="s">
        <v>2694</v>
      </c>
      <c r="H99" s="175">
        <v>2.08</v>
      </c>
      <c r="I99" s="176"/>
      <c r="L99" s="171"/>
      <c r="M99" s="177"/>
      <c r="T99" s="178"/>
      <c r="AT99" s="173" t="s">
        <v>270</v>
      </c>
      <c r="AU99" s="173" t="s">
        <v>81</v>
      </c>
      <c r="AV99" s="11" t="s">
        <v>83</v>
      </c>
      <c r="AW99" s="11" t="s">
        <v>37</v>
      </c>
      <c r="AX99" s="11" t="s">
        <v>73</v>
      </c>
      <c r="AY99" s="173" t="s">
        <v>155</v>
      </c>
    </row>
    <row r="100" spans="2:65" s="12" customFormat="1" ht="13.5">
      <c r="B100" s="179"/>
      <c r="D100" s="172" t="s">
        <v>270</v>
      </c>
      <c r="E100" s="180" t="s">
        <v>21</v>
      </c>
      <c r="F100" s="181" t="s">
        <v>275</v>
      </c>
      <c r="H100" s="182">
        <v>2.08</v>
      </c>
      <c r="I100" s="183"/>
      <c r="L100" s="179"/>
      <c r="M100" s="184"/>
      <c r="T100" s="185"/>
      <c r="AT100" s="180" t="s">
        <v>270</v>
      </c>
      <c r="AU100" s="180" t="s">
        <v>81</v>
      </c>
      <c r="AV100" s="12" t="s">
        <v>163</v>
      </c>
      <c r="AW100" s="12" t="s">
        <v>37</v>
      </c>
      <c r="AX100" s="12" t="s">
        <v>81</v>
      </c>
      <c r="AY100" s="180" t="s">
        <v>155</v>
      </c>
    </row>
    <row r="101" spans="2:65" s="1" customFormat="1" ht="16.5" customHeight="1">
      <c r="B101" s="37"/>
      <c r="C101" s="147" t="s">
        <v>83</v>
      </c>
      <c r="D101" s="147" t="s">
        <v>156</v>
      </c>
      <c r="E101" s="148" t="s">
        <v>3523</v>
      </c>
      <c r="F101" s="149" t="s">
        <v>3524</v>
      </c>
      <c r="G101" s="150" t="s">
        <v>284</v>
      </c>
      <c r="H101" s="151">
        <v>57.871000000000002</v>
      </c>
      <c r="I101" s="152"/>
      <c r="J101" s="153">
        <f>ROUND(I101*H101,2)</f>
        <v>0</v>
      </c>
      <c r="K101" s="149" t="s">
        <v>21</v>
      </c>
      <c r="L101" s="37"/>
      <c r="M101" s="154" t="s">
        <v>21</v>
      </c>
      <c r="N101" s="155" t="s">
        <v>44</v>
      </c>
      <c r="P101" s="156">
        <f>O101*H101</f>
        <v>0</v>
      </c>
      <c r="Q101" s="156">
        <v>0.14068</v>
      </c>
      <c r="R101" s="156">
        <f>Q101*H101</f>
        <v>8.14129228</v>
      </c>
      <c r="S101" s="156">
        <v>0</v>
      </c>
      <c r="T101" s="157">
        <f>S101*H101</f>
        <v>0</v>
      </c>
      <c r="AR101" s="21" t="s">
        <v>163</v>
      </c>
      <c r="AT101" s="21" t="s">
        <v>156</v>
      </c>
      <c r="AU101" s="21" t="s">
        <v>81</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166</v>
      </c>
    </row>
    <row r="102" spans="2:65" s="11" customFormat="1" ht="13.5">
      <c r="B102" s="171"/>
      <c r="D102" s="172" t="s">
        <v>270</v>
      </c>
      <c r="E102" s="173" t="s">
        <v>21</v>
      </c>
      <c r="F102" s="174" t="s">
        <v>3525</v>
      </c>
      <c r="H102" s="175">
        <v>57.871000000000002</v>
      </c>
      <c r="I102" s="176"/>
      <c r="L102" s="171"/>
      <c r="M102" s="177"/>
      <c r="T102" s="178"/>
      <c r="AT102" s="173" t="s">
        <v>270</v>
      </c>
      <c r="AU102" s="173" t="s">
        <v>81</v>
      </c>
      <c r="AV102" s="11" t="s">
        <v>83</v>
      </c>
      <c r="AW102" s="11" t="s">
        <v>37</v>
      </c>
      <c r="AX102" s="11" t="s">
        <v>73</v>
      </c>
      <c r="AY102" s="173" t="s">
        <v>155</v>
      </c>
    </row>
    <row r="103" spans="2:65" s="12" customFormat="1" ht="13.5">
      <c r="B103" s="179"/>
      <c r="D103" s="172" t="s">
        <v>270</v>
      </c>
      <c r="E103" s="180" t="s">
        <v>21</v>
      </c>
      <c r="F103" s="181" t="s">
        <v>275</v>
      </c>
      <c r="H103" s="182">
        <v>57.871000000000002</v>
      </c>
      <c r="I103" s="183"/>
      <c r="L103" s="179"/>
      <c r="M103" s="184"/>
      <c r="T103" s="185"/>
      <c r="AT103" s="180" t="s">
        <v>270</v>
      </c>
      <c r="AU103" s="180" t="s">
        <v>81</v>
      </c>
      <c r="AV103" s="12" t="s">
        <v>163</v>
      </c>
      <c r="AW103" s="12" t="s">
        <v>37</v>
      </c>
      <c r="AX103" s="12" t="s">
        <v>81</v>
      </c>
      <c r="AY103" s="180" t="s">
        <v>155</v>
      </c>
    </row>
    <row r="104" spans="2:65" s="1" customFormat="1" ht="16.5" customHeight="1">
      <c r="B104" s="37"/>
      <c r="C104" s="147" t="s">
        <v>154</v>
      </c>
      <c r="D104" s="147" t="s">
        <v>156</v>
      </c>
      <c r="E104" s="148" t="s">
        <v>3526</v>
      </c>
      <c r="F104" s="149" t="s">
        <v>3527</v>
      </c>
      <c r="G104" s="150" t="s">
        <v>284</v>
      </c>
      <c r="H104" s="151">
        <v>5.46</v>
      </c>
      <c r="I104" s="152"/>
      <c r="J104" s="153">
        <f>ROUND(I104*H104,2)</f>
        <v>0</v>
      </c>
      <c r="K104" s="149" t="s">
        <v>21</v>
      </c>
      <c r="L104" s="37"/>
      <c r="M104" s="154" t="s">
        <v>21</v>
      </c>
      <c r="N104" s="155" t="s">
        <v>44</v>
      </c>
      <c r="P104" s="156">
        <f>O104*H104</f>
        <v>0</v>
      </c>
      <c r="Q104" s="156">
        <v>0.21068000000000001</v>
      </c>
      <c r="R104" s="156">
        <f>Q104*H104</f>
        <v>1.1503128</v>
      </c>
      <c r="S104" s="156">
        <v>0</v>
      </c>
      <c r="T104" s="157">
        <f>S104*H104</f>
        <v>0</v>
      </c>
      <c r="AR104" s="21" t="s">
        <v>163</v>
      </c>
      <c r="AT104" s="21" t="s">
        <v>156</v>
      </c>
      <c r="AU104" s="21" t="s">
        <v>81</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169</v>
      </c>
    </row>
    <row r="105" spans="2:65" s="11" customFormat="1" ht="13.5">
      <c r="B105" s="171"/>
      <c r="D105" s="172" t="s">
        <v>270</v>
      </c>
      <c r="E105" s="173" t="s">
        <v>21</v>
      </c>
      <c r="F105" s="174" t="s">
        <v>3528</v>
      </c>
      <c r="H105" s="175">
        <v>5.46</v>
      </c>
      <c r="I105" s="176"/>
      <c r="L105" s="171"/>
      <c r="M105" s="177"/>
      <c r="T105" s="178"/>
      <c r="AT105" s="173" t="s">
        <v>270</v>
      </c>
      <c r="AU105" s="173" t="s">
        <v>81</v>
      </c>
      <c r="AV105" s="11" t="s">
        <v>83</v>
      </c>
      <c r="AW105" s="11" t="s">
        <v>37</v>
      </c>
      <c r="AX105" s="11" t="s">
        <v>73</v>
      </c>
      <c r="AY105" s="173" t="s">
        <v>155</v>
      </c>
    </row>
    <row r="106" spans="2:65" s="12" customFormat="1" ht="13.5">
      <c r="B106" s="179"/>
      <c r="D106" s="172" t="s">
        <v>270</v>
      </c>
      <c r="E106" s="180" t="s">
        <v>21</v>
      </c>
      <c r="F106" s="181" t="s">
        <v>275</v>
      </c>
      <c r="H106" s="182">
        <v>5.46</v>
      </c>
      <c r="I106" s="183"/>
      <c r="L106" s="179"/>
      <c r="M106" s="184"/>
      <c r="T106" s="185"/>
      <c r="AT106" s="180" t="s">
        <v>270</v>
      </c>
      <c r="AU106" s="180" t="s">
        <v>81</v>
      </c>
      <c r="AV106" s="12" t="s">
        <v>163</v>
      </c>
      <c r="AW106" s="12" t="s">
        <v>37</v>
      </c>
      <c r="AX106" s="12" t="s">
        <v>81</v>
      </c>
      <c r="AY106" s="180" t="s">
        <v>155</v>
      </c>
    </row>
    <row r="107" spans="2:65" s="1" customFormat="1" ht="16.5" customHeight="1">
      <c r="B107" s="37"/>
      <c r="C107" s="147" t="s">
        <v>163</v>
      </c>
      <c r="D107" s="147" t="s">
        <v>156</v>
      </c>
      <c r="E107" s="148" t="s">
        <v>3529</v>
      </c>
      <c r="F107" s="149" t="s">
        <v>3530</v>
      </c>
      <c r="G107" s="150" t="s">
        <v>265</v>
      </c>
      <c r="H107" s="151">
        <v>1.04</v>
      </c>
      <c r="I107" s="152"/>
      <c r="J107" s="153">
        <f>ROUND(I107*H107,2)</f>
        <v>0</v>
      </c>
      <c r="K107" s="149" t="s">
        <v>21</v>
      </c>
      <c r="L107" s="37"/>
      <c r="M107" s="154" t="s">
        <v>21</v>
      </c>
      <c r="N107" s="155" t="s">
        <v>44</v>
      </c>
      <c r="P107" s="156">
        <f>O107*H107</f>
        <v>0</v>
      </c>
      <c r="Q107" s="156">
        <v>1.8</v>
      </c>
      <c r="R107" s="156">
        <f>Q107*H107</f>
        <v>1.8720000000000001</v>
      </c>
      <c r="S107" s="156">
        <v>0</v>
      </c>
      <c r="T107" s="157">
        <f>S107*H107</f>
        <v>0</v>
      </c>
      <c r="AR107" s="21" t="s">
        <v>163</v>
      </c>
      <c r="AT107" s="21" t="s">
        <v>156</v>
      </c>
      <c r="AU107" s="21" t="s">
        <v>81</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173</v>
      </c>
    </row>
    <row r="108" spans="2:65" s="11" customFormat="1" ht="13.5">
      <c r="B108" s="171"/>
      <c r="D108" s="172" t="s">
        <v>270</v>
      </c>
      <c r="E108" s="173" t="s">
        <v>21</v>
      </c>
      <c r="F108" s="174" t="s">
        <v>3531</v>
      </c>
      <c r="H108" s="175">
        <v>1.04</v>
      </c>
      <c r="I108" s="176"/>
      <c r="L108" s="171"/>
      <c r="M108" s="177"/>
      <c r="T108" s="178"/>
      <c r="AT108" s="173" t="s">
        <v>270</v>
      </c>
      <c r="AU108" s="173" t="s">
        <v>81</v>
      </c>
      <c r="AV108" s="11" t="s">
        <v>83</v>
      </c>
      <c r="AW108" s="11" t="s">
        <v>37</v>
      </c>
      <c r="AX108" s="11" t="s">
        <v>73</v>
      </c>
      <c r="AY108" s="173" t="s">
        <v>155</v>
      </c>
    </row>
    <row r="109" spans="2:65" s="12" customFormat="1" ht="13.5">
      <c r="B109" s="179"/>
      <c r="D109" s="172" t="s">
        <v>270</v>
      </c>
      <c r="E109" s="180" t="s">
        <v>21</v>
      </c>
      <c r="F109" s="181" t="s">
        <v>275</v>
      </c>
      <c r="H109" s="182">
        <v>1.04</v>
      </c>
      <c r="I109" s="183"/>
      <c r="L109" s="179"/>
      <c r="M109" s="184"/>
      <c r="T109" s="185"/>
      <c r="AT109" s="180" t="s">
        <v>270</v>
      </c>
      <c r="AU109" s="180" t="s">
        <v>81</v>
      </c>
      <c r="AV109" s="12" t="s">
        <v>163</v>
      </c>
      <c r="AW109" s="12" t="s">
        <v>37</v>
      </c>
      <c r="AX109" s="12" t="s">
        <v>81</v>
      </c>
      <c r="AY109" s="180" t="s">
        <v>155</v>
      </c>
    </row>
    <row r="110" spans="2:65" s="1" customFormat="1" ht="16.5" customHeight="1">
      <c r="B110" s="37"/>
      <c r="C110" s="147" t="s">
        <v>170</v>
      </c>
      <c r="D110" s="147" t="s">
        <v>156</v>
      </c>
      <c r="E110" s="148" t="s">
        <v>3532</v>
      </c>
      <c r="F110" s="149" t="s">
        <v>3533</v>
      </c>
      <c r="G110" s="150" t="s">
        <v>265</v>
      </c>
      <c r="H110" s="151">
        <v>41.573</v>
      </c>
      <c r="I110" s="152"/>
      <c r="J110" s="153">
        <f>ROUND(I110*H110,2)</f>
        <v>0</v>
      </c>
      <c r="K110" s="149" t="s">
        <v>21</v>
      </c>
      <c r="L110" s="37"/>
      <c r="M110" s="154" t="s">
        <v>21</v>
      </c>
      <c r="N110" s="155" t="s">
        <v>44</v>
      </c>
      <c r="P110" s="156">
        <f>O110*H110</f>
        <v>0</v>
      </c>
      <c r="Q110" s="156">
        <v>1.7013100000000001</v>
      </c>
      <c r="R110" s="156">
        <f>Q110*H110</f>
        <v>70.728560630000004</v>
      </c>
      <c r="S110" s="156">
        <v>0</v>
      </c>
      <c r="T110" s="157">
        <f>S110*H110</f>
        <v>0</v>
      </c>
      <c r="AR110" s="21" t="s">
        <v>163</v>
      </c>
      <c r="AT110" s="21" t="s">
        <v>156</v>
      </c>
      <c r="AU110" s="21" t="s">
        <v>81</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176</v>
      </c>
    </row>
    <row r="111" spans="2:65" s="11" customFormat="1" ht="13.5">
      <c r="B111" s="171"/>
      <c r="D111" s="172" t="s">
        <v>270</v>
      </c>
      <c r="E111" s="173" t="s">
        <v>21</v>
      </c>
      <c r="F111" s="174" t="s">
        <v>3534</v>
      </c>
      <c r="H111" s="175">
        <v>41.573</v>
      </c>
      <c r="I111" s="176"/>
      <c r="L111" s="171"/>
      <c r="M111" s="177"/>
      <c r="T111" s="178"/>
      <c r="AT111" s="173" t="s">
        <v>270</v>
      </c>
      <c r="AU111" s="173" t="s">
        <v>81</v>
      </c>
      <c r="AV111" s="11" t="s">
        <v>83</v>
      </c>
      <c r="AW111" s="11" t="s">
        <v>37</v>
      </c>
      <c r="AX111" s="11" t="s">
        <v>73</v>
      </c>
      <c r="AY111" s="173" t="s">
        <v>155</v>
      </c>
    </row>
    <row r="112" spans="2:65" s="12" customFormat="1" ht="13.5">
      <c r="B112" s="179"/>
      <c r="D112" s="172" t="s">
        <v>270</v>
      </c>
      <c r="E112" s="180" t="s">
        <v>21</v>
      </c>
      <c r="F112" s="181" t="s">
        <v>275</v>
      </c>
      <c r="H112" s="182">
        <v>41.573</v>
      </c>
      <c r="I112" s="183"/>
      <c r="L112" s="179"/>
      <c r="M112" s="184"/>
      <c r="T112" s="185"/>
      <c r="AT112" s="180" t="s">
        <v>270</v>
      </c>
      <c r="AU112" s="180" t="s">
        <v>81</v>
      </c>
      <c r="AV112" s="12" t="s">
        <v>163</v>
      </c>
      <c r="AW112" s="12" t="s">
        <v>37</v>
      </c>
      <c r="AX112" s="12" t="s">
        <v>81</v>
      </c>
      <c r="AY112" s="180" t="s">
        <v>155</v>
      </c>
    </row>
    <row r="113" spans="2:65" s="1" customFormat="1" ht="25.5" customHeight="1">
      <c r="B113" s="37"/>
      <c r="C113" s="147" t="s">
        <v>166</v>
      </c>
      <c r="D113" s="147" t="s">
        <v>156</v>
      </c>
      <c r="E113" s="148" t="s">
        <v>3535</v>
      </c>
      <c r="F113" s="149" t="s">
        <v>3536</v>
      </c>
      <c r="G113" s="150" t="s">
        <v>284</v>
      </c>
      <c r="H113" s="151">
        <v>44.2</v>
      </c>
      <c r="I113" s="152"/>
      <c r="J113" s="153">
        <f>ROUND(I113*H113,2)</f>
        <v>0</v>
      </c>
      <c r="K113" s="149" t="s">
        <v>21</v>
      </c>
      <c r="L113" s="37"/>
      <c r="M113" s="154" t="s">
        <v>21</v>
      </c>
      <c r="N113" s="155" t="s">
        <v>44</v>
      </c>
      <c r="P113" s="156">
        <f>O113*H113</f>
        <v>0</v>
      </c>
      <c r="Q113" s="156">
        <v>0.20868</v>
      </c>
      <c r="R113" s="156">
        <f>Q113*H113</f>
        <v>9.2236560000000001</v>
      </c>
      <c r="S113" s="156">
        <v>0</v>
      </c>
      <c r="T113" s="157">
        <f>S113*H113</f>
        <v>0</v>
      </c>
      <c r="AR113" s="21" t="s">
        <v>163</v>
      </c>
      <c r="AT113" s="21" t="s">
        <v>156</v>
      </c>
      <c r="AU113" s="21" t="s">
        <v>81</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180</v>
      </c>
    </row>
    <row r="114" spans="2:65" s="11" customFormat="1" ht="13.5">
      <c r="B114" s="171"/>
      <c r="D114" s="172" t="s">
        <v>270</v>
      </c>
      <c r="E114" s="173" t="s">
        <v>21</v>
      </c>
      <c r="F114" s="174" t="s">
        <v>320</v>
      </c>
      <c r="H114" s="175">
        <v>44.2</v>
      </c>
      <c r="I114" s="176"/>
      <c r="L114" s="171"/>
      <c r="M114" s="177"/>
      <c r="T114" s="178"/>
      <c r="AT114" s="173" t="s">
        <v>270</v>
      </c>
      <c r="AU114" s="173" t="s">
        <v>81</v>
      </c>
      <c r="AV114" s="11" t="s">
        <v>83</v>
      </c>
      <c r="AW114" s="11" t="s">
        <v>37</v>
      </c>
      <c r="AX114" s="11" t="s">
        <v>73</v>
      </c>
      <c r="AY114" s="173" t="s">
        <v>155</v>
      </c>
    </row>
    <row r="115" spans="2:65" s="12" customFormat="1" ht="13.5">
      <c r="B115" s="179"/>
      <c r="D115" s="172" t="s">
        <v>270</v>
      </c>
      <c r="E115" s="180" t="s">
        <v>21</v>
      </c>
      <c r="F115" s="181" t="s">
        <v>275</v>
      </c>
      <c r="H115" s="182">
        <v>44.2</v>
      </c>
      <c r="I115" s="183"/>
      <c r="L115" s="179"/>
      <c r="M115" s="184"/>
      <c r="T115" s="185"/>
      <c r="AT115" s="180" t="s">
        <v>270</v>
      </c>
      <c r="AU115" s="180" t="s">
        <v>81</v>
      </c>
      <c r="AV115" s="12" t="s">
        <v>163</v>
      </c>
      <c r="AW115" s="12" t="s">
        <v>37</v>
      </c>
      <c r="AX115" s="12" t="s">
        <v>81</v>
      </c>
      <c r="AY115" s="180" t="s">
        <v>155</v>
      </c>
    </row>
    <row r="116" spans="2:65" s="1" customFormat="1" ht="16.5" customHeight="1">
      <c r="B116" s="37"/>
      <c r="C116" s="147" t="s">
        <v>177</v>
      </c>
      <c r="D116" s="147" t="s">
        <v>156</v>
      </c>
      <c r="E116" s="148" t="s">
        <v>3537</v>
      </c>
      <c r="F116" s="149" t="s">
        <v>3538</v>
      </c>
      <c r="G116" s="150" t="s">
        <v>284</v>
      </c>
      <c r="H116" s="151">
        <v>2.34</v>
      </c>
      <c r="I116" s="152"/>
      <c r="J116" s="153">
        <f>ROUND(I116*H116,2)</f>
        <v>0</v>
      </c>
      <c r="K116" s="149" t="s">
        <v>21</v>
      </c>
      <c r="L116" s="37"/>
      <c r="M116" s="154" t="s">
        <v>21</v>
      </c>
      <c r="N116" s="155" t="s">
        <v>44</v>
      </c>
      <c r="P116" s="156">
        <f>O116*H116</f>
        <v>0</v>
      </c>
      <c r="Q116" s="156">
        <v>0.44</v>
      </c>
      <c r="R116" s="156">
        <f>Q116*H116</f>
        <v>1.0295999999999998</v>
      </c>
      <c r="S116" s="156">
        <v>0</v>
      </c>
      <c r="T116" s="157">
        <f>S116*H116</f>
        <v>0</v>
      </c>
      <c r="AR116" s="21" t="s">
        <v>163</v>
      </c>
      <c r="AT116" s="21" t="s">
        <v>156</v>
      </c>
      <c r="AU116" s="21" t="s">
        <v>81</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183</v>
      </c>
    </row>
    <row r="117" spans="2:65" s="11" customFormat="1" ht="13.5">
      <c r="B117" s="171"/>
      <c r="D117" s="172" t="s">
        <v>270</v>
      </c>
      <c r="E117" s="173" t="s">
        <v>21</v>
      </c>
      <c r="F117" s="174" t="s">
        <v>3539</v>
      </c>
      <c r="H117" s="175">
        <v>2.34</v>
      </c>
      <c r="I117" s="176"/>
      <c r="L117" s="171"/>
      <c r="M117" s="177"/>
      <c r="T117" s="178"/>
      <c r="AT117" s="173" t="s">
        <v>270</v>
      </c>
      <c r="AU117" s="173" t="s">
        <v>81</v>
      </c>
      <c r="AV117" s="11" t="s">
        <v>83</v>
      </c>
      <c r="AW117" s="11" t="s">
        <v>37</v>
      </c>
      <c r="AX117" s="11" t="s">
        <v>73</v>
      </c>
      <c r="AY117" s="173" t="s">
        <v>155</v>
      </c>
    </row>
    <row r="118" spans="2:65" s="12" customFormat="1" ht="13.5">
      <c r="B118" s="179"/>
      <c r="D118" s="172" t="s">
        <v>270</v>
      </c>
      <c r="E118" s="180" t="s">
        <v>21</v>
      </c>
      <c r="F118" s="181" t="s">
        <v>275</v>
      </c>
      <c r="H118" s="182">
        <v>2.34</v>
      </c>
      <c r="I118" s="183"/>
      <c r="L118" s="179"/>
      <c r="M118" s="184"/>
      <c r="T118" s="185"/>
      <c r="AT118" s="180" t="s">
        <v>270</v>
      </c>
      <c r="AU118" s="180" t="s">
        <v>81</v>
      </c>
      <c r="AV118" s="12" t="s">
        <v>163</v>
      </c>
      <c r="AW118" s="12" t="s">
        <v>37</v>
      </c>
      <c r="AX118" s="12" t="s">
        <v>81</v>
      </c>
      <c r="AY118" s="180" t="s">
        <v>155</v>
      </c>
    </row>
    <row r="119" spans="2:65" s="1" customFormat="1" ht="16.5" customHeight="1">
      <c r="B119" s="37"/>
      <c r="C119" s="147" t="s">
        <v>169</v>
      </c>
      <c r="D119" s="147" t="s">
        <v>156</v>
      </c>
      <c r="E119" s="148" t="s">
        <v>3540</v>
      </c>
      <c r="F119" s="149" t="s">
        <v>3541</v>
      </c>
      <c r="G119" s="150" t="s">
        <v>300</v>
      </c>
      <c r="H119" s="151">
        <v>7.28</v>
      </c>
      <c r="I119" s="152"/>
      <c r="J119" s="153">
        <f>ROUND(I119*H119,2)</f>
        <v>0</v>
      </c>
      <c r="K119" s="149" t="s">
        <v>21</v>
      </c>
      <c r="L119" s="37"/>
      <c r="M119" s="154" t="s">
        <v>21</v>
      </c>
      <c r="N119" s="155" t="s">
        <v>44</v>
      </c>
      <c r="P119" s="156">
        <f>O119*H119</f>
        <v>0</v>
      </c>
      <c r="Q119" s="156">
        <v>0.14459</v>
      </c>
      <c r="R119" s="156">
        <f>Q119*H119</f>
        <v>1.0526152</v>
      </c>
      <c r="S119" s="156">
        <v>0</v>
      </c>
      <c r="T119" s="157">
        <f>S119*H119</f>
        <v>0</v>
      </c>
      <c r="AR119" s="21" t="s">
        <v>163</v>
      </c>
      <c r="AT119" s="21" t="s">
        <v>156</v>
      </c>
      <c r="AU119" s="21" t="s">
        <v>81</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187</v>
      </c>
    </row>
    <row r="120" spans="2:65" s="11" customFormat="1" ht="13.5">
      <c r="B120" s="171"/>
      <c r="D120" s="172" t="s">
        <v>270</v>
      </c>
      <c r="E120" s="173" t="s">
        <v>21</v>
      </c>
      <c r="F120" s="174" t="s">
        <v>3542</v>
      </c>
      <c r="H120" s="175">
        <v>7.28</v>
      </c>
      <c r="I120" s="176"/>
      <c r="L120" s="171"/>
      <c r="M120" s="177"/>
      <c r="T120" s="178"/>
      <c r="AT120" s="173" t="s">
        <v>270</v>
      </c>
      <c r="AU120" s="173" t="s">
        <v>81</v>
      </c>
      <c r="AV120" s="11" t="s">
        <v>83</v>
      </c>
      <c r="AW120" s="11" t="s">
        <v>37</v>
      </c>
      <c r="AX120" s="11" t="s">
        <v>73</v>
      </c>
      <c r="AY120" s="173" t="s">
        <v>155</v>
      </c>
    </row>
    <row r="121" spans="2:65" s="12" customFormat="1" ht="13.5">
      <c r="B121" s="179"/>
      <c r="D121" s="172" t="s">
        <v>270</v>
      </c>
      <c r="E121" s="180" t="s">
        <v>21</v>
      </c>
      <c r="F121" s="181" t="s">
        <v>275</v>
      </c>
      <c r="H121" s="182">
        <v>7.28</v>
      </c>
      <c r="I121" s="183"/>
      <c r="L121" s="179"/>
      <c r="M121" s="184"/>
      <c r="T121" s="185"/>
      <c r="AT121" s="180" t="s">
        <v>270</v>
      </c>
      <c r="AU121" s="180" t="s">
        <v>81</v>
      </c>
      <c r="AV121" s="12" t="s">
        <v>163</v>
      </c>
      <c r="AW121" s="12" t="s">
        <v>37</v>
      </c>
      <c r="AX121" s="12" t="s">
        <v>81</v>
      </c>
      <c r="AY121" s="180" t="s">
        <v>155</v>
      </c>
    </row>
    <row r="122" spans="2:65" s="1" customFormat="1" ht="16.5" customHeight="1">
      <c r="B122" s="37"/>
      <c r="C122" s="147" t="s">
        <v>184</v>
      </c>
      <c r="D122" s="147" t="s">
        <v>156</v>
      </c>
      <c r="E122" s="148" t="s">
        <v>3543</v>
      </c>
      <c r="F122" s="149" t="s">
        <v>3544</v>
      </c>
      <c r="G122" s="150" t="s">
        <v>265</v>
      </c>
      <c r="H122" s="151">
        <v>1.79</v>
      </c>
      <c r="I122" s="152"/>
      <c r="J122" s="153">
        <f>ROUND(I122*H122,2)</f>
        <v>0</v>
      </c>
      <c r="K122" s="149" t="s">
        <v>21</v>
      </c>
      <c r="L122" s="37"/>
      <c r="M122" s="154" t="s">
        <v>21</v>
      </c>
      <c r="N122" s="155" t="s">
        <v>44</v>
      </c>
      <c r="P122" s="156">
        <f>O122*H122</f>
        <v>0</v>
      </c>
      <c r="Q122" s="156">
        <v>2.41845</v>
      </c>
      <c r="R122" s="156">
        <f>Q122*H122</f>
        <v>4.3290255000000002</v>
      </c>
      <c r="S122" s="156">
        <v>0</v>
      </c>
      <c r="T122" s="157">
        <f>S122*H122</f>
        <v>0</v>
      </c>
      <c r="AR122" s="21" t="s">
        <v>163</v>
      </c>
      <c r="AT122" s="21" t="s">
        <v>156</v>
      </c>
      <c r="AU122" s="21" t="s">
        <v>81</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190</v>
      </c>
    </row>
    <row r="123" spans="2:65" s="11" customFormat="1" ht="13.5">
      <c r="B123" s="171"/>
      <c r="D123" s="172" t="s">
        <v>270</v>
      </c>
      <c r="E123" s="173" t="s">
        <v>21</v>
      </c>
      <c r="F123" s="174" t="s">
        <v>3545</v>
      </c>
      <c r="H123" s="175">
        <v>1.79</v>
      </c>
      <c r="I123" s="176"/>
      <c r="L123" s="171"/>
      <c r="M123" s="177"/>
      <c r="T123" s="178"/>
      <c r="AT123" s="173" t="s">
        <v>270</v>
      </c>
      <c r="AU123" s="173" t="s">
        <v>81</v>
      </c>
      <c r="AV123" s="11" t="s">
        <v>83</v>
      </c>
      <c r="AW123" s="11" t="s">
        <v>37</v>
      </c>
      <c r="AX123" s="11" t="s">
        <v>73</v>
      </c>
      <c r="AY123" s="173" t="s">
        <v>155</v>
      </c>
    </row>
    <row r="124" spans="2:65" s="12" customFormat="1" ht="13.5">
      <c r="B124" s="179"/>
      <c r="D124" s="172" t="s">
        <v>270</v>
      </c>
      <c r="E124" s="180" t="s">
        <v>21</v>
      </c>
      <c r="F124" s="181" t="s">
        <v>275</v>
      </c>
      <c r="H124" s="182">
        <v>1.79</v>
      </c>
      <c r="I124" s="183"/>
      <c r="L124" s="179"/>
      <c r="M124" s="184"/>
      <c r="T124" s="185"/>
      <c r="AT124" s="180" t="s">
        <v>270</v>
      </c>
      <c r="AU124" s="180" t="s">
        <v>81</v>
      </c>
      <c r="AV124" s="12" t="s">
        <v>163</v>
      </c>
      <c r="AW124" s="12" t="s">
        <v>37</v>
      </c>
      <c r="AX124" s="12" t="s">
        <v>81</v>
      </c>
      <c r="AY124" s="180" t="s">
        <v>155</v>
      </c>
    </row>
    <row r="125" spans="2:65" s="1" customFormat="1" ht="16.5" customHeight="1">
      <c r="B125" s="37"/>
      <c r="C125" s="147" t="s">
        <v>173</v>
      </c>
      <c r="D125" s="147" t="s">
        <v>156</v>
      </c>
      <c r="E125" s="148" t="s">
        <v>3546</v>
      </c>
      <c r="F125" s="149" t="s">
        <v>3547</v>
      </c>
      <c r="G125" s="150" t="s">
        <v>265</v>
      </c>
      <c r="H125" s="151">
        <v>37.011000000000003</v>
      </c>
      <c r="I125" s="152"/>
      <c r="J125" s="153">
        <f>ROUND(I125*H125,2)</f>
        <v>0</v>
      </c>
      <c r="K125" s="149" t="s">
        <v>21</v>
      </c>
      <c r="L125" s="37"/>
      <c r="M125" s="154" t="s">
        <v>21</v>
      </c>
      <c r="N125" s="155" t="s">
        <v>44</v>
      </c>
      <c r="P125" s="156">
        <f>O125*H125</f>
        <v>0</v>
      </c>
      <c r="Q125" s="156">
        <v>2.2999999999999998</v>
      </c>
      <c r="R125" s="156">
        <f>Q125*H125</f>
        <v>85.125299999999996</v>
      </c>
      <c r="S125" s="156">
        <v>0</v>
      </c>
      <c r="T125" s="157">
        <f>S125*H125</f>
        <v>0</v>
      </c>
      <c r="AR125" s="21" t="s">
        <v>163</v>
      </c>
      <c r="AT125" s="21" t="s">
        <v>156</v>
      </c>
      <c r="AU125" s="21" t="s">
        <v>81</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194</v>
      </c>
    </row>
    <row r="126" spans="2:65" s="11" customFormat="1" ht="13.5">
      <c r="B126" s="171"/>
      <c r="D126" s="172" t="s">
        <v>270</v>
      </c>
      <c r="E126" s="173" t="s">
        <v>21</v>
      </c>
      <c r="F126" s="174" t="s">
        <v>3548</v>
      </c>
      <c r="H126" s="175">
        <v>37.011000000000003</v>
      </c>
      <c r="I126" s="176"/>
      <c r="L126" s="171"/>
      <c r="M126" s="177"/>
      <c r="T126" s="178"/>
      <c r="AT126" s="173" t="s">
        <v>270</v>
      </c>
      <c r="AU126" s="173" t="s">
        <v>81</v>
      </c>
      <c r="AV126" s="11" t="s">
        <v>83</v>
      </c>
      <c r="AW126" s="11" t="s">
        <v>37</v>
      </c>
      <c r="AX126" s="11" t="s">
        <v>73</v>
      </c>
      <c r="AY126" s="173" t="s">
        <v>155</v>
      </c>
    </row>
    <row r="127" spans="2:65" s="12" customFormat="1" ht="13.5">
      <c r="B127" s="179"/>
      <c r="D127" s="172" t="s">
        <v>270</v>
      </c>
      <c r="E127" s="180" t="s">
        <v>21</v>
      </c>
      <c r="F127" s="181" t="s">
        <v>275</v>
      </c>
      <c r="H127" s="182">
        <v>37.011000000000003</v>
      </c>
      <c r="I127" s="183"/>
      <c r="L127" s="179"/>
      <c r="M127" s="184"/>
      <c r="T127" s="185"/>
      <c r="AT127" s="180" t="s">
        <v>270</v>
      </c>
      <c r="AU127" s="180" t="s">
        <v>81</v>
      </c>
      <c r="AV127" s="12" t="s">
        <v>163</v>
      </c>
      <c r="AW127" s="12" t="s">
        <v>37</v>
      </c>
      <c r="AX127" s="12" t="s">
        <v>81</v>
      </c>
      <c r="AY127" s="180" t="s">
        <v>155</v>
      </c>
    </row>
    <row r="128" spans="2:65" s="1" customFormat="1" ht="16.5" customHeight="1">
      <c r="B128" s="37"/>
      <c r="C128" s="147" t="s">
        <v>191</v>
      </c>
      <c r="D128" s="147" t="s">
        <v>156</v>
      </c>
      <c r="E128" s="148" t="s">
        <v>3549</v>
      </c>
      <c r="F128" s="149" t="s">
        <v>3550</v>
      </c>
      <c r="G128" s="150" t="s">
        <v>265</v>
      </c>
      <c r="H128" s="151">
        <v>21.715</v>
      </c>
      <c r="I128" s="152"/>
      <c r="J128" s="153">
        <f>ROUND(I128*H128,2)</f>
        <v>0</v>
      </c>
      <c r="K128" s="149" t="s">
        <v>21</v>
      </c>
      <c r="L128" s="37"/>
      <c r="M128" s="154" t="s">
        <v>21</v>
      </c>
      <c r="N128" s="155" t="s">
        <v>44</v>
      </c>
      <c r="P128" s="156">
        <f>O128*H128</f>
        <v>0</v>
      </c>
      <c r="Q128" s="156">
        <v>2.2999999999999998</v>
      </c>
      <c r="R128" s="156">
        <f>Q128*H128</f>
        <v>49.944499999999998</v>
      </c>
      <c r="S128" s="156">
        <v>0</v>
      </c>
      <c r="T128" s="157">
        <f>S128*H128</f>
        <v>0</v>
      </c>
      <c r="AR128" s="21" t="s">
        <v>163</v>
      </c>
      <c r="AT128" s="21" t="s">
        <v>156</v>
      </c>
      <c r="AU128" s="21" t="s">
        <v>81</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197</v>
      </c>
    </row>
    <row r="129" spans="2:65" s="11" customFormat="1" ht="13.5">
      <c r="B129" s="171"/>
      <c r="D129" s="172" t="s">
        <v>270</v>
      </c>
      <c r="E129" s="173" t="s">
        <v>21</v>
      </c>
      <c r="F129" s="174" t="s">
        <v>3551</v>
      </c>
      <c r="H129" s="175">
        <v>21.715</v>
      </c>
      <c r="I129" s="176"/>
      <c r="L129" s="171"/>
      <c r="M129" s="177"/>
      <c r="T129" s="178"/>
      <c r="AT129" s="173" t="s">
        <v>270</v>
      </c>
      <c r="AU129" s="173" t="s">
        <v>81</v>
      </c>
      <c r="AV129" s="11" t="s">
        <v>83</v>
      </c>
      <c r="AW129" s="11" t="s">
        <v>37</v>
      </c>
      <c r="AX129" s="11" t="s">
        <v>73</v>
      </c>
      <c r="AY129" s="173" t="s">
        <v>155</v>
      </c>
    </row>
    <row r="130" spans="2:65" s="12" customFormat="1" ht="13.5">
      <c r="B130" s="179"/>
      <c r="D130" s="172" t="s">
        <v>270</v>
      </c>
      <c r="E130" s="180" t="s">
        <v>21</v>
      </c>
      <c r="F130" s="181" t="s">
        <v>275</v>
      </c>
      <c r="H130" s="182">
        <v>21.715</v>
      </c>
      <c r="I130" s="183"/>
      <c r="L130" s="179"/>
      <c r="M130" s="184"/>
      <c r="T130" s="185"/>
      <c r="AT130" s="180" t="s">
        <v>270</v>
      </c>
      <c r="AU130" s="180" t="s">
        <v>81</v>
      </c>
      <c r="AV130" s="12" t="s">
        <v>163</v>
      </c>
      <c r="AW130" s="12" t="s">
        <v>37</v>
      </c>
      <c r="AX130" s="12" t="s">
        <v>81</v>
      </c>
      <c r="AY130" s="180" t="s">
        <v>155</v>
      </c>
    </row>
    <row r="131" spans="2:65" s="1" customFormat="1" ht="16.5" customHeight="1">
      <c r="B131" s="37"/>
      <c r="C131" s="147" t="s">
        <v>176</v>
      </c>
      <c r="D131" s="147" t="s">
        <v>156</v>
      </c>
      <c r="E131" s="148" t="s">
        <v>3552</v>
      </c>
      <c r="F131" s="149" t="s">
        <v>3553</v>
      </c>
      <c r="G131" s="150" t="s">
        <v>265</v>
      </c>
      <c r="H131" s="151">
        <v>37.011000000000003</v>
      </c>
      <c r="I131" s="152"/>
      <c r="J131" s="153">
        <f>ROUND(I131*H131,2)</f>
        <v>0</v>
      </c>
      <c r="K131" s="149" t="s">
        <v>21</v>
      </c>
      <c r="L131" s="37"/>
      <c r="M131" s="154" t="s">
        <v>21</v>
      </c>
      <c r="N131" s="155" t="s">
        <v>44</v>
      </c>
      <c r="P131" s="156">
        <f>O131*H131</f>
        <v>0</v>
      </c>
      <c r="Q131" s="156">
        <v>0.03</v>
      </c>
      <c r="R131" s="156">
        <f>Q131*H131</f>
        <v>1.11033</v>
      </c>
      <c r="S131" s="156">
        <v>0</v>
      </c>
      <c r="T131" s="157">
        <f>S131*H131</f>
        <v>0</v>
      </c>
      <c r="AR131" s="21" t="s">
        <v>163</v>
      </c>
      <c r="AT131" s="21" t="s">
        <v>156</v>
      </c>
      <c r="AU131" s="21" t="s">
        <v>81</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201</v>
      </c>
    </row>
    <row r="132" spans="2:65" s="1" customFormat="1" ht="16.5" customHeight="1">
      <c r="B132" s="37"/>
      <c r="C132" s="147" t="s">
        <v>198</v>
      </c>
      <c r="D132" s="147" t="s">
        <v>156</v>
      </c>
      <c r="E132" s="148" t="s">
        <v>3554</v>
      </c>
      <c r="F132" s="149" t="s">
        <v>3555</v>
      </c>
      <c r="G132" s="150" t="s">
        <v>284</v>
      </c>
      <c r="H132" s="151">
        <v>69.944999999999993</v>
      </c>
      <c r="I132" s="152"/>
      <c r="J132" s="153">
        <f>ROUND(I132*H132,2)</f>
        <v>0</v>
      </c>
      <c r="K132" s="149" t="s">
        <v>21</v>
      </c>
      <c r="L132" s="37"/>
      <c r="M132" s="154" t="s">
        <v>21</v>
      </c>
      <c r="N132" s="155" t="s">
        <v>44</v>
      </c>
      <c r="P132" s="156">
        <f>O132*H132</f>
        <v>0</v>
      </c>
      <c r="Q132" s="156">
        <v>4.5999999999999999E-2</v>
      </c>
      <c r="R132" s="156">
        <f>Q132*H132</f>
        <v>3.2174699999999996</v>
      </c>
      <c r="S132" s="156">
        <v>0</v>
      </c>
      <c r="T132" s="157">
        <f>S132*H132</f>
        <v>0</v>
      </c>
      <c r="AR132" s="21" t="s">
        <v>163</v>
      </c>
      <c r="AT132" s="21" t="s">
        <v>156</v>
      </c>
      <c r="AU132" s="21" t="s">
        <v>81</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204</v>
      </c>
    </row>
    <row r="133" spans="2:65" s="11" customFormat="1" ht="13.5">
      <c r="B133" s="171"/>
      <c r="D133" s="172" t="s">
        <v>270</v>
      </c>
      <c r="E133" s="173" t="s">
        <v>21</v>
      </c>
      <c r="F133" s="174" t="s">
        <v>3556</v>
      </c>
      <c r="H133" s="175">
        <v>69.944999999999993</v>
      </c>
      <c r="I133" s="176"/>
      <c r="L133" s="171"/>
      <c r="M133" s="177"/>
      <c r="T133" s="178"/>
      <c r="AT133" s="173" t="s">
        <v>270</v>
      </c>
      <c r="AU133" s="173" t="s">
        <v>81</v>
      </c>
      <c r="AV133" s="11" t="s">
        <v>83</v>
      </c>
      <c r="AW133" s="11" t="s">
        <v>37</v>
      </c>
      <c r="AX133" s="11" t="s">
        <v>73</v>
      </c>
      <c r="AY133" s="173" t="s">
        <v>155</v>
      </c>
    </row>
    <row r="134" spans="2:65" s="12" customFormat="1" ht="13.5">
      <c r="B134" s="179"/>
      <c r="D134" s="172" t="s">
        <v>270</v>
      </c>
      <c r="E134" s="180" t="s">
        <v>21</v>
      </c>
      <c r="F134" s="181" t="s">
        <v>275</v>
      </c>
      <c r="H134" s="182">
        <v>69.944999999999993</v>
      </c>
      <c r="I134" s="183"/>
      <c r="L134" s="179"/>
      <c r="M134" s="184"/>
      <c r="T134" s="185"/>
      <c r="AT134" s="180" t="s">
        <v>270</v>
      </c>
      <c r="AU134" s="180" t="s">
        <v>81</v>
      </c>
      <c r="AV134" s="12" t="s">
        <v>163</v>
      </c>
      <c r="AW134" s="12" t="s">
        <v>37</v>
      </c>
      <c r="AX134" s="12" t="s">
        <v>81</v>
      </c>
      <c r="AY134" s="180" t="s">
        <v>155</v>
      </c>
    </row>
    <row r="135" spans="2:65" s="1" customFormat="1" ht="16.5" customHeight="1">
      <c r="B135" s="37"/>
      <c r="C135" s="147" t="s">
        <v>180</v>
      </c>
      <c r="D135" s="147" t="s">
        <v>156</v>
      </c>
      <c r="E135" s="148" t="s">
        <v>3557</v>
      </c>
      <c r="F135" s="149" t="s">
        <v>3558</v>
      </c>
      <c r="G135" s="150" t="s">
        <v>265</v>
      </c>
      <c r="H135" s="151">
        <v>13.989000000000001</v>
      </c>
      <c r="I135" s="152"/>
      <c r="J135" s="153">
        <f>ROUND(I135*H135,2)</f>
        <v>0</v>
      </c>
      <c r="K135" s="149" t="s">
        <v>21</v>
      </c>
      <c r="L135" s="37"/>
      <c r="M135" s="154" t="s">
        <v>21</v>
      </c>
      <c r="N135" s="155" t="s">
        <v>44</v>
      </c>
      <c r="P135" s="156">
        <f>O135*H135</f>
        <v>0</v>
      </c>
      <c r="Q135" s="156">
        <v>1.5</v>
      </c>
      <c r="R135" s="156">
        <f>Q135*H135</f>
        <v>20.983499999999999</v>
      </c>
      <c r="S135" s="156">
        <v>0</v>
      </c>
      <c r="T135" s="157">
        <f>S135*H135</f>
        <v>0</v>
      </c>
      <c r="AR135" s="21" t="s">
        <v>163</v>
      </c>
      <c r="AT135" s="21" t="s">
        <v>156</v>
      </c>
      <c r="AU135" s="21" t="s">
        <v>81</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207</v>
      </c>
    </row>
    <row r="136" spans="2:65" s="11" customFormat="1" ht="13.5">
      <c r="B136" s="171"/>
      <c r="D136" s="172" t="s">
        <v>270</v>
      </c>
      <c r="E136" s="173" t="s">
        <v>21</v>
      </c>
      <c r="F136" s="174" t="s">
        <v>3559</v>
      </c>
      <c r="H136" s="175">
        <v>13.989000000000001</v>
      </c>
      <c r="I136" s="176"/>
      <c r="L136" s="171"/>
      <c r="M136" s="177"/>
      <c r="T136" s="178"/>
      <c r="AT136" s="173" t="s">
        <v>270</v>
      </c>
      <c r="AU136" s="173" t="s">
        <v>81</v>
      </c>
      <c r="AV136" s="11" t="s">
        <v>83</v>
      </c>
      <c r="AW136" s="11" t="s">
        <v>37</v>
      </c>
      <c r="AX136" s="11" t="s">
        <v>73</v>
      </c>
      <c r="AY136" s="173" t="s">
        <v>155</v>
      </c>
    </row>
    <row r="137" spans="2:65" s="12" customFormat="1" ht="13.5">
      <c r="B137" s="179"/>
      <c r="D137" s="172" t="s">
        <v>270</v>
      </c>
      <c r="E137" s="180" t="s">
        <v>21</v>
      </c>
      <c r="F137" s="181" t="s">
        <v>275</v>
      </c>
      <c r="H137" s="182">
        <v>13.989000000000001</v>
      </c>
      <c r="I137" s="183"/>
      <c r="L137" s="179"/>
      <c r="M137" s="184"/>
      <c r="T137" s="185"/>
      <c r="AT137" s="180" t="s">
        <v>270</v>
      </c>
      <c r="AU137" s="180" t="s">
        <v>81</v>
      </c>
      <c r="AV137" s="12" t="s">
        <v>163</v>
      </c>
      <c r="AW137" s="12" t="s">
        <v>37</v>
      </c>
      <c r="AX137" s="12" t="s">
        <v>81</v>
      </c>
      <c r="AY137" s="180" t="s">
        <v>155</v>
      </c>
    </row>
    <row r="138" spans="2:65" s="1" customFormat="1" ht="25.5" customHeight="1">
      <c r="B138" s="37"/>
      <c r="C138" s="147" t="s">
        <v>10</v>
      </c>
      <c r="D138" s="147" t="s">
        <v>156</v>
      </c>
      <c r="E138" s="148" t="s">
        <v>3560</v>
      </c>
      <c r="F138" s="149" t="s">
        <v>3561</v>
      </c>
      <c r="G138" s="150" t="s">
        <v>284</v>
      </c>
      <c r="H138" s="151">
        <v>14.976000000000001</v>
      </c>
      <c r="I138" s="152"/>
      <c r="J138" s="153">
        <f>ROUND(I138*H138,2)</f>
        <v>0</v>
      </c>
      <c r="K138" s="149" t="s">
        <v>21</v>
      </c>
      <c r="L138" s="37"/>
      <c r="M138" s="154" t="s">
        <v>21</v>
      </c>
      <c r="N138" s="155" t="s">
        <v>44</v>
      </c>
      <c r="P138" s="156">
        <f>O138*H138</f>
        <v>0</v>
      </c>
      <c r="Q138" s="156">
        <v>6.3E-2</v>
      </c>
      <c r="R138" s="156">
        <f>Q138*H138</f>
        <v>0.9434880000000001</v>
      </c>
      <c r="S138" s="156">
        <v>0</v>
      </c>
      <c r="T138" s="157">
        <f>S138*H138</f>
        <v>0</v>
      </c>
      <c r="AR138" s="21" t="s">
        <v>163</v>
      </c>
      <c r="AT138" s="21" t="s">
        <v>156</v>
      </c>
      <c r="AU138" s="21" t="s">
        <v>81</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210</v>
      </c>
    </row>
    <row r="139" spans="2:65" s="11" customFormat="1" ht="13.5">
      <c r="B139" s="171"/>
      <c r="D139" s="172" t="s">
        <v>270</v>
      </c>
      <c r="E139" s="173" t="s">
        <v>21</v>
      </c>
      <c r="F139" s="174" t="s">
        <v>3562</v>
      </c>
      <c r="H139" s="175">
        <v>14.976000000000001</v>
      </c>
      <c r="I139" s="176"/>
      <c r="L139" s="171"/>
      <c r="M139" s="177"/>
      <c r="T139" s="178"/>
      <c r="AT139" s="173" t="s">
        <v>270</v>
      </c>
      <c r="AU139" s="173" t="s">
        <v>81</v>
      </c>
      <c r="AV139" s="11" t="s">
        <v>83</v>
      </c>
      <c r="AW139" s="11" t="s">
        <v>37</v>
      </c>
      <c r="AX139" s="11" t="s">
        <v>73</v>
      </c>
      <c r="AY139" s="173" t="s">
        <v>155</v>
      </c>
    </row>
    <row r="140" spans="2:65" s="12" customFormat="1" ht="13.5">
      <c r="B140" s="179"/>
      <c r="D140" s="172" t="s">
        <v>270</v>
      </c>
      <c r="E140" s="180" t="s">
        <v>21</v>
      </c>
      <c r="F140" s="181" t="s">
        <v>275</v>
      </c>
      <c r="H140" s="182">
        <v>14.976000000000001</v>
      </c>
      <c r="I140" s="183"/>
      <c r="L140" s="179"/>
      <c r="M140" s="184"/>
      <c r="T140" s="185"/>
      <c r="AT140" s="180" t="s">
        <v>270</v>
      </c>
      <c r="AU140" s="180" t="s">
        <v>81</v>
      </c>
      <c r="AV140" s="12" t="s">
        <v>163</v>
      </c>
      <c r="AW140" s="12" t="s">
        <v>37</v>
      </c>
      <c r="AX140" s="12" t="s">
        <v>81</v>
      </c>
      <c r="AY140" s="180" t="s">
        <v>155</v>
      </c>
    </row>
    <row r="141" spans="2:65" s="1" customFormat="1" ht="16.5" customHeight="1">
      <c r="B141" s="37"/>
      <c r="C141" s="147" t="s">
        <v>183</v>
      </c>
      <c r="D141" s="147" t="s">
        <v>156</v>
      </c>
      <c r="E141" s="148" t="s">
        <v>3563</v>
      </c>
      <c r="F141" s="149" t="s">
        <v>3564</v>
      </c>
      <c r="G141" s="150" t="s">
        <v>427</v>
      </c>
      <c r="H141" s="151">
        <v>10</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81</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214</v>
      </c>
    </row>
    <row r="142" spans="2:65" s="1" customFormat="1" ht="16.5" customHeight="1">
      <c r="B142" s="37"/>
      <c r="C142" s="147" t="s">
        <v>211</v>
      </c>
      <c r="D142" s="147" t="s">
        <v>156</v>
      </c>
      <c r="E142" s="148" t="s">
        <v>3565</v>
      </c>
      <c r="F142" s="149" t="s">
        <v>3566</v>
      </c>
      <c r="G142" s="150" t="s">
        <v>427</v>
      </c>
      <c r="H142" s="151">
        <v>13</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81</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217</v>
      </c>
    </row>
    <row r="143" spans="2:65" s="11" customFormat="1" ht="13.5">
      <c r="B143" s="171"/>
      <c r="D143" s="172" t="s">
        <v>270</v>
      </c>
      <c r="E143" s="173" t="s">
        <v>21</v>
      </c>
      <c r="F143" s="174" t="s">
        <v>198</v>
      </c>
      <c r="H143" s="175">
        <v>13</v>
      </c>
      <c r="I143" s="176"/>
      <c r="L143" s="171"/>
      <c r="M143" s="177"/>
      <c r="T143" s="178"/>
      <c r="AT143" s="173" t="s">
        <v>270</v>
      </c>
      <c r="AU143" s="173" t="s">
        <v>81</v>
      </c>
      <c r="AV143" s="11" t="s">
        <v>83</v>
      </c>
      <c r="AW143" s="11" t="s">
        <v>37</v>
      </c>
      <c r="AX143" s="11" t="s">
        <v>73</v>
      </c>
      <c r="AY143" s="173" t="s">
        <v>155</v>
      </c>
    </row>
    <row r="144" spans="2:65" s="12" customFormat="1" ht="13.5">
      <c r="B144" s="179"/>
      <c r="D144" s="172" t="s">
        <v>270</v>
      </c>
      <c r="E144" s="180" t="s">
        <v>21</v>
      </c>
      <c r="F144" s="181" t="s">
        <v>275</v>
      </c>
      <c r="H144" s="182">
        <v>13</v>
      </c>
      <c r="I144" s="183"/>
      <c r="L144" s="179"/>
      <c r="M144" s="184"/>
      <c r="T144" s="185"/>
      <c r="AT144" s="180" t="s">
        <v>270</v>
      </c>
      <c r="AU144" s="180" t="s">
        <v>81</v>
      </c>
      <c r="AV144" s="12" t="s">
        <v>163</v>
      </c>
      <c r="AW144" s="12" t="s">
        <v>37</v>
      </c>
      <c r="AX144" s="12" t="s">
        <v>81</v>
      </c>
      <c r="AY144" s="180" t="s">
        <v>155</v>
      </c>
    </row>
    <row r="145" spans="2:65" s="1" customFormat="1" ht="16.5" customHeight="1">
      <c r="B145" s="37"/>
      <c r="C145" s="147" t="s">
        <v>187</v>
      </c>
      <c r="D145" s="147" t="s">
        <v>156</v>
      </c>
      <c r="E145" s="148" t="s">
        <v>3567</v>
      </c>
      <c r="F145" s="149" t="s">
        <v>3568</v>
      </c>
      <c r="G145" s="150" t="s">
        <v>284</v>
      </c>
      <c r="H145" s="151">
        <v>20.28</v>
      </c>
      <c r="I145" s="152"/>
      <c r="J145" s="153">
        <f>ROUND(I145*H145,2)</f>
        <v>0</v>
      </c>
      <c r="K145" s="149" t="s">
        <v>21</v>
      </c>
      <c r="L145" s="37"/>
      <c r="M145" s="154" t="s">
        <v>21</v>
      </c>
      <c r="N145" s="155" t="s">
        <v>44</v>
      </c>
      <c r="P145" s="156">
        <f>O145*H145</f>
        <v>0</v>
      </c>
      <c r="Q145" s="156">
        <v>5.6939999999999998E-2</v>
      </c>
      <c r="R145" s="156">
        <f>Q145*H145</f>
        <v>1.1547432</v>
      </c>
      <c r="S145" s="156">
        <v>0</v>
      </c>
      <c r="T145" s="157">
        <f>S145*H145</f>
        <v>0</v>
      </c>
      <c r="AR145" s="21" t="s">
        <v>163</v>
      </c>
      <c r="AT145" s="21" t="s">
        <v>156</v>
      </c>
      <c r="AU145" s="21" t="s">
        <v>81</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221</v>
      </c>
    </row>
    <row r="146" spans="2:65" s="11" customFormat="1" ht="13.5">
      <c r="B146" s="171"/>
      <c r="D146" s="172" t="s">
        <v>270</v>
      </c>
      <c r="E146" s="173" t="s">
        <v>21</v>
      </c>
      <c r="F146" s="174" t="s">
        <v>2413</v>
      </c>
      <c r="H146" s="175">
        <v>20.28</v>
      </c>
      <c r="I146" s="176"/>
      <c r="L146" s="171"/>
      <c r="M146" s="177"/>
      <c r="T146" s="178"/>
      <c r="AT146" s="173" t="s">
        <v>270</v>
      </c>
      <c r="AU146" s="173" t="s">
        <v>81</v>
      </c>
      <c r="AV146" s="11" t="s">
        <v>83</v>
      </c>
      <c r="AW146" s="11" t="s">
        <v>37</v>
      </c>
      <c r="AX146" s="11" t="s">
        <v>73</v>
      </c>
      <c r="AY146" s="173" t="s">
        <v>155</v>
      </c>
    </row>
    <row r="147" spans="2:65" s="12" customFormat="1" ht="13.5">
      <c r="B147" s="179"/>
      <c r="D147" s="172" t="s">
        <v>270</v>
      </c>
      <c r="E147" s="180" t="s">
        <v>21</v>
      </c>
      <c r="F147" s="181" t="s">
        <v>275</v>
      </c>
      <c r="H147" s="182">
        <v>20.28</v>
      </c>
      <c r="I147" s="183"/>
      <c r="L147" s="179"/>
      <c r="M147" s="184"/>
      <c r="T147" s="185"/>
      <c r="AT147" s="180" t="s">
        <v>270</v>
      </c>
      <c r="AU147" s="180" t="s">
        <v>81</v>
      </c>
      <c r="AV147" s="12" t="s">
        <v>163</v>
      </c>
      <c r="AW147" s="12" t="s">
        <v>37</v>
      </c>
      <c r="AX147" s="12" t="s">
        <v>81</v>
      </c>
      <c r="AY147" s="180" t="s">
        <v>155</v>
      </c>
    </row>
    <row r="148" spans="2:65" s="1" customFormat="1" ht="16.5" customHeight="1">
      <c r="B148" s="37"/>
      <c r="C148" s="147" t="s">
        <v>218</v>
      </c>
      <c r="D148" s="147" t="s">
        <v>156</v>
      </c>
      <c r="E148" s="148" t="s">
        <v>3569</v>
      </c>
      <c r="F148" s="149" t="s">
        <v>3570</v>
      </c>
      <c r="G148" s="150" t="s">
        <v>427</v>
      </c>
      <c r="H148" s="151">
        <v>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81</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224</v>
      </c>
    </row>
    <row r="149" spans="2:65" s="1" customFormat="1" ht="16.5" customHeight="1">
      <c r="B149" s="37"/>
      <c r="C149" s="147" t="s">
        <v>190</v>
      </c>
      <c r="D149" s="147" t="s">
        <v>156</v>
      </c>
      <c r="E149" s="148" t="s">
        <v>3571</v>
      </c>
      <c r="F149" s="149" t="s">
        <v>3572</v>
      </c>
      <c r="G149" s="150" t="s">
        <v>284</v>
      </c>
      <c r="H149" s="151">
        <v>11.44</v>
      </c>
      <c r="I149" s="152"/>
      <c r="J149" s="153">
        <f>ROUND(I149*H149,2)</f>
        <v>0</v>
      </c>
      <c r="K149" s="149" t="s">
        <v>21</v>
      </c>
      <c r="L149" s="37"/>
      <c r="M149" s="154" t="s">
        <v>21</v>
      </c>
      <c r="N149" s="155" t="s">
        <v>44</v>
      </c>
      <c r="P149" s="156">
        <f>O149*H149</f>
        <v>0</v>
      </c>
      <c r="Q149" s="156">
        <v>6.7849999999999994E-2</v>
      </c>
      <c r="R149" s="156">
        <f>Q149*H149</f>
        <v>0.77620399999999989</v>
      </c>
      <c r="S149" s="156">
        <v>0</v>
      </c>
      <c r="T149" s="157">
        <f>S149*H149</f>
        <v>0</v>
      </c>
      <c r="AR149" s="21" t="s">
        <v>163</v>
      </c>
      <c r="AT149" s="21" t="s">
        <v>156</v>
      </c>
      <c r="AU149" s="21" t="s">
        <v>81</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227</v>
      </c>
    </row>
    <row r="150" spans="2:65" s="11" customFormat="1" ht="13.5">
      <c r="B150" s="171"/>
      <c r="D150" s="172" t="s">
        <v>270</v>
      </c>
      <c r="E150" s="173" t="s">
        <v>21</v>
      </c>
      <c r="F150" s="174" t="s">
        <v>2506</v>
      </c>
      <c r="H150" s="175">
        <v>11.44</v>
      </c>
      <c r="I150" s="176"/>
      <c r="L150" s="171"/>
      <c r="M150" s="177"/>
      <c r="T150" s="178"/>
      <c r="AT150" s="173" t="s">
        <v>270</v>
      </c>
      <c r="AU150" s="173" t="s">
        <v>81</v>
      </c>
      <c r="AV150" s="11" t="s">
        <v>83</v>
      </c>
      <c r="AW150" s="11" t="s">
        <v>37</v>
      </c>
      <c r="AX150" s="11" t="s">
        <v>73</v>
      </c>
      <c r="AY150" s="173" t="s">
        <v>155</v>
      </c>
    </row>
    <row r="151" spans="2:65" s="12" customFormat="1" ht="13.5">
      <c r="B151" s="179"/>
      <c r="D151" s="172" t="s">
        <v>270</v>
      </c>
      <c r="E151" s="180" t="s">
        <v>21</v>
      </c>
      <c r="F151" s="181" t="s">
        <v>275</v>
      </c>
      <c r="H151" s="182">
        <v>11.44</v>
      </c>
      <c r="I151" s="183"/>
      <c r="L151" s="179"/>
      <c r="M151" s="184"/>
      <c r="T151" s="185"/>
      <c r="AT151" s="180" t="s">
        <v>270</v>
      </c>
      <c r="AU151" s="180" t="s">
        <v>81</v>
      </c>
      <c r="AV151" s="12" t="s">
        <v>163</v>
      </c>
      <c r="AW151" s="12" t="s">
        <v>37</v>
      </c>
      <c r="AX151" s="12" t="s">
        <v>81</v>
      </c>
      <c r="AY151" s="180" t="s">
        <v>155</v>
      </c>
    </row>
    <row r="152" spans="2:65" s="1" customFormat="1" ht="16.5" customHeight="1">
      <c r="B152" s="37"/>
      <c r="C152" s="147" t="s">
        <v>9</v>
      </c>
      <c r="D152" s="147" t="s">
        <v>156</v>
      </c>
      <c r="E152" s="148" t="s">
        <v>3573</v>
      </c>
      <c r="F152" s="149" t="s">
        <v>3574</v>
      </c>
      <c r="G152" s="150" t="s">
        <v>300</v>
      </c>
      <c r="H152" s="151">
        <v>44.2</v>
      </c>
      <c r="I152" s="152"/>
      <c r="J152" s="153">
        <f>ROUND(I152*H152,2)</f>
        <v>0</v>
      </c>
      <c r="K152" s="149" t="s">
        <v>21</v>
      </c>
      <c r="L152" s="37"/>
      <c r="M152" s="154" t="s">
        <v>21</v>
      </c>
      <c r="N152" s="155" t="s">
        <v>44</v>
      </c>
      <c r="P152" s="156">
        <f>O152*H152</f>
        <v>0</v>
      </c>
      <c r="Q152" s="156">
        <v>1.239E-2</v>
      </c>
      <c r="R152" s="156">
        <f>Q152*H152</f>
        <v>0.54763800000000007</v>
      </c>
      <c r="S152" s="156">
        <v>0</v>
      </c>
      <c r="T152" s="157">
        <f>S152*H152</f>
        <v>0</v>
      </c>
      <c r="AR152" s="21" t="s">
        <v>163</v>
      </c>
      <c r="AT152" s="21" t="s">
        <v>156</v>
      </c>
      <c r="AU152" s="21" t="s">
        <v>81</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230</v>
      </c>
    </row>
    <row r="153" spans="2:65" s="11" customFormat="1" ht="13.5">
      <c r="B153" s="171"/>
      <c r="D153" s="172" t="s">
        <v>270</v>
      </c>
      <c r="E153" s="173" t="s">
        <v>21</v>
      </c>
      <c r="F153" s="174" t="s">
        <v>320</v>
      </c>
      <c r="H153" s="175">
        <v>44.2</v>
      </c>
      <c r="I153" s="176"/>
      <c r="L153" s="171"/>
      <c r="M153" s="177"/>
      <c r="T153" s="178"/>
      <c r="AT153" s="173" t="s">
        <v>270</v>
      </c>
      <c r="AU153" s="173" t="s">
        <v>81</v>
      </c>
      <c r="AV153" s="11" t="s">
        <v>83</v>
      </c>
      <c r="AW153" s="11" t="s">
        <v>37</v>
      </c>
      <c r="AX153" s="11" t="s">
        <v>73</v>
      </c>
      <c r="AY153" s="173" t="s">
        <v>155</v>
      </c>
    </row>
    <row r="154" spans="2:65" s="12" customFormat="1" ht="13.5">
      <c r="B154" s="179"/>
      <c r="D154" s="172" t="s">
        <v>270</v>
      </c>
      <c r="E154" s="180" t="s">
        <v>21</v>
      </c>
      <c r="F154" s="181" t="s">
        <v>275</v>
      </c>
      <c r="H154" s="182">
        <v>44.2</v>
      </c>
      <c r="I154" s="183"/>
      <c r="L154" s="179"/>
      <c r="M154" s="184"/>
      <c r="T154" s="185"/>
      <c r="AT154" s="180" t="s">
        <v>270</v>
      </c>
      <c r="AU154" s="180" t="s">
        <v>81</v>
      </c>
      <c r="AV154" s="12" t="s">
        <v>163</v>
      </c>
      <c r="AW154" s="12" t="s">
        <v>37</v>
      </c>
      <c r="AX154" s="12" t="s">
        <v>81</v>
      </c>
      <c r="AY154" s="180" t="s">
        <v>155</v>
      </c>
    </row>
    <row r="155" spans="2:65" s="1" customFormat="1" ht="16.5" customHeight="1">
      <c r="B155" s="37"/>
      <c r="C155" s="147" t="s">
        <v>194</v>
      </c>
      <c r="D155" s="147" t="s">
        <v>156</v>
      </c>
      <c r="E155" s="148" t="s">
        <v>3575</v>
      </c>
      <c r="F155" s="149" t="s">
        <v>3576</v>
      </c>
      <c r="G155" s="150" t="s">
        <v>300</v>
      </c>
      <c r="H155" s="151">
        <v>23.4</v>
      </c>
      <c r="I155" s="152"/>
      <c r="J155" s="153">
        <f>ROUND(I155*H155,2)</f>
        <v>0</v>
      </c>
      <c r="K155" s="149" t="s">
        <v>21</v>
      </c>
      <c r="L155" s="37"/>
      <c r="M155" s="154" t="s">
        <v>21</v>
      </c>
      <c r="N155" s="155" t="s">
        <v>44</v>
      </c>
      <c r="P155" s="156">
        <f>O155*H155</f>
        <v>0</v>
      </c>
      <c r="Q155" s="156">
        <v>3.6600000000000001E-2</v>
      </c>
      <c r="R155" s="156">
        <f>Q155*H155</f>
        <v>0.85643999999999998</v>
      </c>
      <c r="S155" s="156">
        <v>0</v>
      </c>
      <c r="T155" s="157">
        <f>S155*H155</f>
        <v>0</v>
      </c>
      <c r="AR155" s="21" t="s">
        <v>163</v>
      </c>
      <c r="AT155" s="21" t="s">
        <v>156</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234</v>
      </c>
    </row>
    <row r="156" spans="2:65" s="11" customFormat="1" ht="13.5">
      <c r="B156" s="171"/>
      <c r="D156" s="172" t="s">
        <v>270</v>
      </c>
      <c r="E156" s="173" t="s">
        <v>21</v>
      </c>
      <c r="F156" s="174" t="s">
        <v>2344</v>
      </c>
      <c r="H156" s="175">
        <v>23.4</v>
      </c>
      <c r="I156" s="176"/>
      <c r="L156" s="171"/>
      <c r="M156" s="177"/>
      <c r="T156" s="178"/>
      <c r="AT156" s="173" t="s">
        <v>270</v>
      </c>
      <c r="AU156" s="173" t="s">
        <v>81</v>
      </c>
      <c r="AV156" s="11" t="s">
        <v>83</v>
      </c>
      <c r="AW156" s="11" t="s">
        <v>37</v>
      </c>
      <c r="AX156" s="11" t="s">
        <v>73</v>
      </c>
      <c r="AY156" s="173" t="s">
        <v>155</v>
      </c>
    </row>
    <row r="157" spans="2:65" s="12" customFormat="1" ht="13.5">
      <c r="B157" s="179"/>
      <c r="D157" s="172" t="s">
        <v>270</v>
      </c>
      <c r="E157" s="180" t="s">
        <v>21</v>
      </c>
      <c r="F157" s="181" t="s">
        <v>275</v>
      </c>
      <c r="H157" s="182">
        <v>23.4</v>
      </c>
      <c r="I157" s="183"/>
      <c r="L157" s="179"/>
      <c r="M157" s="184"/>
      <c r="T157" s="185"/>
      <c r="AT157" s="180" t="s">
        <v>270</v>
      </c>
      <c r="AU157" s="180" t="s">
        <v>81</v>
      </c>
      <c r="AV157" s="12" t="s">
        <v>163</v>
      </c>
      <c r="AW157" s="12" t="s">
        <v>37</v>
      </c>
      <c r="AX157" s="12" t="s">
        <v>81</v>
      </c>
      <c r="AY157" s="180" t="s">
        <v>155</v>
      </c>
    </row>
    <row r="158" spans="2:65" s="1" customFormat="1" ht="16.5" customHeight="1">
      <c r="B158" s="37"/>
      <c r="C158" s="147" t="s">
        <v>231</v>
      </c>
      <c r="D158" s="147" t="s">
        <v>156</v>
      </c>
      <c r="E158" s="148" t="s">
        <v>3577</v>
      </c>
      <c r="F158" s="149" t="s">
        <v>3578</v>
      </c>
      <c r="G158" s="150" t="s">
        <v>427</v>
      </c>
      <c r="H158" s="151">
        <v>23</v>
      </c>
      <c r="I158" s="152"/>
      <c r="J158" s="153">
        <f>ROUND(I158*H158,2)</f>
        <v>0</v>
      </c>
      <c r="K158" s="149" t="s">
        <v>21</v>
      </c>
      <c r="L158" s="37"/>
      <c r="M158" s="154" t="s">
        <v>21</v>
      </c>
      <c r="N158" s="155" t="s">
        <v>44</v>
      </c>
      <c r="P158" s="156">
        <f>O158*H158</f>
        <v>0</v>
      </c>
      <c r="Q158" s="156">
        <v>1E-3</v>
      </c>
      <c r="R158" s="156">
        <f>Q158*H158</f>
        <v>2.3E-2</v>
      </c>
      <c r="S158" s="156">
        <v>0</v>
      </c>
      <c r="T158" s="157">
        <f>S158*H158</f>
        <v>0</v>
      </c>
      <c r="AR158" s="21" t="s">
        <v>163</v>
      </c>
      <c r="AT158" s="21" t="s">
        <v>156</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237</v>
      </c>
    </row>
    <row r="159" spans="2:65" s="1" customFormat="1" ht="16.5" customHeight="1">
      <c r="B159" s="37"/>
      <c r="C159" s="147" t="s">
        <v>197</v>
      </c>
      <c r="D159" s="147" t="s">
        <v>156</v>
      </c>
      <c r="E159" s="148" t="s">
        <v>3579</v>
      </c>
      <c r="F159" s="149" t="s">
        <v>3580</v>
      </c>
      <c r="G159" s="150" t="s">
        <v>427</v>
      </c>
      <c r="H159" s="151">
        <v>18</v>
      </c>
      <c r="I159" s="152"/>
      <c r="J159" s="153">
        <f>ROUND(I159*H159,2)</f>
        <v>0</v>
      </c>
      <c r="K159" s="149" t="s">
        <v>21</v>
      </c>
      <c r="L159" s="37"/>
      <c r="M159" s="154" t="s">
        <v>21</v>
      </c>
      <c r="N159" s="155" t="s">
        <v>44</v>
      </c>
      <c r="P159" s="156">
        <f>O159*H159</f>
        <v>0</v>
      </c>
      <c r="Q159" s="156">
        <v>8.0000000000000002E-3</v>
      </c>
      <c r="R159" s="156">
        <f>Q159*H159</f>
        <v>0.14400000000000002</v>
      </c>
      <c r="S159" s="156">
        <v>0</v>
      </c>
      <c r="T159" s="157">
        <f>S159*H159</f>
        <v>0</v>
      </c>
      <c r="AR159" s="21" t="s">
        <v>163</v>
      </c>
      <c r="AT159" s="21" t="s">
        <v>156</v>
      </c>
      <c r="AU159" s="21" t="s">
        <v>81</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241</v>
      </c>
    </row>
    <row r="160" spans="2:65" s="1" customFormat="1" ht="16.5" customHeight="1">
      <c r="B160" s="37"/>
      <c r="C160" s="147" t="s">
        <v>238</v>
      </c>
      <c r="D160" s="147" t="s">
        <v>156</v>
      </c>
      <c r="E160" s="148" t="s">
        <v>3581</v>
      </c>
      <c r="F160" s="149" t="s">
        <v>3582</v>
      </c>
      <c r="G160" s="150" t="s">
        <v>265</v>
      </c>
      <c r="H160" s="151">
        <v>11.962999999999999</v>
      </c>
      <c r="I160" s="152"/>
      <c r="J160" s="153">
        <f>ROUND(I160*H160,2)</f>
        <v>0</v>
      </c>
      <c r="K160" s="149" t="s">
        <v>21</v>
      </c>
      <c r="L160" s="37"/>
      <c r="M160" s="154" t="s">
        <v>21</v>
      </c>
      <c r="N160" s="155" t="s">
        <v>44</v>
      </c>
      <c r="P160" s="156">
        <f>O160*H160</f>
        <v>0</v>
      </c>
      <c r="Q160" s="156">
        <v>1.8021199999999999</v>
      </c>
      <c r="R160" s="156">
        <f>Q160*H160</f>
        <v>21.558761559999997</v>
      </c>
      <c r="S160" s="156">
        <v>0</v>
      </c>
      <c r="T160" s="157">
        <f>S160*H160</f>
        <v>0</v>
      </c>
      <c r="AR160" s="21" t="s">
        <v>163</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347</v>
      </c>
    </row>
    <row r="161" spans="2:65" s="11" customFormat="1" ht="13.5">
      <c r="B161" s="171"/>
      <c r="D161" s="172" t="s">
        <v>270</v>
      </c>
      <c r="E161" s="173" t="s">
        <v>21</v>
      </c>
      <c r="F161" s="174" t="s">
        <v>3583</v>
      </c>
      <c r="H161" s="175">
        <v>11.962999999999999</v>
      </c>
      <c r="I161" s="176"/>
      <c r="L161" s="171"/>
      <c r="M161" s="177"/>
      <c r="T161" s="178"/>
      <c r="AT161" s="173" t="s">
        <v>270</v>
      </c>
      <c r="AU161" s="173" t="s">
        <v>81</v>
      </c>
      <c r="AV161" s="11" t="s">
        <v>83</v>
      </c>
      <c r="AW161" s="11" t="s">
        <v>37</v>
      </c>
      <c r="AX161" s="11" t="s">
        <v>73</v>
      </c>
      <c r="AY161" s="173" t="s">
        <v>155</v>
      </c>
    </row>
    <row r="162" spans="2:65" s="12" customFormat="1" ht="13.5">
      <c r="B162" s="179"/>
      <c r="D162" s="172" t="s">
        <v>270</v>
      </c>
      <c r="E162" s="180" t="s">
        <v>21</v>
      </c>
      <c r="F162" s="181" t="s">
        <v>275</v>
      </c>
      <c r="H162" s="182">
        <v>11.962999999999999</v>
      </c>
      <c r="I162" s="183"/>
      <c r="L162" s="179"/>
      <c r="M162" s="184"/>
      <c r="T162" s="185"/>
      <c r="AT162" s="180" t="s">
        <v>270</v>
      </c>
      <c r="AU162" s="180" t="s">
        <v>81</v>
      </c>
      <c r="AV162" s="12" t="s">
        <v>163</v>
      </c>
      <c r="AW162" s="12" t="s">
        <v>37</v>
      </c>
      <c r="AX162" s="12" t="s">
        <v>81</v>
      </c>
      <c r="AY162" s="180" t="s">
        <v>155</v>
      </c>
    </row>
    <row r="163" spans="2:65" s="1" customFormat="1" ht="16.5" customHeight="1">
      <c r="B163" s="37"/>
      <c r="C163" s="147" t="s">
        <v>201</v>
      </c>
      <c r="D163" s="147" t="s">
        <v>156</v>
      </c>
      <c r="E163" s="148" t="s">
        <v>3584</v>
      </c>
      <c r="F163" s="149" t="s">
        <v>3585</v>
      </c>
      <c r="G163" s="150" t="s">
        <v>427</v>
      </c>
      <c r="H163" s="151">
        <v>13</v>
      </c>
      <c r="I163" s="152"/>
      <c r="J163" s="153">
        <f>ROUND(I163*H163,2)</f>
        <v>0</v>
      </c>
      <c r="K163" s="149" t="s">
        <v>21</v>
      </c>
      <c r="L163" s="37"/>
      <c r="M163" s="154" t="s">
        <v>21</v>
      </c>
      <c r="N163" s="155" t="s">
        <v>44</v>
      </c>
      <c r="P163" s="156">
        <f>O163*H163</f>
        <v>0</v>
      </c>
      <c r="Q163" s="156">
        <v>2.3700000000000001E-3</v>
      </c>
      <c r="R163" s="156">
        <f>Q163*H163</f>
        <v>3.0810000000000001E-2</v>
      </c>
      <c r="S163" s="156">
        <v>0</v>
      </c>
      <c r="T163" s="157">
        <f>S163*H163</f>
        <v>0</v>
      </c>
      <c r="AR163" s="21" t="s">
        <v>163</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163</v>
      </c>
      <c r="BM163" s="21" t="s">
        <v>351</v>
      </c>
    </row>
    <row r="164" spans="2:65" s="1" customFormat="1" ht="16.5" customHeight="1">
      <c r="B164" s="37"/>
      <c r="C164" s="147" t="s">
        <v>356</v>
      </c>
      <c r="D164" s="147" t="s">
        <v>156</v>
      </c>
      <c r="E164" s="148" t="s">
        <v>3586</v>
      </c>
      <c r="F164" s="149" t="s">
        <v>3587</v>
      </c>
      <c r="G164" s="150" t="s">
        <v>427</v>
      </c>
      <c r="H164" s="151">
        <v>5</v>
      </c>
      <c r="I164" s="152"/>
      <c r="J164" s="153">
        <f>ROUND(I164*H164,2)</f>
        <v>0</v>
      </c>
      <c r="K164" s="149" t="s">
        <v>21</v>
      </c>
      <c r="L164" s="37"/>
      <c r="M164" s="154" t="s">
        <v>21</v>
      </c>
      <c r="N164" s="155" t="s">
        <v>44</v>
      </c>
      <c r="P164" s="156">
        <f>O164*H164</f>
        <v>0</v>
      </c>
      <c r="Q164" s="156">
        <v>1.9369999999999998E-2</v>
      </c>
      <c r="R164" s="156">
        <f>Q164*H164</f>
        <v>9.6849999999999992E-2</v>
      </c>
      <c r="S164" s="156">
        <v>0</v>
      </c>
      <c r="T164" s="157">
        <f>S164*H164</f>
        <v>0</v>
      </c>
      <c r="AR164" s="21" t="s">
        <v>163</v>
      </c>
      <c r="AT164" s="21" t="s">
        <v>156</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354</v>
      </c>
    </row>
    <row r="165" spans="2:65" s="1" customFormat="1" ht="16.5" customHeight="1">
      <c r="B165" s="37"/>
      <c r="C165" s="147" t="s">
        <v>204</v>
      </c>
      <c r="D165" s="147" t="s">
        <v>156</v>
      </c>
      <c r="E165" s="148" t="s">
        <v>3588</v>
      </c>
      <c r="F165" s="149" t="s">
        <v>3589</v>
      </c>
      <c r="G165" s="150" t="s">
        <v>427</v>
      </c>
      <c r="H165" s="151">
        <v>34</v>
      </c>
      <c r="I165" s="152"/>
      <c r="J165" s="153">
        <f>ROUND(I165*H165,2)</f>
        <v>0</v>
      </c>
      <c r="K165" s="149" t="s">
        <v>21</v>
      </c>
      <c r="L165" s="37"/>
      <c r="M165" s="154" t="s">
        <v>21</v>
      </c>
      <c r="N165" s="155" t="s">
        <v>44</v>
      </c>
      <c r="P165" s="156">
        <f>O165*H165</f>
        <v>0</v>
      </c>
      <c r="Q165" s="156">
        <v>3.15E-2</v>
      </c>
      <c r="R165" s="156">
        <f>Q165*H165</f>
        <v>1.071</v>
      </c>
      <c r="S165" s="156">
        <v>0</v>
      </c>
      <c r="T165" s="157">
        <f>S165*H165</f>
        <v>0</v>
      </c>
      <c r="AR165" s="21" t="s">
        <v>163</v>
      </c>
      <c r="AT165" s="21" t="s">
        <v>156</v>
      </c>
      <c r="AU165" s="21" t="s">
        <v>81</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163</v>
      </c>
      <c r="BM165" s="21" t="s">
        <v>359</v>
      </c>
    </row>
    <row r="166" spans="2:65" s="1" customFormat="1" ht="16.5" customHeight="1">
      <c r="B166" s="37"/>
      <c r="C166" s="147" t="s">
        <v>368</v>
      </c>
      <c r="D166" s="147" t="s">
        <v>156</v>
      </c>
      <c r="E166" s="148" t="s">
        <v>3590</v>
      </c>
      <c r="F166" s="149" t="s">
        <v>3591</v>
      </c>
      <c r="G166" s="150" t="s">
        <v>300</v>
      </c>
      <c r="H166" s="151">
        <v>28.6</v>
      </c>
      <c r="I166" s="152"/>
      <c r="J166" s="153">
        <f>ROUND(I166*H166,2)</f>
        <v>0</v>
      </c>
      <c r="K166" s="149" t="s">
        <v>21</v>
      </c>
      <c r="L166" s="37"/>
      <c r="M166" s="154" t="s">
        <v>21</v>
      </c>
      <c r="N166" s="155" t="s">
        <v>44</v>
      </c>
      <c r="P166" s="156">
        <f>O166*H166</f>
        <v>0</v>
      </c>
      <c r="Q166" s="156">
        <v>0.01</v>
      </c>
      <c r="R166" s="156">
        <f>Q166*H166</f>
        <v>0.28600000000000003</v>
      </c>
      <c r="S166" s="156">
        <v>0</v>
      </c>
      <c r="T166" s="157">
        <f>S166*H166</f>
        <v>0</v>
      </c>
      <c r="AR166" s="21" t="s">
        <v>163</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366</v>
      </c>
    </row>
    <row r="167" spans="2:65" s="11" customFormat="1" ht="13.5">
      <c r="B167" s="171"/>
      <c r="D167" s="172" t="s">
        <v>270</v>
      </c>
      <c r="E167" s="173" t="s">
        <v>21</v>
      </c>
      <c r="F167" s="174" t="s">
        <v>2574</v>
      </c>
      <c r="H167" s="175">
        <v>28.6</v>
      </c>
      <c r="I167" s="176"/>
      <c r="L167" s="171"/>
      <c r="M167" s="177"/>
      <c r="T167" s="178"/>
      <c r="AT167" s="173" t="s">
        <v>270</v>
      </c>
      <c r="AU167" s="173" t="s">
        <v>81</v>
      </c>
      <c r="AV167" s="11" t="s">
        <v>83</v>
      </c>
      <c r="AW167" s="11" t="s">
        <v>37</v>
      </c>
      <c r="AX167" s="11" t="s">
        <v>73</v>
      </c>
      <c r="AY167" s="173" t="s">
        <v>155</v>
      </c>
    </row>
    <row r="168" spans="2:65" s="12" customFormat="1" ht="13.5">
      <c r="B168" s="179"/>
      <c r="D168" s="172" t="s">
        <v>270</v>
      </c>
      <c r="E168" s="180" t="s">
        <v>21</v>
      </c>
      <c r="F168" s="181" t="s">
        <v>275</v>
      </c>
      <c r="H168" s="182">
        <v>28.6</v>
      </c>
      <c r="I168" s="183"/>
      <c r="L168" s="179"/>
      <c r="M168" s="184"/>
      <c r="T168" s="185"/>
      <c r="AT168" s="180" t="s">
        <v>270</v>
      </c>
      <c r="AU168" s="180" t="s">
        <v>81</v>
      </c>
      <c r="AV168" s="12" t="s">
        <v>163</v>
      </c>
      <c r="AW168" s="12" t="s">
        <v>37</v>
      </c>
      <c r="AX168" s="12" t="s">
        <v>81</v>
      </c>
      <c r="AY168" s="180" t="s">
        <v>155</v>
      </c>
    </row>
    <row r="169" spans="2:65" s="1" customFormat="1" ht="16.5" customHeight="1">
      <c r="B169" s="37"/>
      <c r="C169" s="147" t="s">
        <v>207</v>
      </c>
      <c r="D169" s="147" t="s">
        <v>156</v>
      </c>
      <c r="E169" s="148" t="s">
        <v>3592</v>
      </c>
      <c r="F169" s="149" t="s">
        <v>3593</v>
      </c>
      <c r="G169" s="150" t="s">
        <v>427</v>
      </c>
      <c r="H169" s="151">
        <v>86</v>
      </c>
      <c r="I169" s="152"/>
      <c r="J169" s="153">
        <f>ROUND(I169*H169,2)</f>
        <v>0</v>
      </c>
      <c r="K169" s="149" t="s">
        <v>21</v>
      </c>
      <c r="L169" s="37"/>
      <c r="M169" s="154" t="s">
        <v>21</v>
      </c>
      <c r="N169" s="155" t="s">
        <v>44</v>
      </c>
      <c r="P169" s="156">
        <f>O169*H169</f>
        <v>0</v>
      </c>
      <c r="Q169" s="156">
        <v>8.0000000000000007E-5</v>
      </c>
      <c r="R169" s="156">
        <f>Q169*H169</f>
        <v>6.8800000000000007E-3</v>
      </c>
      <c r="S169" s="156">
        <v>0</v>
      </c>
      <c r="T169" s="157">
        <f>S169*H169</f>
        <v>0</v>
      </c>
      <c r="AR169" s="21" t="s">
        <v>163</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337</v>
      </c>
    </row>
    <row r="170" spans="2:65" s="1" customFormat="1" ht="16.5" customHeight="1">
      <c r="B170" s="37"/>
      <c r="C170" s="147" t="s">
        <v>373</v>
      </c>
      <c r="D170" s="147" t="s">
        <v>156</v>
      </c>
      <c r="E170" s="148" t="s">
        <v>3594</v>
      </c>
      <c r="F170" s="149" t="s">
        <v>3595</v>
      </c>
      <c r="G170" s="150" t="s">
        <v>300</v>
      </c>
      <c r="H170" s="151">
        <v>187.2</v>
      </c>
      <c r="I170" s="152"/>
      <c r="J170" s="153">
        <f>ROUND(I170*H170,2)</f>
        <v>0</v>
      </c>
      <c r="K170" s="149" t="s">
        <v>21</v>
      </c>
      <c r="L170" s="37"/>
      <c r="M170" s="154" t="s">
        <v>21</v>
      </c>
      <c r="N170" s="155" t="s">
        <v>44</v>
      </c>
      <c r="P170" s="156">
        <f>O170*H170</f>
        <v>0</v>
      </c>
      <c r="Q170" s="156">
        <v>2.5000000000000001E-3</v>
      </c>
      <c r="R170" s="156">
        <f>Q170*H170</f>
        <v>0.46799999999999997</v>
      </c>
      <c r="S170" s="156">
        <v>0</v>
      </c>
      <c r="T170" s="157">
        <f>S170*H170</f>
        <v>0</v>
      </c>
      <c r="AR170" s="21" t="s">
        <v>163</v>
      </c>
      <c r="AT170" s="21" t="s">
        <v>156</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160</v>
      </c>
    </row>
    <row r="171" spans="2:65" s="11" customFormat="1" ht="13.5">
      <c r="B171" s="171"/>
      <c r="D171" s="172" t="s">
        <v>270</v>
      </c>
      <c r="E171" s="173" t="s">
        <v>21</v>
      </c>
      <c r="F171" s="174" t="s">
        <v>3596</v>
      </c>
      <c r="H171" s="175">
        <v>187.2</v>
      </c>
      <c r="I171" s="176"/>
      <c r="L171" s="171"/>
      <c r="M171" s="177"/>
      <c r="T171" s="178"/>
      <c r="AT171" s="173" t="s">
        <v>270</v>
      </c>
      <c r="AU171" s="173" t="s">
        <v>81</v>
      </c>
      <c r="AV171" s="11" t="s">
        <v>83</v>
      </c>
      <c r="AW171" s="11" t="s">
        <v>37</v>
      </c>
      <c r="AX171" s="11" t="s">
        <v>73</v>
      </c>
      <c r="AY171" s="173" t="s">
        <v>155</v>
      </c>
    </row>
    <row r="172" spans="2:65" s="12" customFormat="1" ht="13.5">
      <c r="B172" s="179"/>
      <c r="D172" s="172" t="s">
        <v>270</v>
      </c>
      <c r="E172" s="180" t="s">
        <v>21</v>
      </c>
      <c r="F172" s="181" t="s">
        <v>275</v>
      </c>
      <c r="H172" s="182">
        <v>187.2</v>
      </c>
      <c r="I172" s="183"/>
      <c r="L172" s="179"/>
      <c r="M172" s="184"/>
      <c r="T172" s="185"/>
      <c r="AT172" s="180" t="s">
        <v>270</v>
      </c>
      <c r="AU172" s="180" t="s">
        <v>81</v>
      </c>
      <c r="AV172" s="12" t="s">
        <v>163</v>
      </c>
      <c r="AW172" s="12" t="s">
        <v>37</v>
      </c>
      <c r="AX172" s="12" t="s">
        <v>81</v>
      </c>
      <c r="AY172" s="180" t="s">
        <v>155</v>
      </c>
    </row>
    <row r="173" spans="2:65" s="1" customFormat="1" ht="16.5" customHeight="1">
      <c r="B173" s="37"/>
      <c r="C173" s="147" t="s">
        <v>210</v>
      </c>
      <c r="D173" s="147" t="s">
        <v>156</v>
      </c>
      <c r="E173" s="148" t="s">
        <v>3597</v>
      </c>
      <c r="F173" s="149" t="s">
        <v>3598</v>
      </c>
      <c r="G173" s="150" t="s">
        <v>300</v>
      </c>
      <c r="H173" s="151">
        <v>49.4</v>
      </c>
      <c r="I173" s="152"/>
      <c r="J173" s="153">
        <f>ROUND(I173*H173,2)</f>
        <v>0</v>
      </c>
      <c r="K173" s="149" t="s">
        <v>21</v>
      </c>
      <c r="L173" s="37"/>
      <c r="M173" s="154" t="s">
        <v>21</v>
      </c>
      <c r="N173" s="155" t="s">
        <v>44</v>
      </c>
      <c r="P173" s="156">
        <f>O173*H173</f>
        <v>0</v>
      </c>
      <c r="Q173" s="156">
        <v>9.4999999999999998E-3</v>
      </c>
      <c r="R173" s="156">
        <f>Q173*H173</f>
        <v>0.46929999999999999</v>
      </c>
      <c r="S173" s="156">
        <v>0</v>
      </c>
      <c r="T173" s="157">
        <f>S173*H173</f>
        <v>0</v>
      </c>
      <c r="AR173" s="21" t="s">
        <v>163</v>
      </c>
      <c r="AT173" s="21" t="s">
        <v>156</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376</v>
      </c>
    </row>
    <row r="174" spans="2:65" s="11" customFormat="1" ht="13.5">
      <c r="B174" s="171"/>
      <c r="D174" s="172" t="s">
        <v>270</v>
      </c>
      <c r="E174" s="173" t="s">
        <v>21</v>
      </c>
      <c r="F174" s="174" t="s">
        <v>3599</v>
      </c>
      <c r="H174" s="175">
        <v>49.4</v>
      </c>
      <c r="I174" s="176"/>
      <c r="L174" s="171"/>
      <c r="M174" s="177"/>
      <c r="T174" s="178"/>
      <c r="AT174" s="173" t="s">
        <v>270</v>
      </c>
      <c r="AU174" s="173" t="s">
        <v>81</v>
      </c>
      <c r="AV174" s="11" t="s">
        <v>83</v>
      </c>
      <c r="AW174" s="11" t="s">
        <v>37</v>
      </c>
      <c r="AX174" s="11" t="s">
        <v>73</v>
      </c>
      <c r="AY174" s="173" t="s">
        <v>155</v>
      </c>
    </row>
    <row r="175" spans="2:65" s="12" customFormat="1" ht="13.5">
      <c r="B175" s="179"/>
      <c r="D175" s="172" t="s">
        <v>270</v>
      </c>
      <c r="E175" s="180" t="s">
        <v>21</v>
      </c>
      <c r="F175" s="181" t="s">
        <v>275</v>
      </c>
      <c r="H175" s="182">
        <v>49.4</v>
      </c>
      <c r="I175" s="183"/>
      <c r="L175" s="179"/>
      <c r="M175" s="184"/>
      <c r="T175" s="185"/>
      <c r="AT175" s="180" t="s">
        <v>270</v>
      </c>
      <c r="AU175" s="180" t="s">
        <v>81</v>
      </c>
      <c r="AV175" s="12" t="s">
        <v>163</v>
      </c>
      <c r="AW175" s="12" t="s">
        <v>37</v>
      </c>
      <c r="AX175" s="12" t="s">
        <v>81</v>
      </c>
      <c r="AY175" s="180" t="s">
        <v>155</v>
      </c>
    </row>
    <row r="176" spans="2:65" s="1" customFormat="1" ht="16.5" customHeight="1">
      <c r="B176" s="37"/>
      <c r="C176" s="147" t="s">
        <v>380</v>
      </c>
      <c r="D176" s="147" t="s">
        <v>156</v>
      </c>
      <c r="E176" s="148" t="s">
        <v>3600</v>
      </c>
      <c r="F176" s="149" t="s">
        <v>3601</v>
      </c>
      <c r="G176" s="150" t="s">
        <v>300</v>
      </c>
      <c r="H176" s="151">
        <v>23.4</v>
      </c>
      <c r="I176" s="152"/>
      <c r="J176" s="153">
        <f>ROUND(I176*H176,2)</f>
        <v>0</v>
      </c>
      <c r="K176" s="149" t="s">
        <v>21</v>
      </c>
      <c r="L176" s="37"/>
      <c r="M176" s="154" t="s">
        <v>21</v>
      </c>
      <c r="N176" s="155" t="s">
        <v>44</v>
      </c>
      <c r="P176" s="156">
        <f>O176*H176</f>
        <v>0</v>
      </c>
      <c r="Q176" s="156">
        <v>4.2000000000000003E-2</v>
      </c>
      <c r="R176" s="156">
        <f>Q176*H176</f>
        <v>0.98280000000000001</v>
      </c>
      <c r="S176" s="156">
        <v>0</v>
      </c>
      <c r="T176" s="157">
        <f>S176*H176</f>
        <v>0</v>
      </c>
      <c r="AR176" s="21" t="s">
        <v>163</v>
      </c>
      <c r="AT176" s="21" t="s">
        <v>156</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163</v>
      </c>
      <c r="BM176" s="21" t="s">
        <v>379</v>
      </c>
    </row>
    <row r="177" spans="2:65" s="11" customFormat="1" ht="13.5">
      <c r="B177" s="171"/>
      <c r="D177" s="172" t="s">
        <v>270</v>
      </c>
      <c r="E177" s="173" t="s">
        <v>21</v>
      </c>
      <c r="F177" s="174" t="s">
        <v>2344</v>
      </c>
      <c r="H177" s="175">
        <v>23.4</v>
      </c>
      <c r="I177" s="176"/>
      <c r="L177" s="171"/>
      <c r="M177" s="177"/>
      <c r="T177" s="178"/>
      <c r="AT177" s="173" t="s">
        <v>270</v>
      </c>
      <c r="AU177" s="173" t="s">
        <v>81</v>
      </c>
      <c r="AV177" s="11" t="s">
        <v>83</v>
      </c>
      <c r="AW177" s="11" t="s">
        <v>37</v>
      </c>
      <c r="AX177" s="11" t="s">
        <v>73</v>
      </c>
      <c r="AY177" s="173" t="s">
        <v>155</v>
      </c>
    </row>
    <row r="178" spans="2:65" s="12" customFormat="1" ht="13.5">
      <c r="B178" s="179"/>
      <c r="D178" s="172" t="s">
        <v>270</v>
      </c>
      <c r="E178" s="180" t="s">
        <v>21</v>
      </c>
      <c r="F178" s="181" t="s">
        <v>275</v>
      </c>
      <c r="H178" s="182">
        <v>23.4</v>
      </c>
      <c r="I178" s="183"/>
      <c r="L178" s="179"/>
      <c r="M178" s="184"/>
      <c r="T178" s="185"/>
      <c r="AT178" s="180" t="s">
        <v>270</v>
      </c>
      <c r="AU178" s="180" t="s">
        <v>81</v>
      </c>
      <c r="AV178" s="12" t="s">
        <v>163</v>
      </c>
      <c r="AW178" s="12" t="s">
        <v>37</v>
      </c>
      <c r="AX178" s="12" t="s">
        <v>81</v>
      </c>
      <c r="AY178" s="180" t="s">
        <v>155</v>
      </c>
    </row>
    <row r="179" spans="2:65" s="1" customFormat="1" ht="16.5" customHeight="1">
      <c r="B179" s="37"/>
      <c r="C179" s="147" t="s">
        <v>214</v>
      </c>
      <c r="D179" s="147" t="s">
        <v>156</v>
      </c>
      <c r="E179" s="148" t="s">
        <v>3602</v>
      </c>
      <c r="F179" s="149" t="s">
        <v>3603</v>
      </c>
      <c r="G179" s="150" t="s">
        <v>300</v>
      </c>
      <c r="H179" s="151">
        <v>14.56</v>
      </c>
      <c r="I179" s="152"/>
      <c r="J179" s="153">
        <f>ROUND(I179*H179,2)</f>
        <v>0</v>
      </c>
      <c r="K179" s="149" t="s">
        <v>21</v>
      </c>
      <c r="L179" s="37"/>
      <c r="M179" s="154" t="s">
        <v>21</v>
      </c>
      <c r="N179" s="155" t="s">
        <v>44</v>
      </c>
      <c r="P179" s="156">
        <f>O179*H179</f>
        <v>0</v>
      </c>
      <c r="Q179" s="156">
        <v>4.1029999999999997E-2</v>
      </c>
      <c r="R179" s="156">
        <f>Q179*H179</f>
        <v>0.59739679999999995</v>
      </c>
      <c r="S179" s="156">
        <v>0</v>
      </c>
      <c r="T179" s="157">
        <f>S179*H179</f>
        <v>0</v>
      </c>
      <c r="AR179" s="21" t="s">
        <v>163</v>
      </c>
      <c r="AT179" s="21" t="s">
        <v>156</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163</v>
      </c>
      <c r="BM179" s="21" t="s">
        <v>383</v>
      </c>
    </row>
    <row r="180" spans="2:65" s="11" customFormat="1" ht="13.5">
      <c r="B180" s="171"/>
      <c r="D180" s="172" t="s">
        <v>270</v>
      </c>
      <c r="E180" s="173" t="s">
        <v>21</v>
      </c>
      <c r="F180" s="174" t="s">
        <v>3604</v>
      </c>
      <c r="H180" s="175">
        <v>14.56</v>
      </c>
      <c r="I180" s="176"/>
      <c r="L180" s="171"/>
      <c r="M180" s="177"/>
      <c r="T180" s="178"/>
      <c r="AT180" s="173" t="s">
        <v>270</v>
      </c>
      <c r="AU180" s="173" t="s">
        <v>81</v>
      </c>
      <c r="AV180" s="11" t="s">
        <v>83</v>
      </c>
      <c r="AW180" s="11" t="s">
        <v>37</v>
      </c>
      <c r="AX180" s="11" t="s">
        <v>73</v>
      </c>
      <c r="AY180" s="173" t="s">
        <v>155</v>
      </c>
    </row>
    <row r="181" spans="2:65" s="12" customFormat="1" ht="13.5">
      <c r="B181" s="179"/>
      <c r="D181" s="172" t="s">
        <v>270</v>
      </c>
      <c r="E181" s="180" t="s">
        <v>21</v>
      </c>
      <c r="F181" s="181" t="s">
        <v>275</v>
      </c>
      <c r="H181" s="182">
        <v>14.56</v>
      </c>
      <c r="I181" s="183"/>
      <c r="L181" s="179"/>
      <c r="M181" s="184"/>
      <c r="T181" s="185"/>
      <c r="AT181" s="180" t="s">
        <v>270</v>
      </c>
      <c r="AU181" s="180" t="s">
        <v>81</v>
      </c>
      <c r="AV181" s="12" t="s">
        <v>163</v>
      </c>
      <c r="AW181" s="12" t="s">
        <v>37</v>
      </c>
      <c r="AX181" s="12" t="s">
        <v>81</v>
      </c>
      <c r="AY181" s="180" t="s">
        <v>155</v>
      </c>
    </row>
    <row r="182" spans="2:65" s="1" customFormat="1" ht="16.5" customHeight="1">
      <c r="B182" s="37"/>
      <c r="C182" s="147" t="s">
        <v>387</v>
      </c>
      <c r="D182" s="147" t="s">
        <v>156</v>
      </c>
      <c r="E182" s="148" t="s">
        <v>3605</v>
      </c>
      <c r="F182" s="149" t="s">
        <v>3606</v>
      </c>
      <c r="G182" s="150" t="s">
        <v>284</v>
      </c>
      <c r="H182" s="151">
        <v>222.17</v>
      </c>
      <c r="I182" s="152"/>
      <c r="J182" s="153">
        <f>ROUND(I182*H182,2)</f>
        <v>0</v>
      </c>
      <c r="K182" s="149" t="s">
        <v>21</v>
      </c>
      <c r="L182" s="37"/>
      <c r="M182" s="154" t="s">
        <v>21</v>
      </c>
      <c r="N182" s="155" t="s">
        <v>44</v>
      </c>
      <c r="P182" s="156">
        <f>O182*H182</f>
        <v>0</v>
      </c>
      <c r="Q182" s="156">
        <v>0.05</v>
      </c>
      <c r="R182" s="156">
        <f>Q182*H182</f>
        <v>11.108499999999999</v>
      </c>
      <c r="S182" s="156">
        <v>0</v>
      </c>
      <c r="T182" s="157">
        <f>S182*H182</f>
        <v>0</v>
      </c>
      <c r="AR182" s="21" t="s">
        <v>163</v>
      </c>
      <c r="AT182" s="21" t="s">
        <v>156</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163</v>
      </c>
      <c r="BM182" s="21" t="s">
        <v>386</v>
      </c>
    </row>
    <row r="183" spans="2:65" s="1" customFormat="1" ht="16.5" customHeight="1">
      <c r="B183" s="37"/>
      <c r="C183" s="147" t="s">
        <v>217</v>
      </c>
      <c r="D183" s="147" t="s">
        <v>156</v>
      </c>
      <c r="E183" s="148" t="s">
        <v>3607</v>
      </c>
      <c r="F183" s="149" t="s">
        <v>3608</v>
      </c>
      <c r="G183" s="150" t="s">
        <v>284</v>
      </c>
      <c r="H183" s="151">
        <v>108</v>
      </c>
      <c r="I183" s="152"/>
      <c r="J183" s="153">
        <f>ROUND(I183*H183,2)</f>
        <v>0</v>
      </c>
      <c r="K183" s="149" t="s">
        <v>21</v>
      </c>
      <c r="L183" s="37"/>
      <c r="M183" s="154" t="s">
        <v>21</v>
      </c>
      <c r="N183" s="155" t="s">
        <v>44</v>
      </c>
      <c r="P183" s="156">
        <f>O183*H183</f>
        <v>0</v>
      </c>
      <c r="Q183" s="156">
        <v>0.05</v>
      </c>
      <c r="R183" s="156">
        <f>Q183*H183</f>
        <v>5.4</v>
      </c>
      <c r="S183" s="156">
        <v>0</v>
      </c>
      <c r="T183" s="157">
        <f>S183*H183</f>
        <v>0</v>
      </c>
      <c r="AR183" s="21" t="s">
        <v>163</v>
      </c>
      <c r="AT183" s="21" t="s">
        <v>156</v>
      </c>
      <c r="AU183" s="21" t="s">
        <v>81</v>
      </c>
      <c r="AY183" s="21" t="s">
        <v>155</v>
      </c>
      <c r="BE183" s="158">
        <f>IF(N183="základní",J183,0)</f>
        <v>0</v>
      </c>
      <c r="BF183" s="158">
        <f>IF(N183="snížená",J183,0)</f>
        <v>0</v>
      </c>
      <c r="BG183" s="158">
        <f>IF(N183="zákl. přenesená",J183,0)</f>
        <v>0</v>
      </c>
      <c r="BH183" s="158">
        <f>IF(N183="sníž. přenesená",J183,0)</f>
        <v>0</v>
      </c>
      <c r="BI183" s="158">
        <f>IF(N183="nulová",J183,0)</f>
        <v>0</v>
      </c>
      <c r="BJ183" s="21" t="s">
        <v>81</v>
      </c>
      <c r="BK183" s="158">
        <f>ROUND(I183*H183,2)</f>
        <v>0</v>
      </c>
      <c r="BL183" s="21" t="s">
        <v>163</v>
      </c>
      <c r="BM183" s="21" t="s">
        <v>390</v>
      </c>
    </row>
    <row r="184" spans="2:65" s="1" customFormat="1" ht="16.5" customHeight="1">
      <c r="B184" s="37"/>
      <c r="C184" s="147" t="s">
        <v>394</v>
      </c>
      <c r="D184" s="147" t="s">
        <v>156</v>
      </c>
      <c r="E184" s="148" t="s">
        <v>3609</v>
      </c>
      <c r="F184" s="149" t="s">
        <v>3610</v>
      </c>
      <c r="G184" s="150" t="s">
        <v>284</v>
      </c>
      <c r="H184" s="151">
        <v>437</v>
      </c>
      <c r="I184" s="152"/>
      <c r="J184" s="153">
        <f>ROUND(I184*H184,2)</f>
        <v>0</v>
      </c>
      <c r="K184" s="149" t="s">
        <v>21</v>
      </c>
      <c r="L184" s="37"/>
      <c r="M184" s="154" t="s">
        <v>21</v>
      </c>
      <c r="N184" s="155" t="s">
        <v>44</v>
      </c>
      <c r="P184" s="156">
        <f>O184*H184</f>
        <v>0</v>
      </c>
      <c r="Q184" s="156">
        <v>0.05</v>
      </c>
      <c r="R184" s="156">
        <f>Q184*H184</f>
        <v>21.85</v>
      </c>
      <c r="S184" s="156">
        <v>0</v>
      </c>
      <c r="T184" s="157">
        <f>S184*H184</f>
        <v>0</v>
      </c>
      <c r="AR184" s="21" t="s">
        <v>163</v>
      </c>
      <c r="AT184" s="21" t="s">
        <v>156</v>
      </c>
      <c r="AU184" s="21" t="s">
        <v>81</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163</v>
      </c>
      <c r="BM184" s="21" t="s">
        <v>393</v>
      </c>
    </row>
    <row r="185" spans="2:65" s="1" customFormat="1" ht="16.5" customHeight="1">
      <c r="B185" s="37"/>
      <c r="C185" s="147" t="s">
        <v>221</v>
      </c>
      <c r="D185" s="147" t="s">
        <v>156</v>
      </c>
      <c r="E185" s="148" t="s">
        <v>3611</v>
      </c>
      <c r="F185" s="149" t="s">
        <v>3612</v>
      </c>
      <c r="G185" s="150" t="s">
        <v>284</v>
      </c>
      <c r="H185" s="151">
        <v>219.232</v>
      </c>
      <c r="I185" s="152"/>
      <c r="J185" s="153">
        <f>ROUND(I185*H185,2)</f>
        <v>0</v>
      </c>
      <c r="K185" s="149" t="s">
        <v>21</v>
      </c>
      <c r="L185" s="37"/>
      <c r="M185" s="154" t="s">
        <v>21</v>
      </c>
      <c r="N185" s="155" t="s">
        <v>44</v>
      </c>
      <c r="P185" s="156">
        <f>O185*H185</f>
        <v>0</v>
      </c>
      <c r="Q185" s="156">
        <v>0.05</v>
      </c>
      <c r="R185" s="156">
        <f>Q185*H185</f>
        <v>10.961600000000001</v>
      </c>
      <c r="S185" s="156">
        <v>0</v>
      </c>
      <c r="T185" s="157">
        <f>S185*H185</f>
        <v>0</v>
      </c>
      <c r="AR185" s="21" t="s">
        <v>163</v>
      </c>
      <c r="AT185" s="21" t="s">
        <v>156</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163</v>
      </c>
      <c r="BM185" s="21" t="s">
        <v>397</v>
      </c>
    </row>
    <row r="186" spans="2:65" s="11" customFormat="1" ht="13.5">
      <c r="B186" s="171"/>
      <c r="D186" s="172" t="s">
        <v>270</v>
      </c>
      <c r="E186" s="173" t="s">
        <v>21</v>
      </c>
      <c r="F186" s="174" t="s">
        <v>3613</v>
      </c>
      <c r="H186" s="175">
        <v>219.232</v>
      </c>
      <c r="I186" s="176"/>
      <c r="L186" s="171"/>
      <c r="M186" s="177"/>
      <c r="T186" s="178"/>
      <c r="AT186" s="173" t="s">
        <v>270</v>
      </c>
      <c r="AU186" s="173" t="s">
        <v>81</v>
      </c>
      <c r="AV186" s="11" t="s">
        <v>83</v>
      </c>
      <c r="AW186" s="11" t="s">
        <v>37</v>
      </c>
      <c r="AX186" s="11" t="s">
        <v>73</v>
      </c>
      <c r="AY186" s="173" t="s">
        <v>155</v>
      </c>
    </row>
    <row r="187" spans="2:65" s="12" customFormat="1" ht="13.5">
      <c r="B187" s="179"/>
      <c r="D187" s="172" t="s">
        <v>270</v>
      </c>
      <c r="E187" s="180" t="s">
        <v>21</v>
      </c>
      <c r="F187" s="181" t="s">
        <v>275</v>
      </c>
      <c r="H187" s="182">
        <v>219.232</v>
      </c>
      <c r="I187" s="183"/>
      <c r="L187" s="179"/>
      <c r="M187" s="184"/>
      <c r="T187" s="185"/>
      <c r="AT187" s="180" t="s">
        <v>270</v>
      </c>
      <c r="AU187" s="180" t="s">
        <v>81</v>
      </c>
      <c r="AV187" s="12" t="s">
        <v>163</v>
      </c>
      <c r="AW187" s="12" t="s">
        <v>37</v>
      </c>
      <c r="AX187" s="12" t="s">
        <v>81</v>
      </c>
      <c r="AY187" s="180" t="s">
        <v>155</v>
      </c>
    </row>
    <row r="188" spans="2:65" s="1" customFormat="1" ht="16.5" customHeight="1">
      <c r="B188" s="37"/>
      <c r="C188" s="147" t="s">
        <v>403</v>
      </c>
      <c r="D188" s="147" t="s">
        <v>156</v>
      </c>
      <c r="E188" s="148" t="s">
        <v>3614</v>
      </c>
      <c r="F188" s="149" t="s">
        <v>3615</v>
      </c>
      <c r="G188" s="150" t="s">
        <v>284</v>
      </c>
      <c r="H188" s="151">
        <v>145.6</v>
      </c>
      <c r="I188" s="152"/>
      <c r="J188" s="153">
        <f>ROUND(I188*H188,2)</f>
        <v>0</v>
      </c>
      <c r="K188" s="149" t="s">
        <v>21</v>
      </c>
      <c r="L188" s="37"/>
      <c r="M188" s="154" t="s">
        <v>21</v>
      </c>
      <c r="N188" s="155" t="s">
        <v>44</v>
      </c>
      <c r="P188" s="156">
        <f>O188*H188</f>
        <v>0</v>
      </c>
      <c r="Q188" s="156">
        <v>2.4E-2</v>
      </c>
      <c r="R188" s="156">
        <f>Q188*H188</f>
        <v>3.4943999999999997</v>
      </c>
      <c r="S188" s="156">
        <v>0</v>
      </c>
      <c r="T188" s="157">
        <f>S188*H188</f>
        <v>0</v>
      </c>
      <c r="AR188" s="21" t="s">
        <v>163</v>
      </c>
      <c r="AT188" s="21" t="s">
        <v>156</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163</v>
      </c>
      <c r="BM188" s="21" t="s">
        <v>401</v>
      </c>
    </row>
    <row r="189" spans="2:65" s="11" customFormat="1" ht="13.5">
      <c r="B189" s="171"/>
      <c r="D189" s="172" t="s">
        <v>270</v>
      </c>
      <c r="E189" s="173" t="s">
        <v>21</v>
      </c>
      <c r="F189" s="174" t="s">
        <v>2581</v>
      </c>
      <c r="H189" s="175">
        <v>145.6</v>
      </c>
      <c r="I189" s="176"/>
      <c r="L189" s="171"/>
      <c r="M189" s="177"/>
      <c r="T189" s="178"/>
      <c r="AT189" s="173" t="s">
        <v>270</v>
      </c>
      <c r="AU189" s="173" t="s">
        <v>81</v>
      </c>
      <c r="AV189" s="11" t="s">
        <v>83</v>
      </c>
      <c r="AW189" s="11" t="s">
        <v>37</v>
      </c>
      <c r="AX189" s="11" t="s">
        <v>73</v>
      </c>
      <c r="AY189" s="173" t="s">
        <v>155</v>
      </c>
    </row>
    <row r="190" spans="2:65" s="12" customFormat="1" ht="13.5">
      <c r="B190" s="179"/>
      <c r="D190" s="172" t="s">
        <v>270</v>
      </c>
      <c r="E190" s="180" t="s">
        <v>21</v>
      </c>
      <c r="F190" s="181" t="s">
        <v>275</v>
      </c>
      <c r="H190" s="182">
        <v>145.6</v>
      </c>
      <c r="I190" s="183"/>
      <c r="L190" s="179"/>
      <c r="M190" s="184"/>
      <c r="T190" s="185"/>
      <c r="AT190" s="180" t="s">
        <v>270</v>
      </c>
      <c r="AU190" s="180" t="s">
        <v>81</v>
      </c>
      <c r="AV190" s="12" t="s">
        <v>163</v>
      </c>
      <c r="AW190" s="12" t="s">
        <v>37</v>
      </c>
      <c r="AX190" s="12" t="s">
        <v>81</v>
      </c>
      <c r="AY190" s="180" t="s">
        <v>155</v>
      </c>
    </row>
    <row r="191" spans="2:65" s="1" customFormat="1" ht="16.5" customHeight="1">
      <c r="B191" s="37"/>
      <c r="C191" s="147" t="s">
        <v>224</v>
      </c>
      <c r="D191" s="147" t="s">
        <v>156</v>
      </c>
      <c r="E191" s="148" t="s">
        <v>3616</v>
      </c>
      <c r="F191" s="149" t="s">
        <v>3617</v>
      </c>
      <c r="G191" s="150" t="s">
        <v>284</v>
      </c>
      <c r="H191" s="151">
        <v>59</v>
      </c>
      <c r="I191" s="152"/>
      <c r="J191" s="153">
        <f>ROUND(I191*H191,2)</f>
        <v>0</v>
      </c>
      <c r="K191" s="149" t="s">
        <v>21</v>
      </c>
      <c r="L191" s="37"/>
      <c r="M191" s="154" t="s">
        <v>21</v>
      </c>
      <c r="N191" s="155" t="s">
        <v>44</v>
      </c>
      <c r="P191" s="156">
        <f>O191*H191</f>
        <v>0</v>
      </c>
      <c r="Q191" s="156">
        <v>6.8000000000000005E-2</v>
      </c>
      <c r="R191" s="156">
        <f>Q191*H191</f>
        <v>4.0120000000000005</v>
      </c>
      <c r="S191" s="156">
        <v>0</v>
      </c>
      <c r="T191" s="157">
        <f>S191*H191</f>
        <v>0</v>
      </c>
      <c r="AR191" s="21" t="s">
        <v>163</v>
      </c>
      <c r="AT191" s="21" t="s">
        <v>156</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406</v>
      </c>
    </row>
    <row r="192" spans="2:65" s="1" customFormat="1" ht="16.5" customHeight="1">
      <c r="B192" s="37"/>
      <c r="C192" s="147" t="s">
        <v>414</v>
      </c>
      <c r="D192" s="147" t="s">
        <v>156</v>
      </c>
      <c r="E192" s="148" t="s">
        <v>3618</v>
      </c>
      <c r="F192" s="149" t="s">
        <v>3619</v>
      </c>
      <c r="G192" s="150" t="s">
        <v>303</v>
      </c>
      <c r="H192" s="151">
        <v>335.01799999999997</v>
      </c>
      <c r="I192" s="152"/>
      <c r="J192" s="153">
        <f>ROUND(I192*H192,2)</f>
        <v>0</v>
      </c>
      <c r="K192" s="149" t="s">
        <v>21</v>
      </c>
      <c r="L192" s="37"/>
      <c r="M192" s="154" t="s">
        <v>21</v>
      </c>
      <c r="N192" s="155" t="s">
        <v>44</v>
      </c>
      <c r="P192" s="156">
        <f>O192*H192</f>
        <v>0</v>
      </c>
      <c r="Q192" s="156">
        <v>1.6000000000000001E-4</v>
      </c>
      <c r="R192" s="156">
        <f>Q192*H192</f>
        <v>5.3602879999999999E-2</v>
      </c>
      <c r="S192" s="156">
        <v>0</v>
      </c>
      <c r="T192" s="157">
        <f>S192*H192</f>
        <v>0</v>
      </c>
      <c r="AR192" s="21" t="s">
        <v>163</v>
      </c>
      <c r="AT192" s="21" t="s">
        <v>156</v>
      </c>
      <c r="AU192" s="21" t="s">
        <v>81</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163</v>
      </c>
      <c r="BM192" s="21" t="s">
        <v>410</v>
      </c>
    </row>
    <row r="193" spans="2:65" s="11" customFormat="1" ht="13.5">
      <c r="B193" s="171"/>
      <c r="D193" s="172" t="s">
        <v>270</v>
      </c>
      <c r="E193" s="173" t="s">
        <v>21</v>
      </c>
      <c r="F193" s="174" t="s">
        <v>3620</v>
      </c>
      <c r="H193" s="175">
        <v>335.01799999999997</v>
      </c>
      <c r="I193" s="176"/>
      <c r="L193" s="171"/>
      <c r="M193" s="177"/>
      <c r="T193" s="178"/>
      <c r="AT193" s="173" t="s">
        <v>270</v>
      </c>
      <c r="AU193" s="173" t="s">
        <v>81</v>
      </c>
      <c r="AV193" s="11" t="s">
        <v>83</v>
      </c>
      <c r="AW193" s="11" t="s">
        <v>37</v>
      </c>
      <c r="AX193" s="11" t="s">
        <v>73</v>
      </c>
      <c r="AY193" s="173" t="s">
        <v>155</v>
      </c>
    </row>
    <row r="194" spans="2:65" s="12" customFormat="1" ht="13.5">
      <c r="B194" s="179"/>
      <c r="D194" s="172" t="s">
        <v>270</v>
      </c>
      <c r="E194" s="180" t="s">
        <v>21</v>
      </c>
      <c r="F194" s="181" t="s">
        <v>275</v>
      </c>
      <c r="H194" s="182">
        <v>335.01799999999997</v>
      </c>
      <c r="I194" s="183"/>
      <c r="L194" s="179"/>
      <c r="M194" s="184"/>
      <c r="T194" s="185"/>
      <c r="AT194" s="180" t="s">
        <v>270</v>
      </c>
      <c r="AU194" s="180" t="s">
        <v>81</v>
      </c>
      <c r="AV194" s="12" t="s">
        <v>163</v>
      </c>
      <c r="AW194" s="12" t="s">
        <v>37</v>
      </c>
      <c r="AX194" s="12" t="s">
        <v>81</v>
      </c>
      <c r="AY194" s="180" t="s">
        <v>155</v>
      </c>
    </row>
    <row r="195" spans="2:65" s="1" customFormat="1" ht="16.5" customHeight="1">
      <c r="B195" s="37"/>
      <c r="C195" s="147" t="s">
        <v>227</v>
      </c>
      <c r="D195" s="147" t="s">
        <v>156</v>
      </c>
      <c r="E195" s="148" t="s">
        <v>3621</v>
      </c>
      <c r="F195" s="149" t="s">
        <v>3622</v>
      </c>
      <c r="G195" s="150" t="s">
        <v>303</v>
      </c>
      <c r="H195" s="151">
        <v>145.6</v>
      </c>
      <c r="I195" s="152"/>
      <c r="J195" s="153">
        <f>ROUND(I195*H195,2)</f>
        <v>0</v>
      </c>
      <c r="K195" s="149" t="s">
        <v>21</v>
      </c>
      <c r="L195" s="37"/>
      <c r="M195" s="154" t="s">
        <v>21</v>
      </c>
      <c r="N195" s="155" t="s">
        <v>44</v>
      </c>
      <c r="P195" s="156">
        <f>O195*H195</f>
        <v>0</v>
      </c>
      <c r="Q195" s="156">
        <v>6.0000000000000002E-5</v>
      </c>
      <c r="R195" s="156">
        <f>Q195*H195</f>
        <v>8.7360000000000007E-3</v>
      </c>
      <c r="S195" s="156">
        <v>0</v>
      </c>
      <c r="T195" s="157">
        <f>S195*H195</f>
        <v>0</v>
      </c>
      <c r="AR195" s="21" t="s">
        <v>163</v>
      </c>
      <c r="AT195" s="21" t="s">
        <v>156</v>
      </c>
      <c r="AU195" s="21" t="s">
        <v>81</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413</v>
      </c>
    </row>
    <row r="196" spans="2:65" s="11" customFormat="1" ht="13.5">
      <c r="B196" s="171"/>
      <c r="D196" s="172" t="s">
        <v>270</v>
      </c>
      <c r="E196" s="173" t="s">
        <v>21</v>
      </c>
      <c r="F196" s="174" t="s">
        <v>2581</v>
      </c>
      <c r="H196" s="175">
        <v>145.6</v>
      </c>
      <c r="I196" s="176"/>
      <c r="L196" s="171"/>
      <c r="M196" s="177"/>
      <c r="T196" s="178"/>
      <c r="AT196" s="173" t="s">
        <v>270</v>
      </c>
      <c r="AU196" s="173" t="s">
        <v>81</v>
      </c>
      <c r="AV196" s="11" t="s">
        <v>83</v>
      </c>
      <c r="AW196" s="11" t="s">
        <v>37</v>
      </c>
      <c r="AX196" s="11" t="s">
        <v>73</v>
      </c>
      <c r="AY196" s="173" t="s">
        <v>155</v>
      </c>
    </row>
    <row r="197" spans="2:65" s="12" customFormat="1" ht="13.5">
      <c r="B197" s="179"/>
      <c r="D197" s="172" t="s">
        <v>270</v>
      </c>
      <c r="E197" s="180" t="s">
        <v>21</v>
      </c>
      <c r="F197" s="181" t="s">
        <v>275</v>
      </c>
      <c r="H197" s="182">
        <v>145.6</v>
      </c>
      <c r="I197" s="183"/>
      <c r="L197" s="179"/>
      <c r="M197" s="184"/>
      <c r="T197" s="185"/>
      <c r="AT197" s="180" t="s">
        <v>270</v>
      </c>
      <c r="AU197" s="180" t="s">
        <v>81</v>
      </c>
      <c r="AV197" s="12" t="s">
        <v>163</v>
      </c>
      <c r="AW197" s="12" t="s">
        <v>37</v>
      </c>
      <c r="AX197" s="12" t="s">
        <v>81</v>
      </c>
      <c r="AY197" s="180" t="s">
        <v>155</v>
      </c>
    </row>
    <row r="198" spans="2:65" s="1" customFormat="1" ht="16.5" customHeight="1">
      <c r="B198" s="37"/>
      <c r="C198" s="147" t="s">
        <v>424</v>
      </c>
      <c r="D198" s="147" t="s">
        <v>156</v>
      </c>
      <c r="E198" s="148" t="s">
        <v>3623</v>
      </c>
      <c r="F198" s="149" t="s">
        <v>3624</v>
      </c>
      <c r="G198" s="150" t="s">
        <v>303</v>
      </c>
      <c r="H198" s="151">
        <v>44.2</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163</v>
      </c>
      <c r="AT198" s="21" t="s">
        <v>156</v>
      </c>
      <c r="AU198" s="21" t="s">
        <v>81</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163</v>
      </c>
      <c r="BM198" s="21" t="s">
        <v>417</v>
      </c>
    </row>
    <row r="199" spans="2:65" s="11" customFormat="1" ht="13.5">
      <c r="B199" s="171"/>
      <c r="D199" s="172" t="s">
        <v>270</v>
      </c>
      <c r="E199" s="173" t="s">
        <v>21</v>
      </c>
      <c r="F199" s="174" t="s">
        <v>320</v>
      </c>
      <c r="H199" s="175">
        <v>44.2</v>
      </c>
      <c r="I199" s="176"/>
      <c r="L199" s="171"/>
      <c r="M199" s="177"/>
      <c r="T199" s="178"/>
      <c r="AT199" s="173" t="s">
        <v>270</v>
      </c>
      <c r="AU199" s="173" t="s">
        <v>81</v>
      </c>
      <c r="AV199" s="11" t="s">
        <v>83</v>
      </c>
      <c r="AW199" s="11" t="s">
        <v>37</v>
      </c>
      <c r="AX199" s="11" t="s">
        <v>73</v>
      </c>
      <c r="AY199" s="173" t="s">
        <v>155</v>
      </c>
    </row>
    <row r="200" spans="2:65" s="12" customFormat="1" ht="13.5">
      <c r="B200" s="179"/>
      <c r="D200" s="172" t="s">
        <v>270</v>
      </c>
      <c r="E200" s="180" t="s">
        <v>21</v>
      </c>
      <c r="F200" s="181" t="s">
        <v>275</v>
      </c>
      <c r="H200" s="182">
        <v>44.2</v>
      </c>
      <c r="I200" s="183"/>
      <c r="L200" s="179"/>
      <c r="M200" s="184"/>
      <c r="T200" s="185"/>
      <c r="AT200" s="180" t="s">
        <v>270</v>
      </c>
      <c r="AU200" s="180" t="s">
        <v>81</v>
      </c>
      <c r="AV200" s="12" t="s">
        <v>163</v>
      </c>
      <c r="AW200" s="12" t="s">
        <v>37</v>
      </c>
      <c r="AX200" s="12" t="s">
        <v>81</v>
      </c>
      <c r="AY200" s="180" t="s">
        <v>155</v>
      </c>
    </row>
    <row r="201" spans="2:65" s="1" customFormat="1" ht="16.5" customHeight="1">
      <c r="B201" s="37"/>
      <c r="C201" s="147" t="s">
        <v>230</v>
      </c>
      <c r="D201" s="147" t="s">
        <v>156</v>
      </c>
      <c r="E201" s="148" t="s">
        <v>3625</v>
      </c>
      <c r="F201" s="149" t="s">
        <v>3626</v>
      </c>
      <c r="G201" s="150" t="s">
        <v>303</v>
      </c>
      <c r="H201" s="151">
        <v>189.8</v>
      </c>
      <c r="I201" s="152"/>
      <c r="J201" s="153">
        <f>ROUND(I201*H201,2)</f>
        <v>0</v>
      </c>
      <c r="K201" s="149" t="s">
        <v>21</v>
      </c>
      <c r="L201" s="37"/>
      <c r="M201" s="154" t="s">
        <v>21</v>
      </c>
      <c r="N201" s="155" t="s">
        <v>44</v>
      </c>
      <c r="P201" s="156">
        <f>O201*H201</f>
        <v>0</v>
      </c>
      <c r="Q201" s="156">
        <v>0</v>
      </c>
      <c r="R201" s="156">
        <f>Q201*H201</f>
        <v>0</v>
      </c>
      <c r="S201" s="156">
        <v>0</v>
      </c>
      <c r="T201" s="157">
        <f>S201*H201</f>
        <v>0</v>
      </c>
      <c r="AR201" s="21" t="s">
        <v>163</v>
      </c>
      <c r="AT201" s="21" t="s">
        <v>156</v>
      </c>
      <c r="AU201" s="21" t="s">
        <v>81</v>
      </c>
      <c r="AY201" s="21" t="s">
        <v>155</v>
      </c>
      <c r="BE201" s="158">
        <f>IF(N201="základní",J201,0)</f>
        <v>0</v>
      </c>
      <c r="BF201" s="158">
        <f>IF(N201="snížená",J201,0)</f>
        <v>0</v>
      </c>
      <c r="BG201" s="158">
        <f>IF(N201="zákl. přenesená",J201,0)</f>
        <v>0</v>
      </c>
      <c r="BH201" s="158">
        <f>IF(N201="sníž. přenesená",J201,0)</f>
        <v>0</v>
      </c>
      <c r="BI201" s="158">
        <f>IF(N201="nulová",J201,0)</f>
        <v>0</v>
      </c>
      <c r="BJ201" s="21" t="s">
        <v>81</v>
      </c>
      <c r="BK201" s="158">
        <f>ROUND(I201*H201,2)</f>
        <v>0</v>
      </c>
      <c r="BL201" s="21" t="s">
        <v>163</v>
      </c>
      <c r="BM201" s="21" t="s">
        <v>420</v>
      </c>
    </row>
    <row r="202" spans="2:65" s="11" customFormat="1" ht="13.5">
      <c r="B202" s="171"/>
      <c r="D202" s="172" t="s">
        <v>270</v>
      </c>
      <c r="E202" s="173" t="s">
        <v>21</v>
      </c>
      <c r="F202" s="174" t="s">
        <v>3627</v>
      </c>
      <c r="H202" s="175">
        <v>189.8</v>
      </c>
      <c r="I202" s="176"/>
      <c r="L202" s="171"/>
      <c r="M202" s="177"/>
      <c r="T202" s="178"/>
      <c r="AT202" s="173" t="s">
        <v>270</v>
      </c>
      <c r="AU202" s="173" t="s">
        <v>81</v>
      </c>
      <c r="AV202" s="11" t="s">
        <v>83</v>
      </c>
      <c r="AW202" s="11" t="s">
        <v>37</v>
      </c>
      <c r="AX202" s="11" t="s">
        <v>73</v>
      </c>
      <c r="AY202" s="173" t="s">
        <v>155</v>
      </c>
    </row>
    <row r="203" spans="2:65" s="12" customFormat="1" ht="13.5">
      <c r="B203" s="179"/>
      <c r="D203" s="172" t="s">
        <v>270</v>
      </c>
      <c r="E203" s="180" t="s">
        <v>21</v>
      </c>
      <c r="F203" s="181" t="s">
        <v>275</v>
      </c>
      <c r="H203" s="182">
        <v>189.8</v>
      </c>
      <c r="I203" s="183"/>
      <c r="L203" s="179"/>
      <c r="M203" s="184"/>
      <c r="T203" s="185"/>
      <c r="AT203" s="180" t="s">
        <v>270</v>
      </c>
      <c r="AU203" s="180" t="s">
        <v>81</v>
      </c>
      <c r="AV203" s="12" t="s">
        <v>163</v>
      </c>
      <c r="AW203" s="12" t="s">
        <v>37</v>
      </c>
      <c r="AX203" s="12" t="s">
        <v>81</v>
      </c>
      <c r="AY203" s="180" t="s">
        <v>155</v>
      </c>
    </row>
    <row r="204" spans="2:65" s="1" customFormat="1" ht="16.5" customHeight="1">
      <c r="B204" s="37"/>
      <c r="C204" s="147" t="s">
        <v>432</v>
      </c>
      <c r="D204" s="147" t="s">
        <v>156</v>
      </c>
      <c r="E204" s="148" t="s">
        <v>3628</v>
      </c>
      <c r="F204" s="149" t="s">
        <v>3629</v>
      </c>
      <c r="G204" s="150" t="s">
        <v>303</v>
      </c>
      <c r="H204" s="151">
        <v>1675.0920000000001</v>
      </c>
      <c r="I204" s="152"/>
      <c r="J204" s="153">
        <f>ROUND(I204*H204,2)</f>
        <v>0</v>
      </c>
      <c r="K204" s="149" t="s">
        <v>21</v>
      </c>
      <c r="L204" s="37"/>
      <c r="M204" s="154" t="s">
        <v>21</v>
      </c>
      <c r="N204" s="155" t="s">
        <v>44</v>
      </c>
      <c r="P204" s="156">
        <f>O204*H204</f>
        <v>0</v>
      </c>
      <c r="Q204" s="156">
        <v>0</v>
      </c>
      <c r="R204" s="156">
        <f>Q204*H204</f>
        <v>0</v>
      </c>
      <c r="S204" s="156">
        <v>0</v>
      </c>
      <c r="T204" s="157">
        <f>S204*H204</f>
        <v>0</v>
      </c>
      <c r="AR204" s="21" t="s">
        <v>163</v>
      </c>
      <c r="AT204" s="21" t="s">
        <v>156</v>
      </c>
      <c r="AU204" s="21" t="s">
        <v>81</v>
      </c>
      <c r="AY204" s="21" t="s">
        <v>155</v>
      </c>
      <c r="BE204" s="158">
        <f>IF(N204="základní",J204,0)</f>
        <v>0</v>
      </c>
      <c r="BF204" s="158">
        <f>IF(N204="snížená",J204,0)</f>
        <v>0</v>
      </c>
      <c r="BG204" s="158">
        <f>IF(N204="zákl. přenesená",J204,0)</f>
        <v>0</v>
      </c>
      <c r="BH204" s="158">
        <f>IF(N204="sníž. přenesená",J204,0)</f>
        <v>0</v>
      </c>
      <c r="BI204" s="158">
        <f>IF(N204="nulová",J204,0)</f>
        <v>0</v>
      </c>
      <c r="BJ204" s="21" t="s">
        <v>81</v>
      </c>
      <c r="BK204" s="158">
        <f>ROUND(I204*H204,2)</f>
        <v>0</v>
      </c>
      <c r="BL204" s="21" t="s">
        <v>163</v>
      </c>
      <c r="BM204" s="21" t="s">
        <v>428</v>
      </c>
    </row>
    <row r="205" spans="2:65" s="11" customFormat="1" ht="13.5">
      <c r="B205" s="171"/>
      <c r="D205" s="172" t="s">
        <v>270</v>
      </c>
      <c r="E205" s="173" t="s">
        <v>21</v>
      </c>
      <c r="F205" s="174" t="s">
        <v>3630</v>
      </c>
      <c r="H205" s="175">
        <v>1675.0920000000001</v>
      </c>
      <c r="I205" s="176"/>
      <c r="L205" s="171"/>
      <c r="M205" s="177"/>
      <c r="T205" s="178"/>
      <c r="AT205" s="173" t="s">
        <v>270</v>
      </c>
      <c r="AU205" s="173" t="s">
        <v>81</v>
      </c>
      <c r="AV205" s="11" t="s">
        <v>83</v>
      </c>
      <c r="AW205" s="11" t="s">
        <v>37</v>
      </c>
      <c r="AX205" s="11" t="s">
        <v>73</v>
      </c>
      <c r="AY205" s="173" t="s">
        <v>155</v>
      </c>
    </row>
    <row r="206" spans="2:65" s="12" customFormat="1" ht="13.5">
      <c r="B206" s="179"/>
      <c r="D206" s="172" t="s">
        <v>270</v>
      </c>
      <c r="E206" s="180" t="s">
        <v>21</v>
      </c>
      <c r="F206" s="181" t="s">
        <v>275</v>
      </c>
      <c r="H206" s="182">
        <v>1675.0920000000001</v>
      </c>
      <c r="I206" s="183"/>
      <c r="L206" s="179"/>
      <c r="M206" s="184"/>
      <c r="T206" s="185"/>
      <c r="AT206" s="180" t="s">
        <v>270</v>
      </c>
      <c r="AU206" s="180" t="s">
        <v>81</v>
      </c>
      <c r="AV206" s="12" t="s">
        <v>163</v>
      </c>
      <c r="AW206" s="12" t="s">
        <v>37</v>
      </c>
      <c r="AX206" s="12" t="s">
        <v>81</v>
      </c>
      <c r="AY206" s="180" t="s">
        <v>155</v>
      </c>
    </row>
    <row r="207" spans="2:65" s="1" customFormat="1" ht="16.5" customHeight="1">
      <c r="B207" s="37"/>
      <c r="C207" s="147" t="s">
        <v>234</v>
      </c>
      <c r="D207" s="147" t="s">
        <v>156</v>
      </c>
      <c r="E207" s="148" t="s">
        <v>3631</v>
      </c>
      <c r="F207" s="149" t="s">
        <v>3632</v>
      </c>
      <c r="G207" s="150" t="s">
        <v>303</v>
      </c>
      <c r="H207" s="151">
        <v>57.2</v>
      </c>
      <c r="I207" s="152"/>
      <c r="J207" s="153">
        <f>ROUND(I207*H207,2)</f>
        <v>0</v>
      </c>
      <c r="K207" s="149" t="s">
        <v>21</v>
      </c>
      <c r="L207" s="37"/>
      <c r="M207" s="154" t="s">
        <v>21</v>
      </c>
      <c r="N207" s="155" t="s">
        <v>44</v>
      </c>
      <c r="P207" s="156">
        <f>O207*H207</f>
        <v>0</v>
      </c>
      <c r="Q207" s="156">
        <v>0</v>
      </c>
      <c r="R207" s="156">
        <f>Q207*H207</f>
        <v>0</v>
      </c>
      <c r="S207" s="156">
        <v>0</v>
      </c>
      <c r="T207" s="157">
        <f>S207*H207</f>
        <v>0</v>
      </c>
      <c r="AR207" s="21" t="s">
        <v>163</v>
      </c>
      <c r="AT207" s="21" t="s">
        <v>156</v>
      </c>
      <c r="AU207" s="21" t="s">
        <v>81</v>
      </c>
      <c r="AY207" s="21" t="s">
        <v>155</v>
      </c>
      <c r="BE207" s="158">
        <f>IF(N207="základní",J207,0)</f>
        <v>0</v>
      </c>
      <c r="BF207" s="158">
        <f>IF(N207="snížená",J207,0)</f>
        <v>0</v>
      </c>
      <c r="BG207" s="158">
        <f>IF(N207="zákl. přenesená",J207,0)</f>
        <v>0</v>
      </c>
      <c r="BH207" s="158">
        <f>IF(N207="sníž. přenesená",J207,0)</f>
        <v>0</v>
      </c>
      <c r="BI207" s="158">
        <f>IF(N207="nulová",J207,0)</f>
        <v>0</v>
      </c>
      <c r="BJ207" s="21" t="s">
        <v>81</v>
      </c>
      <c r="BK207" s="158">
        <f>ROUND(I207*H207,2)</f>
        <v>0</v>
      </c>
      <c r="BL207" s="21" t="s">
        <v>163</v>
      </c>
      <c r="BM207" s="21" t="s">
        <v>631</v>
      </c>
    </row>
    <row r="208" spans="2:65" s="11" customFormat="1" ht="13.5">
      <c r="B208" s="171"/>
      <c r="D208" s="172" t="s">
        <v>270</v>
      </c>
      <c r="E208" s="173" t="s">
        <v>21</v>
      </c>
      <c r="F208" s="174" t="s">
        <v>3633</v>
      </c>
      <c r="H208" s="175">
        <v>57.2</v>
      </c>
      <c r="I208" s="176"/>
      <c r="L208" s="171"/>
      <c r="M208" s="177"/>
      <c r="T208" s="178"/>
      <c r="AT208" s="173" t="s">
        <v>270</v>
      </c>
      <c r="AU208" s="173" t="s">
        <v>81</v>
      </c>
      <c r="AV208" s="11" t="s">
        <v>83</v>
      </c>
      <c r="AW208" s="11" t="s">
        <v>37</v>
      </c>
      <c r="AX208" s="11" t="s">
        <v>73</v>
      </c>
      <c r="AY208" s="173" t="s">
        <v>155</v>
      </c>
    </row>
    <row r="209" spans="2:65" s="12" customFormat="1" ht="13.5">
      <c r="B209" s="179"/>
      <c r="D209" s="172" t="s">
        <v>270</v>
      </c>
      <c r="E209" s="180" t="s">
        <v>21</v>
      </c>
      <c r="F209" s="181" t="s">
        <v>275</v>
      </c>
      <c r="H209" s="182">
        <v>57.2</v>
      </c>
      <c r="I209" s="183"/>
      <c r="L209" s="179"/>
      <c r="M209" s="184"/>
      <c r="T209" s="185"/>
      <c r="AT209" s="180" t="s">
        <v>270</v>
      </c>
      <c r="AU209" s="180" t="s">
        <v>81</v>
      </c>
      <c r="AV209" s="12" t="s">
        <v>163</v>
      </c>
      <c r="AW209" s="12" t="s">
        <v>37</v>
      </c>
      <c r="AX209" s="12" t="s">
        <v>81</v>
      </c>
      <c r="AY209" s="180" t="s">
        <v>155</v>
      </c>
    </row>
    <row r="210" spans="2:65" s="1" customFormat="1" ht="16.5" customHeight="1">
      <c r="B210" s="37"/>
      <c r="C210" s="147" t="s">
        <v>436</v>
      </c>
      <c r="D210" s="147" t="s">
        <v>156</v>
      </c>
      <c r="E210" s="148" t="s">
        <v>3634</v>
      </c>
      <c r="F210" s="149" t="s">
        <v>3635</v>
      </c>
      <c r="G210" s="150" t="s">
        <v>303</v>
      </c>
      <c r="H210" s="151">
        <v>148.19999999999999</v>
      </c>
      <c r="I210" s="152"/>
      <c r="J210" s="153">
        <f>ROUND(I210*H210,2)</f>
        <v>0</v>
      </c>
      <c r="K210" s="149" t="s">
        <v>21</v>
      </c>
      <c r="L210" s="37"/>
      <c r="M210" s="154" t="s">
        <v>21</v>
      </c>
      <c r="N210" s="155" t="s">
        <v>44</v>
      </c>
      <c r="P210" s="156">
        <f>O210*H210</f>
        <v>0</v>
      </c>
      <c r="Q210" s="156">
        <v>0</v>
      </c>
      <c r="R210" s="156">
        <f>Q210*H210</f>
        <v>0</v>
      </c>
      <c r="S210" s="156">
        <v>0</v>
      </c>
      <c r="T210" s="157">
        <f>S210*H210</f>
        <v>0</v>
      </c>
      <c r="AR210" s="21" t="s">
        <v>163</v>
      </c>
      <c r="AT210" s="21" t="s">
        <v>156</v>
      </c>
      <c r="AU210" s="21" t="s">
        <v>81</v>
      </c>
      <c r="AY210" s="21" t="s">
        <v>155</v>
      </c>
      <c r="BE210" s="158">
        <f>IF(N210="základní",J210,0)</f>
        <v>0</v>
      </c>
      <c r="BF210" s="158">
        <f>IF(N210="snížená",J210,0)</f>
        <v>0</v>
      </c>
      <c r="BG210" s="158">
        <f>IF(N210="zákl. přenesená",J210,0)</f>
        <v>0</v>
      </c>
      <c r="BH210" s="158">
        <f>IF(N210="sníž. přenesená",J210,0)</f>
        <v>0</v>
      </c>
      <c r="BI210" s="158">
        <f>IF(N210="nulová",J210,0)</f>
        <v>0</v>
      </c>
      <c r="BJ210" s="21" t="s">
        <v>81</v>
      </c>
      <c r="BK210" s="158">
        <f>ROUND(I210*H210,2)</f>
        <v>0</v>
      </c>
      <c r="BL210" s="21" t="s">
        <v>163</v>
      </c>
      <c r="BM210" s="21" t="s">
        <v>431</v>
      </c>
    </row>
    <row r="211" spans="2:65" s="11" customFormat="1" ht="13.5">
      <c r="B211" s="171"/>
      <c r="D211" s="172" t="s">
        <v>270</v>
      </c>
      <c r="E211" s="173" t="s">
        <v>21</v>
      </c>
      <c r="F211" s="174" t="s">
        <v>3636</v>
      </c>
      <c r="H211" s="175">
        <v>148.19999999999999</v>
      </c>
      <c r="I211" s="176"/>
      <c r="L211" s="171"/>
      <c r="M211" s="177"/>
      <c r="T211" s="178"/>
      <c r="AT211" s="173" t="s">
        <v>270</v>
      </c>
      <c r="AU211" s="173" t="s">
        <v>81</v>
      </c>
      <c r="AV211" s="11" t="s">
        <v>83</v>
      </c>
      <c r="AW211" s="11" t="s">
        <v>37</v>
      </c>
      <c r="AX211" s="11" t="s">
        <v>73</v>
      </c>
      <c r="AY211" s="173" t="s">
        <v>155</v>
      </c>
    </row>
    <row r="212" spans="2:65" s="12" customFormat="1" ht="13.5">
      <c r="B212" s="179"/>
      <c r="D212" s="172" t="s">
        <v>270</v>
      </c>
      <c r="E212" s="180" t="s">
        <v>21</v>
      </c>
      <c r="F212" s="181" t="s">
        <v>275</v>
      </c>
      <c r="H212" s="182">
        <v>148.19999999999999</v>
      </c>
      <c r="I212" s="183"/>
      <c r="L212" s="179"/>
      <c r="M212" s="184"/>
      <c r="T212" s="185"/>
      <c r="AT212" s="180" t="s">
        <v>270</v>
      </c>
      <c r="AU212" s="180" t="s">
        <v>81</v>
      </c>
      <c r="AV212" s="12" t="s">
        <v>163</v>
      </c>
      <c r="AW212" s="12" t="s">
        <v>37</v>
      </c>
      <c r="AX212" s="12" t="s">
        <v>81</v>
      </c>
      <c r="AY212" s="180" t="s">
        <v>155</v>
      </c>
    </row>
    <row r="213" spans="2:65" s="1" customFormat="1" ht="16.5" customHeight="1">
      <c r="B213" s="37"/>
      <c r="C213" s="147" t="s">
        <v>237</v>
      </c>
      <c r="D213" s="147" t="s">
        <v>156</v>
      </c>
      <c r="E213" s="148" t="s">
        <v>3637</v>
      </c>
      <c r="F213" s="149" t="s">
        <v>3638</v>
      </c>
      <c r="G213" s="150" t="s">
        <v>303</v>
      </c>
      <c r="H213" s="151">
        <v>186.68</v>
      </c>
      <c r="I213" s="152"/>
      <c r="J213" s="153">
        <f>ROUND(I213*H213,2)</f>
        <v>0</v>
      </c>
      <c r="K213" s="149" t="s">
        <v>21</v>
      </c>
      <c r="L213" s="37"/>
      <c r="M213" s="154" t="s">
        <v>21</v>
      </c>
      <c r="N213" s="155" t="s">
        <v>44</v>
      </c>
      <c r="P213" s="156">
        <f>O213*H213</f>
        <v>0</v>
      </c>
      <c r="Q213" s="156">
        <v>0</v>
      </c>
      <c r="R213" s="156">
        <f>Q213*H213</f>
        <v>0</v>
      </c>
      <c r="S213" s="156">
        <v>0</v>
      </c>
      <c r="T213" s="157">
        <f>S213*H213</f>
        <v>0</v>
      </c>
      <c r="AR213" s="21" t="s">
        <v>163</v>
      </c>
      <c r="AT213" s="21" t="s">
        <v>156</v>
      </c>
      <c r="AU213" s="21" t="s">
        <v>81</v>
      </c>
      <c r="AY213" s="21" t="s">
        <v>155</v>
      </c>
      <c r="BE213" s="158">
        <f>IF(N213="základní",J213,0)</f>
        <v>0</v>
      </c>
      <c r="BF213" s="158">
        <f>IF(N213="snížená",J213,0)</f>
        <v>0</v>
      </c>
      <c r="BG213" s="158">
        <f>IF(N213="zákl. přenesená",J213,0)</f>
        <v>0</v>
      </c>
      <c r="BH213" s="158">
        <f>IF(N213="sníž. přenesená",J213,0)</f>
        <v>0</v>
      </c>
      <c r="BI213" s="158">
        <f>IF(N213="nulová",J213,0)</f>
        <v>0</v>
      </c>
      <c r="BJ213" s="21" t="s">
        <v>81</v>
      </c>
      <c r="BK213" s="158">
        <f>ROUND(I213*H213,2)</f>
        <v>0</v>
      </c>
      <c r="BL213" s="21" t="s">
        <v>163</v>
      </c>
      <c r="BM213" s="21" t="s">
        <v>435</v>
      </c>
    </row>
    <row r="214" spans="2:65" s="11" customFormat="1" ht="13.5">
      <c r="B214" s="171"/>
      <c r="D214" s="172" t="s">
        <v>270</v>
      </c>
      <c r="E214" s="173" t="s">
        <v>21</v>
      </c>
      <c r="F214" s="174" t="s">
        <v>3639</v>
      </c>
      <c r="H214" s="175">
        <v>186.68</v>
      </c>
      <c r="I214" s="176"/>
      <c r="L214" s="171"/>
      <c r="M214" s="177"/>
      <c r="T214" s="178"/>
      <c r="AT214" s="173" t="s">
        <v>270</v>
      </c>
      <c r="AU214" s="173" t="s">
        <v>81</v>
      </c>
      <c r="AV214" s="11" t="s">
        <v>83</v>
      </c>
      <c r="AW214" s="11" t="s">
        <v>37</v>
      </c>
      <c r="AX214" s="11" t="s">
        <v>73</v>
      </c>
      <c r="AY214" s="173" t="s">
        <v>155</v>
      </c>
    </row>
    <row r="215" spans="2:65" s="12" customFormat="1" ht="13.5">
      <c r="B215" s="179"/>
      <c r="D215" s="172" t="s">
        <v>270</v>
      </c>
      <c r="E215" s="180" t="s">
        <v>21</v>
      </c>
      <c r="F215" s="181" t="s">
        <v>275</v>
      </c>
      <c r="H215" s="182">
        <v>186.68</v>
      </c>
      <c r="I215" s="183"/>
      <c r="L215" s="179"/>
      <c r="M215" s="184"/>
      <c r="T215" s="185"/>
      <c r="AT215" s="180" t="s">
        <v>270</v>
      </c>
      <c r="AU215" s="180" t="s">
        <v>81</v>
      </c>
      <c r="AV215" s="12" t="s">
        <v>163</v>
      </c>
      <c r="AW215" s="12" t="s">
        <v>37</v>
      </c>
      <c r="AX215" s="12" t="s">
        <v>81</v>
      </c>
      <c r="AY215" s="180" t="s">
        <v>155</v>
      </c>
    </row>
    <row r="216" spans="2:65" s="9" customFormat="1" ht="29.85" customHeight="1">
      <c r="B216" s="137"/>
      <c r="D216" s="138" t="s">
        <v>72</v>
      </c>
      <c r="E216" s="169" t="s">
        <v>431</v>
      </c>
      <c r="F216" s="169" t="s">
        <v>3640</v>
      </c>
      <c r="I216" s="140"/>
      <c r="J216" s="170">
        <f>BK216</f>
        <v>0</v>
      </c>
      <c r="L216" s="137"/>
      <c r="M216" s="142"/>
      <c r="P216" s="143">
        <v>0</v>
      </c>
      <c r="R216" s="143">
        <v>0</v>
      </c>
      <c r="T216" s="144">
        <v>0</v>
      </c>
      <c r="AR216" s="138" t="s">
        <v>81</v>
      </c>
      <c r="AT216" s="145" t="s">
        <v>72</v>
      </c>
      <c r="AU216" s="145" t="s">
        <v>81</v>
      </c>
      <c r="AY216" s="138" t="s">
        <v>155</v>
      </c>
      <c r="BK216" s="146">
        <v>0</v>
      </c>
    </row>
    <row r="217" spans="2:65" s="9" customFormat="1" ht="24.95" customHeight="1">
      <c r="B217" s="137"/>
      <c r="D217" s="138" t="s">
        <v>72</v>
      </c>
      <c r="E217" s="139" t="s">
        <v>478</v>
      </c>
      <c r="F217" s="139" t="s">
        <v>479</v>
      </c>
      <c r="I217" s="140"/>
      <c r="J217" s="141">
        <f>BK217</f>
        <v>0</v>
      </c>
      <c r="L217" s="137"/>
      <c r="M217" s="142"/>
      <c r="P217" s="143">
        <v>0</v>
      </c>
      <c r="R217" s="143">
        <v>0</v>
      </c>
      <c r="T217" s="144">
        <v>0</v>
      </c>
      <c r="AR217" s="138" t="s">
        <v>83</v>
      </c>
      <c r="AT217" s="145" t="s">
        <v>72</v>
      </c>
      <c r="AU217" s="145" t="s">
        <v>73</v>
      </c>
      <c r="AY217" s="138" t="s">
        <v>155</v>
      </c>
      <c r="BK217" s="146">
        <v>0</v>
      </c>
    </row>
    <row r="218" spans="2:65" s="9" customFormat="1" ht="24.95" customHeight="1">
      <c r="B218" s="137"/>
      <c r="D218" s="138" t="s">
        <v>72</v>
      </c>
      <c r="E218" s="139" t="s">
        <v>480</v>
      </c>
      <c r="F218" s="139" t="s">
        <v>481</v>
      </c>
      <c r="I218" s="140"/>
      <c r="J218" s="141">
        <f>BK218</f>
        <v>0</v>
      </c>
      <c r="L218" s="137"/>
      <c r="M218" s="142"/>
      <c r="P218" s="143">
        <f>SUM(P219:P228)</f>
        <v>0</v>
      </c>
      <c r="R218" s="143">
        <f>SUM(R219:R228)</f>
        <v>1.6743999999999999</v>
      </c>
      <c r="T218" s="144">
        <f>SUM(T219:T228)</f>
        <v>0</v>
      </c>
      <c r="AR218" s="138" t="s">
        <v>83</v>
      </c>
      <c r="AT218" s="145" t="s">
        <v>72</v>
      </c>
      <c r="AU218" s="145" t="s">
        <v>73</v>
      </c>
      <c r="AY218" s="138" t="s">
        <v>155</v>
      </c>
      <c r="BK218" s="146">
        <f>SUM(BK219:BK228)</f>
        <v>0</v>
      </c>
    </row>
    <row r="219" spans="2:65" s="1" customFormat="1" ht="16.5" customHeight="1">
      <c r="B219" s="37"/>
      <c r="C219" s="147" t="s">
        <v>443</v>
      </c>
      <c r="D219" s="147" t="s">
        <v>156</v>
      </c>
      <c r="E219" s="148" t="s">
        <v>3641</v>
      </c>
      <c r="F219" s="149" t="s">
        <v>3642</v>
      </c>
      <c r="G219" s="150" t="s">
        <v>284</v>
      </c>
      <c r="H219" s="151">
        <v>239.2</v>
      </c>
      <c r="I219" s="152"/>
      <c r="J219" s="153">
        <f>ROUND(I219*H219,2)</f>
        <v>0</v>
      </c>
      <c r="K219" s="149" t="s">
        <v>21</v>
      </c>
      <c r="L219" s="37"/>
      <c r="M219" s="154" t="s">
        <v>21</v>
      </c>
      <c r="N219" s="155" t="s">
        <v>44</v>
      </c>
      <c r="P219" s="156">
        <f>O219*H219</f>
        <v>0</v>
      </c>
      <c r="Q219" s="156">
        <v>7.0000000000000001E-3</v>
      </c>
      <c r="R219" s="156">
        <f>Q219*H219</f>
        <v>1.6743999999999999</v>
      </c>
      <c r="S219" s="156">
        <v>0</v>
      </c>
      <c r="T219" s="157">
        <f>S219*H219</f>
        <v>0</v>
      </c>
      <c r="AR219" s="21" t="s">
        <v>183</v>
      </c>
      <c r="AT219" s="21" t="s">
        <v>156</v>
      </c>
      <c r="AU219" s="21" t="s">
        <v>81</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183</v>
      </c>
      <c r="BM219" s="21" t="s">
        <v>640</v>
      </c>
    </row>
    <row r="220" spans="2:65" s="11" customFormat="1" ht="13.5">
      <c r="B220" s="171"/>
      <c r="D220" s="172" t="s">
        <v>270</v>
      </c>
      <c r="E220" s="173" t="s">
        <v>21</v>
      </c>
      <c r="F220" s="174" t="s">
        <v>3643</v>
      </c>
      <c r="H220" s="175">
        <v>239.2</v>
      </c>
      <c r="I220" s="176"/>
      <c r="L220" s="171"/>
      <c r="M220" s="177"/>
      <c r="T220" s="178"/>
      <c r="AT220" s="173" t="s">
        <v>270</v>
      </c>
      <c r="AU220" s="173" t="s">
        <v>81</v>
      </c>
      <c r="AV220" s="11" t="s">
        <v>83</v>
      </c>
      <c r="AW220" s="11" t="s">
        <v>37</v>
      </c>
      <c r="AX220" s="11" t="s">
        <v>73</v>
      </c>
      <c r="AY220" s="173" t="s">
        <v>155</v>
      </c>
    </row>
    <row r="221" spans="2:65" s="12" customFormat="1" ht="13.5">
      <c r="B221" s="179"/>
      <c r="D221" s="172" t="s">
        <v>270</v>
      </c>
      <c r="E221" s="180" t="s">
        <v>21</v>
      </c>
      <c r="F221" s="181" t="s">
        <v>275</v>
      </c>
      <c r="H221" s="182">
        <v>239.2</v>
      </c>
      <c r="I221" s="183"/>
      <c r="L221" s="179"/>
      <c r="M221" s="184"/>
      <c r="T221" s="185"/>
      <c r="AT221" s="180" t="s">
        <v>270</v>
      </c>
      <c r="AU221" s="180" t="s">
        <v>81</v>
      </c>
      <c r="AV221" s="12" t="s">
        <v>163</v>
      </c>
      <c r="AW221" s="12" t="s">
        <v>37</v>
      </c>
      <c r="AX221" s="12" t="s">
        <v>81</v>
      </c>
      <c r="AY221" s="180" t="s">
        <v>155</v>
      </c>
    </row>
    <row r="222" spans="2:65" s="1" customFormat="1" ht="16.5" customHeight="1">
      <c r="B222" s="37"/>
      <c r="C222" s="147" t="s">
        <v>241</v>
      </c>
      <c r="D222" s="147" t="s">
        <v>156</v>
      </c>
      <c r="E222" s="148" t="s">
        <v>499</v>
      </c>
      <c r="F222" s="149" t="s">
        <v>500</v>
      </c>
      <c r="G222" s="150" t="s">
        <v>303</v>
      </c>
      <c r="H222" s="151">
        <v>1.6739999999999999</v>
      </c>
      <c r="I222" s="152"/>
      <c r="J222" s="153">
        <f>ROUND(I222*H222,2)</f>
        <v>0</v>
      </c>
      <c r="K222" s="149" t="s">
        <v>21</v>
      </c>
      <c r="L222" s="37"/>
      <c r="M222" s="154" t="s">
        <v>21</v>
      </c>
      <c r="N222" s="155" t="s">
        <v>44</v>
      </c>
      <c r="P222" s="156">
        <f>O222*H222</f>
        <v>0</v>
      </c>
      <c r="Q222" s="156">
        <v>0</v>
      </c>
      <c r="R222" s="156">
        <f>Q222*H222</f>
        <v>0</v>
      </c>
      <c r="S222" s="156">
        <v>0</v>
      </c>
      <c r="T222" s="157">
        <f>S222*H222</f>
        <v>0</v>
      </c>
      <c r="AR222" s="21" t="s">
        <v>183</v>
      </c>
      <c r="AT222" s="21" t="s">
        <v>156</v>
      </c>
      <c r="AU222" s="21" t="s">
        <v>81</v>
      </c>
      <c r="AY222" s="21" t="s">
        <v>155</v>
      </c>
      <c r="BE222" s="158">
        <f>IF(N222="základní",J222,0)</f>
        <v>0</v>
      </c>
      <c r="BF222" s="158">
        <f>IF(N222="snížená",J222,0)</f>
        <v>0</v>
      </c>
      <c r="BG222" s="158">
        <f>IF(N222="zákl. přenesená",J222,0)</f>
        <v>0</v>
      </c>
      <c r="BH222" s="158">
        <f>IF(N222="sníž. přenesená",J222,0)</f>
        <v>0</v>
      </c>
      <c r="BI222" s="158">
        <f>IF(N222="nulová",J222,0)</f>
        <v>0</v>
      </c>
      <c r="BJ222" s="21" t="s">
        <v>81</v>
      </c>
      <c r="BK222" s="158">
        <f>ROUND(I222*H222,2)</f>
        <v>0</v>
      </c>
      <c r="BL222" s="21" t="s">
        <v>183</v>
      </c>
      <c r="BM222" s="21" t="s">
        <v>439</v>
      </c>
    </row>
    <row r="223" spans="2:65" s="11" customFormat="1" ht="13.5">
      <c r="B223" s="171"/>
      <c r="D223" s="172" t="s">
        <v>270</v>
      </c>
      <c r="E223" s="173" t="s">
        <v>21</v>
      </c>
      <c r="F223" s="174" t="s">
        <v>3644</v>
      </c>
      <c r="H223" s="175">
        <v>1.6739999999999999</v>
      </c>
      <c r="I223" s="176"/>
      <c r="L223" s="171"/>
      <c r="M223" s="177"/>
      <c r="T223" s="178"/>
      <c r="AT223" s="173" t="s">
        <v>270</v>
      </c>
      <c r="AU223" s="173" t="s">
        <v>81</v>
      </c>
      <c r="AV223" s="11" t="s">
        <v>83</v>
      </c>
      <c r="AW223" s="11" t="s">
        <v>37</v>
      </c>
      <c r="AX223" s="11" t="s">
        <v>73</v>
      </c>
      <c r="AY223" s="173" t="s">
        <v>155</v>
      </c>
    </row>
    <row r="224" spans="2:65" s="12" customFormat="1" ht="13.5">
      <c r="B224" s="179"/>
      <c r="D224" s="172" t="s">
        <v>270</v>
      </c>
      <c r="E224" s="180" t="s">
        <v>21</v>
      </c>
      <c r="F224" s="181" t="s">
        <v>275</v>
      </c>
      <c r="H224" s="182">
        <v>1.6739999999999999</v>
      </c>
      <c r="I224" s="183"/>
      <c r="L224" s="179"/>
      <c r="M224" s="184"/>
      <c r="T224" s="185"/>
      <c r="AT224" s="180" t="s">
        <v>270</v>
      </c>
      <c r="AU224" s="180" t="s">
        <v>81</v>
      </c>
      <c r="AV224" s="12" t="s">
        <v>163</v>
      </c>
      <c r="AW224" s="12" t="s">
        <v>37</v>
      </c>
      <c r="AX224" s="12" t="s">
        <v>81</v>
      </c>
      <c r="AY224" s="180" t="s">
        <v>155</v>
      </c>
    </row>
    <row r="225" spans="2:65" s="1" customFormat="1" ht="16.5" customHeight="1">
      <c r="B225" s="37"/>
      <c r="C225" s="147" t="s">
        <v>451</v>
      </c>
      <c r="D225" s="147" t="s">
        <v>156</v>
      </c>
      <c r="E225" s="148" t="s">
        <v>3645</v>
      </c>
      <c r="F225" s="149" t="s">
        <v>3646</v>
      </c>
      <c r="G225" s="150" t="s">
        <v>303</v>
      </c>
      <c r="H225" s="151">
        <v>1.6739999999999999</v>
      </c>
      <c r="I225" s="152"/>
      <c r="J225" s="153">
        <f>ROUND(I225*H225,2)</f>
        <v>0</v>
      </c>
      <c r="K225" s="149" t="s">
        <v>21</v>
      </c>
      <c r="L225" s="37"/>
      <c r="M225" s="154" t="s">
        <v>21</v>
      </c>
      <c r="N225" s="155" t="s">
        <v>44</v>
      </c>
      <c r="P225" s="156">
        <f>O225*H225</f>
        <v>0</v>
      </c>
      <c r="Q225" s="156">
        <v>0</v>
      </c>
      <c r="R225" s="156">
        <f>Q225*H225</f>
        <v>0</v>
      </c>
      <c r="S225" s="156">
        <v>0</v>
      </c>
      <c r="T225" s="157">
        <f>S225*H225</f>
        <v>0</v>
      </c>
      <c r="AR225" s="21" t="s">
        <v>183</v>
      </c>
      <c r="AT225" s="21" t="s">
        <v>156</v>
      </c>
      <c r="AU225" s="21" t="s">
        <v>81</v>
      </c>
      <c r="AY225" s="21" t="s">
        <v>155</v>
      </c>
      <c r="BE225" s="158">
        <f>IF(N225="základní",J225,0)</f>
        <v>0</v>
      </c>
      <c r="BF225" s="158">
        <f>IF(N225="snížená",J225,0)</f>
        <v>0</v>
      </c>
      <c r="BG225" s="158">
        <f>IF(N225="zákl. přenesená",J225,0)</f>
        <v>0</v>
      </c>
      <c r="BH225" s="158">
        <f>IF(N225="sníž. přenesená",J225,0)</f>
        <v>0</v>
      </c>
      <c r="BI225" s="158">
        <f>IF(N225="nulová",J225,0)</f>
        <v>0</v>
      </c>
      <c r="BJ225" s="21" t="s">
        <v>81</v>
      </c>
      <c r="BK225" s="158">
        <f>ROUND(I225*H225,2)</f>
        <v>0</v>
      </c>
      <c r="BL225" s="21" t="s">
        <v>183</v>
      </c>
      <c r="BM225" s="21" t="s">
        <v>442</v>
      </c>
    </row>
    <row r="226" spans="2:65" s="11" customFormat="1" ht="13.5">
      <c r="B226" s="171"/>
      <c r="D226" s="172" t="s">
        <v>270</v>
      </c>
      <c r="E226" s="173" t="s">
        <v>21</v>
      </c>
      <c r="F226" s="174" t="s">
        <v>3644</v>
      </c>
      <c r="H226" s="175">
        <v>1.6739999999999999</v>
      </c>
      <c r="I226" s="176"/>
      <c r="L226" s="171"/>
      <c r="M226" s="177"/>
      <c r="T226" s="178"/>
      <c r="AT226" s="173" t="s">
        <v>270</v>
      </c>
      <c r="AU226" s="173" t="s">
        <v>81</v>
      </c>
      <c r="AV226" s="11" t="s">
        <v>83</v>
      </c>
      <c r="AW226" s="11" t="s">
        <v>37</v>
      </c>
      <c r="AX226" s="11" t="s">
        <v>73</v>
      </c>
      <c r="AY226" s="173" t="s">
        <v>155</v>
      </c>
    </row>
    <row r="227" spans="2:65" s="12" customFormat="1" ht="13.5">
      <c r="B227" s="179"/>
      <c r="D227" s="172" t="s">
        <v>270</v>
      </c>
      <c r="E227" s="180" t="s">
        <v>21</v>
      </c>
      <c r="F227" s="181" t="s">
        <v>275</v>
      </c>
      <c r="H227" s="182">
        <v>1.6739999999999999</v>
      </c>
      <c r="I227" s="183"/>
      <c r="L227" s="179"/>
      <c r="M227" s="184"/>
      <c r="T227" s="185"/>
      <c r="AT227" s="180" t="s">
        <v>270</v>
      </c>
      <c r="AU227" s="180" t="s">
        <v>81</v>
      </c>
      <c r="AV227" s="12" t="s">
        <v>163</v>
      </c>
      <c r="AW227" s="12" t="s">
        <v>37</v>
      </c>
      <c r="AX227" s="12" t="s">
        <v>81</v>
      </c>
      <c r="AY227" s="180" t="s">
        <v>155</v>
      </c>
    </row>
    <row r="228" spans="2:65" s="9" customFormat="1" ht="29.85" customHeight="1">
      <c r="B228" s="137"/>
      <c r="D228" s="138" t="s">
        <v>72</v>
      </c>
      <c r="E228" s="169" t="s">
        <v>503</v>
      </c>
      <c r="F228" s="169" t="s">
        <v>504</v>
      </c>
      <c r="I228" s="140"/>
      <c r="J228" s="170">
        <f>BK228</f>
        <v>0</v>
      </c>
      <c r="L228" s="137"/>
      <c r="M228" s="142"/>
      <c r="P228" s="143">
        <v>0</v>
      </c>
      <c r="R228" s="143">
        <v>0</v>
      </c>
      <c r="T228" s="144">
        <v>0</v>
      </c>
      <c r="AR228" s="138" t="s">
        <v>83</v>
      </c>
      <c r="AT228" s="145" t="s">
        <v>72</v>
      </c>
      <c r="AU228" s="145" t="s">
        <v>81</v>
      </c>
      <c r="AY228" s="138" t="s">
        <v>155</v>
      </c>
      <c r="BK228" s="146">
        <v>0</v>
      </c>
    </row>
    <row r="229" spans="2:65" s="9" customFormat="1" ht="24.95" customHeight="1">
      <c r="B229" s="137"/>
      <c r="D229" s="138" t="s">
        <v>72</v>
      </c>
      <c r="E229" s="139" t="s">
        <v>2883</v>
      </c>
      <c r="F229" s="139" t="s">
        <v>2884</v>
      </c>
      <c r="I229" s="140"/>
      <c r="J229" s="141">
        <f>BK229</f>
        <v>0</v>
      </c>
      <c r="L229" s="137"/>
      <c r="M229" s="142"/>
      <c r="P229" s="143">
        <f>SUM(P230:P236)</f>
        <v>0</v>
      </c>
      <c r="R229" s="143">
        <f>SUM(R230:R236)</f>
        <v>1.12113</v>
      </c>
      <c r="T229" s="144">
        <f>SUM(T230:T236)</f>
        <v>0</v>
      </c>
      <c r="AR229" s="138" t="s">
        <v>83</v>
      </c>
      <c r="AT229" s="145" t="s">
        <v>72</v>
      </c>
      <c r="AU229" s="145" t="s">
        <v>73</v>
      </c>
      <c r="AY229" s="138" t="s">
        <v>155</v>
      </c>
      <c r="BK229" s="146">
        <f>SUM(BK230:BK236)</f>
        <v>0</v>
      </c>
    </row>
    <row r="230" spans="2:65" s="1" customFormat="1" ht="16.5" customHeight="1">
      <c r="B230" s="37"/>
      <c r="C230" s="147" t="s">
        <v>347</v>
      </c>
      <c r="D230" s="147" t="s">
        <v>156</v>
      </c>
      <c r="E230" s="148" t="s">
        <v>3647</v>
      </c>
      <c r="F230" s="149" t="s">
        <v>3648</v>
      </c>
      <c r="G230" s="150" t="s">
        <v>284</v>
      </c>
      <c r="H230" s="151">
        <v>186.85499999999999</v>
      </c>
      <c r="I230" s="152"/>
      <c r="J230" s="153">
        <f>ROUND(I230*H230,2)</f>
        <v>0</v>
      </c>
      <c r="K230" s="149" t="s">
        <v>21</v>
      </c>
      <c r="L230" s="37"/>
      <c r="M230" s="154" t="s">
        <v>21</v>
      </c>
      <c r="N230" s="155" t="s">
        <v>44</v>
      </c>
      <c r="P230" s="156">
        <f>O230*H230</f>
        <v>0</v>
      </c>
      <c r="Q230" s="156">
        <v>6.0000000000000001E-3</v>
      </c>
      <c r="R230" s="156">
        <f>Q230*H230</f>
        <v>1.12113</v>
      </c>
      <c r="S230" s="156">
        <v>0</v>
      </c>
      <c r="T230" s="157">
        <f>S230*H230</f>
        <v>0</v>
      </c>
      <c r="AR230" s="21" t="s">
        <v>183</v>
      </c>
      <c r="AT230" s="21" t="s">
        <v>156</v>
      </c>
      <c r="AU230" s="21" t="s">
        <v>81</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446</v>
      </c>
    </row>
    <row r="231" spans="2:65" s="11" customFormat="1" ht="13.5">
      <c r="B231" s="171"/>
      <c r="D231" s="172" t="s">
        <v>270</v>
      </c>
      <c r="E231" s="173" t="s">
        <v>21</v>
      </c>
      <c r="F231" s="174" t="s">
        <v>3649</v>
      </c>
      <c r="H231" s="175">
        <v>186.85499999999999</v>
      </c>
      <c r="I231" s="176"/>
      <c r="L231" s="171"/>
      <c r="M231" s="177"/>
      <c r="T231" s="178"/>
      <c r="AT231" s="173" t="s">
        <v>270</v>
      </c>
      <c r="AU231" s="173" t="s">
        <v>81</v>
      </c>
      <c r="AV231" s="11" t="s">
        <v>83</v>
      </c>
      <c r="AW231" s="11" t="s">
        <v>37</v>
      </c>
      <c r="AX231" s="11" t="s">
        <v>73</v>
      </c>
      <c r="AY231" s="173" t="s">
        <v>155</v>
      </c>
    </row>
    <row r="232" spans="2:65" s="12" customFormat="1" ht="13.5">
      <c r="B232" s="179"/>
      <c r="D232" s="172" t="s">
        <v>270</v>
      </c>
      <c r="E232" s="180" t="s">
        <v>21</v>
      </c>
      <c r="F232" s="181" t="s">
        <v>275</v>
      </c>
      <c r="H232" s="182">
        <v>186.85499999999999</v>
      </c>
      <c r="I232" s="183"/>
      <c r="L232" s="179"/>
      <c r="M232" s="184"/>
      <c r="T232" s="185"/>
      <c r="AT232" s="180" t="s">
        <v>270</v>
      </c>
      <c r="AU232" s="180" t="s">
        <v>81</v>
      </c>
      <c r="AV232" s="12" t="s">
        <v>163</v>
      </c>
      <c r="AW232" s="12" t="s">
        <v>37</v>
      </c>
      <c r="AX232" s="12" t="s">
        <v>81</v>
      </c>
      <c r="AY232" s="180" t="s">
        <v>155</v>
      </c>
    </row>
    <row r="233" spans="2:65" s="1" customFormat="1" ht="16.5" customHeight="1">
      <c r="B233" s="37"/>
      <c r="C233" s="147" t="s">
        <v>459</v>
      </c>
      <c r="D233" s="147" t="s">
        <v>156</v>
      </c>
      <c r="E233" s="148" t="s">
        <v>3650</v>
      </c>
      <c r="F233" s="149" t="s">
        <v>3651</v>
      </c>
      <c r="G233" s="150" t="s">
        <v>303</v>
      </c>
      <c r="H233" s="151">
        <v>1.121</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183</v>
      </c>
      <c r="AT233" s="21" t="s">
        <v>156</v>
      </c>
      <c r="AU233" s="21" t="s">
        <v>81</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449</v>
      </c>
    </row>
    <row r="234" spans="2:65" s="11" customFormat="1" ht="13.5">
      <c r="B234" s="171"/>
      <c r="D234" s="172" t="s">
        <v>270</v>
      </c>
      <c r="E234" s="173" t="s">
        <v>21</v>
      </c>
      <c r="F234" s="174" t="s">
        <v>3652</v>
      </c>
      <c r="H234" s="175">
        <v>1.121</v>
      </c>
      <c r="I234" s="176"/>
      <c r="L234" s="171"/>
      <c r="M234" s="177"/>
      <c r="T234" s="178"/>
      <c r="AT234" s="173" t="s">
        <v>270</v>
      </c>
      <c r="AU234" s="173" t="s">
        <v>81</v>
      </c>
      <c r="AV234" s="11" t="s">
        <v>83</v>
      </c>
      <c r="AW234" s="11" t="s">
        <v>37</v>
      </c>
      <c r="AX234" s="11" t="s">
        <v>73</v>
      </c>
      <c r="AY234" s="173" t="s">
        <v>155</v>
      </c>
    </row>
    <row r="235" spans="2:65" s="12" customFormat="1" ht="13.5">
      <c r="B235" s="179"/>
      <c r="D235" s="172" t="s">
        <v>270</v>
      </c>
      <c r="E235" s="180" t="s">
        <v>21</v>
      </c>
      <c r="F235" s="181" t="s">
        <v>275</v>
      </c>
      <c r="H235" s="182">
        <v>1.121</v>
      </c>
      <c r="I235" s="183"/>
      <c r="L235" s="179"/>
      <c r="M235" s="184"/>
      <c r="T235" s="185"/>
      <c r="AT235" s="180" t="s">
        <v>270</v>
      </c>
      <c r="AU235" s="180" t="s">
        <v>81</v>
      </c>
      <c r="AV235" s="12" t="s">
        <v>163</v>
      </c>
      <c r="AW235" s="12" t="s">
        <v>37</v>
      </c>
      <c r="AX235" s="12" t="s">
        <v>81</v>
      </c>
      <c r="AY235" s="180" t="s">
        <v>155</v>
      </c>
    </row>
    <row r="236" spans="2:65" s="9" customFormat="1" ht="29.85" customHeight="1">
      <c r="B236" s="137"/>
      <c r="D236" s="138" t="s">
        <v>72</v>
      </c>
      <c r="E236" s="169" t="s">
        <v>2871</v>
      </c>
      <c r="F236" s="169" t="s">
        <v>2951</v>
      </c>
      <c r="I236" s="140"/>
      <c r="J236" s="170">
        <f>BK236</f>
        <v>0</v>
      </c>
      <c r="L236" s="137"/>
      <c r="M236" s="142"/>
      <c r="P236" s="143">
        <v>0</v>
      </c>
      <c r="R236" s="143">
        <v>0</v>
      </c>
      <c r="T236" s="144">
        <v>0</v>
      </c>
      <c r="AR236" s="138" t="s">
        <v>83</v>
      </c>
      <c r="AT236" s="145" t="s">
        <v>72</v>
      </c>
      <c r="AU236" s="145" t="s">
        <v>81</v>
      </c>
      <c r="AY236" s="138" t="s">
        <v>155</v>
      </c>
      <c r="BK236" s="146">
        <v>0</v>
      </c>
    </row>
    <row r="237" spans="2:65" s="9" customFormat="1" ht="24.95" customHeight="1">
      <c r="B237" s="137"/>
      <c r="D237" s="138" t="s">
        <v>72</v>
      </c>
      <c r="E237" s="139" t="s">
        <v>2952</v>
      </c>
      <c r="F237" s="139" t="s">
        <v>2953</v>
      </c>
      <c r="I237" s="140"/>
      <c r="J237" s="141">
        <f>BK237</f>
        <v>0</v>
      </c>
      <c r="L237" s="137"/>
      <c r="M237" s="142"/>
      <c r="P237" s="143">
        <f>SUM(P238:P247)</f>
        <v>0</v>
      </c>
      <c r="R237" s="143">
        <f>SUM(R238:R247)</f>
        <v>6.7079999999999987E-2</v>
      </c>
      <c r="T237" s="144">
        <f>SUM(T238:T247)</f>
        <v>0</v>
      </c>
      <c r="AR237" s="138" t="s">
        <v>83</v>
      </c>
      <c r="AT237" s="145" t="s">
        <v>72</v>
      </c>
      <c r="AU237" s="145" t="s">
        <v>73</v>
      </c>
      <c r="AY237" s="138" t="s">
        <v>155</v>
      </c>
      <c r="BK237" s="146">
        <f>SUM(BK238:BK247)</f>
        <v>0</v>
      </c>
    </row>
    <row r="238" spans="2:65" s="1" customFormat="1" ht="16.5" customHeight="1">
      <c r="B238" s="37"/>
      <c r="C238" s="147" t="s">
        <v>351</v>
      </c>
      <c r="D238" s="147" t="s">
        <v>156</v>
      </c>
      <c r="E238" s="148" t="s">
        <v>3653</v>
      </c>
      <c r="F238" s="149" t="s">
        <v>3654</v>
      </c>
      <c r="G238" s="150" t="s">
        <v>284</v>
      </c>
      <c r="H238" s="151">
        <v>223.6</v>
      </c>
      <c r="I238" s="152"/>
      <c r="J238" s="153">
        <f>ROUND(I238*H238,2)</f>
        <v>0</v>
      </c>
      <c r="K238" s="149" t="s">
        <v>21</v>
      </c>
      <c r="L238" s="37"/>
      <c r="M238" s="154" t="s">
        <v>21</v>
      </c>
      <c r="N238" s="155" t="s">
        <v>44</v>
      </c>
      <c r="P238" s="156">
        <f>O238*H238</f>
        <v>0</v>
      </c>
      <c r="Q238" s="156">
        <v>2.9999999999999997E-4</v>
      </c>
      <c r="R238" s="156">
        <f>Q238*H238</f>
        <v>6.7079999999999987E-2</v>
      </c>
      <c r="S238" s="156">
        <v>0</v>
      </c>
      <c r="T238" s="157">
        <f>S238*H238</f>
        <v>0</v>
      </c>
      <c r="AR238" s="21" t="s">
        <v>183</v>
      </c>
      <c r="AT238" s="21" t="s">
        <v>156</v>
      </c>
      <c r="AU238" s="21" t="s">
        <v>81</v>
      </c>
      <c r="AY238" s="21" t="s">
        <v>155</v>
      </c>
      <c r="BE238" s="158">
        <f>IF(N238="základní",J238,0)</f>
        <v>0</v>
      </c>
      <c r="BF238" s="158">
        <f>IF(N238="snížená",J238,0)</f>
        <v>0</v>
      </c>
      <c r="BG238" s="158">
        <f>IF(N238="zákl. přenesená",J238,0)</f>
        <v>0</v>
      </c>
      <c r="BH238" s="158">
        <f>IF(N238="sníž. přenesená",J238,0)</f>
        <v>0</v>
      </c>
      <c r="BI238" s="158">
        <f>IF(N238="nulová",J238,0)</f>
        <v>0</v>
      </c>
      <c r="BJ238" s="21" t="s">
        <v>81</v>
      </c>
      <c r="BK238" s="158">
        <f>ROUND(I238*H238,2)</f>
        <v>0</v>
      </c>
      <c r="BL238" s="21" t="s">
        <v>183</v>
      </c>
      <c r="BM238" s="21" t="s">
        <v>454</v>
      </c>
    </row>
    <row r="239" spans="2:65" s="11" customFormat="1" ht="13.5">
      <c r="B239" s="171"/>
      <c r="D239" s="172" t="s">
        <v>270</v>
      </c>
      <c r="E239" s="173" t="s">
        <v>21</v>
      </c>
      <c r="F239" s="174" t="s">
        <v>3655</v>
      </c>
      <c r="H239" s="175">
        <v>223.6</v>
      </c>
      <c r="I239" s="176"/>
      <c r="L239" s="171"/>
      <c r="M239" s="177"/>
      <c r="T239" s="178"/>
      <c r="AT239" s="173" t="s">
        <v>270</v>
      </c>
      <c r="AU239" s="173" t="s">
        <v>81</v>
      </c>
      <c r="AV239" s="11" t="s">
        <v>83</v>
      </c>
      <c r="AW239" s="11" t="s">
        <v>37</v>
      </c>
      <c r="AX239" s="11" t="s">
        <v>73</v>
      </c>
      <c r="AY239" s="173" t="s">
        <v>155</v>
      </c>
    </row>
    <row r="240" spans="2:65" s="12" customFormat="1" ht="13.5">
      <c r="B240" s="179"/>
      <c r="D240" s="172" t="s">
        <v>270</v>
      </c>
      <c r="E240" s="180" t="s">
        <v>21</v>
      </c>
      <c r="F240" s="181" t="s">
        <v>275</v>
      </c>
      <c r="H240" s="182">
        <v>223.6</v>
      </c>
      <c r="I240" s="183"/>
      <c r="L240" s="179"/>
      <c r="M240" s="184"/>
      <c r="T240" s="185"/>
      <c r="AT240" s="180" t="s">
        <v>270</v>
      </c>
      <c r="AU240" s="180" t="s">
        <v>81</v>
      </c>
      <c r="AV240" s="12" t="s">
        <v>163</v>
      </c>
      <c r="AW240" s="12" t="s">
        <v>37</v>
      </c>
      <c r="AX240" s="12" t="s">
        <v>81</v>
      </c>
      <c r="AY240" s="180" t="s">
        <v>155</v>
      </c>
    </row>
    <row r="241" spans="2:65" s="1" customFormat="1" ht="16.5" customHeight="1">
      <c r="B241" s="37"/>
      <c r="C241" s="147" t="s">
        <v>472</v>
      </c>
      <c r="D241" s="147" t="s">
        <v>156</v>
      </c>
      <c r="E241" s="148" t="s">
        <v>3656</v>
      </c>
      <c r="F241" s="149" t="s">
        <v>3657</v>
      </c>
      <c r="G241" s="150" t="s">
        <v>303</v>
      </c>
      <c r="H241" s="151">
        <v>6.7000000000000004E-2</v>
      </c>
      <c r="I241" s="152"/>
      <c r="J241" s="153">
        <f>ROUND(I241*H241,2)</f>
        <v>0</v>
      </c>
      <c r="K241" s="149" t="s">
        <v>21</v>
      </c>
      <c r="L241" s="37"/>
      <c r="M241" s="154" t="s">
        <v>21</v>
      </c>
      <c r="N241" s="155" t="s">
        <v>44</v>
      </c>
      <c r="P241" s="156">
        <f>O241*H241</f>
        <v>0</v>
      </c>
      <c r="Q241" s="156">
        <v>0</v>
      </c>
      <c r="R241" s="156">
        <f>Q241*H241</f>
        <v>0</v>
      </c>
      <c r="S241" s="156">
        <v>0</v>
      </c>
      <c r="T241" s="157">
        <f>S241*H241</f>
        <v>0</v>
      </c>
      <c r="AR241" s="21" t="s">
        <v>183</v>
      </c>
      <c r="AT241" s="21" t="s">
        <v>156</v>
      </c>
      <c r="AU241" s="21" t="s">
        <v>81</v>
      </c>
      <c r="AY241" s="21" t="s">
        <v>155</v>
      </c>
      <c r="BE241" s="158">
        <f>IF(N241="základní",J241,0)</f>
        <v>0</v>
      </c>
      <c r="BF241" s="158">
        <f>IF(N241="snížená",J241,0)</f>
        <v>0</v>
      </c>
      <c r="BG241" s="158">
        <f>IF(N241="zákl. přenesená",J241,0)</f>
        <v>0</v>
      </c>
      <c r="BH241" s="158">
        <f>IF(N241="sníž. přenesená",J241,0)</f>
        <v>0</v>
      </c>
      <c r="BI241" s="158">
        <f>IF(N241="nulová",J241,0)</f>
        <v>0</v>
      </c>
      <c r="BJ241" s="21" t="s">
        <v>81</v>
      </c>
      <c r="BK241" s="158">
        <f>ROUND(I241*H241,2)</f>
        <v>0</v>
      </c>
      <c r="BL241" s="21" t="s">
        <v>183</v>
      </c>
      <c r="BM241" s="21" t="s">
        <v>458</v>
      </c>
    </row>
    <row r="242" spans="2:65" s="11" customFormat="1" ht="13.5">
      <c r="B242" s="171"/>
      <c r="D242" s="172" t="s">
        <v>270</v>
      </c>
      <c r="E242" s="173" t="s">
        <v>21</v>
      </c>
      <c r="F242" s="174" t="s">
        <v>3658</v>
      </c>
      <c r="H242" s="175">
        <v>6.7000000000000004E-2</v>
      </c>
      <c r="I242" s="176"/>
      <c r="L242" s="171"/>
      <c r="M242" s="177"/>
      <c r="T242" s="178"/>
      <c r="AT242" s="173" t="s">
        <v>270</v>
      </c>
      <c r="AU242" s="173" t="s">
        <v>81</v>
      </c>
      <c r="AV242" s="11" t="s">
        <v>83</v>
      </c>
      <c r="AW242" s="11" t="s">
        <v>37</v>
      </c>
      <c r="AX242" s="11" t="s">
        <v>73</v>
      </c>
      <c r="AY242" s="173" t="s">
        <v>155</v>
      </c>
    </row>
    <row r="243" spans="2:65" s="12" customFormat="1" ht="13.5">
      <c r="B243" s="179"/>
      <c r="D243" s="172" t="s">
        <v>270</v>
      </c>
      <c r="E243" s="180" t="s">
        <v>21</v>
      </c>
      <c r="F243" s="181" t="s">
        <v>275</v>
      </c>
      <c r="H243" s="182">
        <v>6.7000000000000004E-2</v>
      </c>
      <c r="I243" s="183"/>
      <c r="L243" s="179"/>
      <c r="M243" s="184"/>
      <c r="T243" s="185"/>
      <c r="AT243" s="180" t="s">
        <v>270</v>
      </c>
      <c r="AU243" s="180" t="s">
        <v>81</v>
      </c>
      <c r="AV243" s="12" t="s">
        <v>163</v>
      </c>
      <c r="AW243" s="12" t="s">
        <v>37</v>
      </c>
      <c r="AX243" s="12" t="s">
        <v>81</v>
      </c>
      <c r="AY243" s="180" t="s">
        <v>155</v>
      </c>
    </row>
    <row r="244" spans="2:65" s="1" customFormat="1" ht="16.5" customHeight="1">
      <c r="B244" s="37"/>
      <c r="C244" s="147" t="s">
        <v>354</v>
      </c>
      <c r="D244" s="147" t="s">
        <v>156</v>
      </c>
      <c r="E244" s="148" t="s">
        <v>3659</v>
      </c>
      <c r="F244" s="149" t="s">
        <v>3660</v>
      </c>
      <c r="G244" s="150" t="s">
        <v>303</v>
      </c>
      <c r="H244" s="151">
        <v>6.7000000000000004E-2</v>
      </c>
      <c r="I244" s="152"/>
      <c r="J244" s="153">
        <f>ROUND(I244*H244,2)</f>
        <v>0</v>
      </c>
      <c r="K244" s="149" t="s">
        <v>21</v>
      </c>
      <c r="L244" s="37"/>
      <c r="M244" s="154" t="s">
        <v>21</v>
      </c>
      <c r="N244" s="155" t="s">
        <v>44</v>
      </c>
      <c r="P244" s="156">
        <f>O244*H244</f>
        <v>0</v>
      </c>
      <c r="Q244" s="156">
        <v>0</v>
      </c>
      <c r="R244" s="156">
        <f>Q244*H244</f>
        <v>0</v>
      </c>
      <c r="S244" s="156">
        <v>0</v>
      </c>
      <c r="T244" s="157">
        <f>S244*H244</f>
        <v>0</v>
      </c>
      <c r="AR244" s="21" t="s">
        <v>183</v>
      </c>
      <c r="AT244" s="21" t="s">
        <v>156</v>
      </c>
      <c r="AU244" s="21" t="s">
        <v>81</v>
      </c>
      <c r="AY244" s="21" t="s">
        <v>155</v>
      </c>
      <c r="BE244" s="158">
        <f>IF(N244="základní",J244,0)</f>
        <v>0</v>
      </c>
      <c r="BF244" s="158">
        <f>IF(N244="snížená",J244,0)</f>
        <v>0</v>
      </c>
      <c r="BG244" s="158">
        <f>IF(N244="zákl. přenesená",J244,0)</f>
        <v>0</v>
      </c>
      <c r="BH244" s="158">
        <f>IF(N244="sníž. přenesená",J244,0)</f>
        <v>0</v>
      </c>
      <c r="BI244" s="158">
        <f>IF(N244="nulová",J244,0)</f>
        <v>0</v>
      </c>
      <c r="BJ244" s="21" t="s">
        <v>81</v>
      </c>
      <c r="BK244" s="158">
        <f>ROUND(I244*H244,2)</f>
        <v>0</v>
      </c>
      <c r="BL244" s="21" t="s">
        <v>183</v>
      </c>
      <c r="BM244" s="21" t="s">
        <v>462</v>
      </c>
    </row>
    <row r="245" spans="2:65" s="11" customFormat="1" ht="13.5">
      <c r="B245" s="171"/>
      <c r="D245" s="172" t="s">
        <v>270</v>
      </c>
      <c r="E245" s="173" t="s">
        <v>21</v>
      </c>
      <c r="F245" s="174" t="s">
        <v>3658</v>
      </c>
      <c r="H245" s="175">
        <v>6.7000000000000004E-2</v>
      </c>
      <c r="I245" s="176"/>
      <c r="L245" s="171"/>
      <c r="M245" s="177"/>
      <c r="T245" s="178"/>
      <c r="AT245" s="173" t="s">
        <v>270</v>
      </c>
      <c r="AU245" s="173" t="s">
        <v>81</v>
      </c>
      <c r="AV245" s="11" t="s">
        <v>83</v>
      </c>
      <c r="AW245" s="11" t="s">
        <v>37</v>
      </c>
      <c r="AX245" s="11" t="s">
        <v>73</v>
      </c>
      <c r="AY245" s="173" t="s">
        <v>155</v>
      </c>
    </row>
    <row r="246" spans="2:65" s="12" customFormat="1" ht="13.5">
      <c r="B246" s="179"/>
      <c r="D246" s="172" t="s">
        <v>270</v>
      </c>
      <c r="E246" s="180" t="s">
        <v>21</v>
      </c>
      <c r="F246" s="181" t="s">
        <v>275</v>
      </c>
      <c r="H246" s="182">
        <v>6.7000000000000004E-2</v>
      </c>
      <c r="I246" s="183"/>
      <c r="L246" s="179"/>
      <c r="M246" s="184"/>
      <c r="T246" s="185"/>
      <c r="AT246" s="180" t="s">
        <v>270</v>
      </c>
      <c r="AU246" s="180" t="s">
        <v>81</v>
      </c>
      <c r="AV246" s="12" t="s">
        <v>163</v>
      </c>
      <c r="AW246" s="12" t="s">
        <v>37</v>
      </c>
      <c r="AX246" s="12" t="s">
        <v>81</v>
      </c>
      <c r="AY246" s="180" t="s">
        <v>155</v>
      </c>
    </row>
    <row r="247" spans="2:65" s="9" customFormat="1" ht="29.85" customHeight="1">
      <c r="B247" s="137"/>
      <c r="D247" s="138" t="s">
        <v>72</v>
      </c>
      <c r="E247" s="169" t="s">
        <v>3010</v>
      </c>
      <c r="F247" s="169" t="s">
        <v>3011</v>
      </c>
      <c r="I247" s="140"/>
      <c r="J247" s="170">
        <f>BK247</f>
        <v>0</v>
      </c>
      <c r="L247" s="137"/>
      <c r="M247" s="142"/>
      <c r="P247" s="143">
        <v>0</v>
      </c>
      <c r="R247" s="143">
        <v>0</v>
      </c>
      <c r="T247" s="144">
        <v>0</v>
      </c>
      <c r="AR247" s="138" t="s">
        <v>83</v>
      </c>
      <c r="AT247" s="145" t="s">
        <v>72</v>
      </c>
      <c r="AU247" s="145" t="s">
        <v>81</v>
      </c>
      <c r="AY247" s="138" t="s">
        <v>155</v>
      </c>
      <c r="BK247" s="146">
        <v>0</v>
      </c>
    </row>
    <row r="248" spans="2:65" s="9" customFormat="1" ht="24.95" customHeight="1">
      <c r="B248" s="137"/>
      <c r="D248" s="138" t="s">
        <v>72</v>
      </c>
      <c r="E248" s="139" t="s">
        <v>3012</v>
      </c>
      <c r="F248" s="139" t="s">
        <v>3013</v>
      </c>
      <c r="I248" s="140"/>
      <c r="J248" s="141">
        <f>BK248</f>
        <v>0</v>
      </c>
      <c r="L248" s="137"/>
      <c r="M248" s="142"/>
      <c r="P248" s="143">
        <f>SUM(P249:P270)</f>
        <v>0</v>
      </c>
      <c r="R248" s="143">
        <f>SUM(R249:R270)</f>
        <v>6.9270032000000015</v>
      </c>
      <c r="T248" s="144">
        <f>SUM(T249:T270)</f>
        <v>0</v>
      </c>
      <c r="AR248" s="138" t="s">
        <v>83</v>
      </c>
      <c r="AT248" s="145" t="s">
        <v>72</v>
      </c>
      <c r="AU248" s="145" t="s">
        <v>73</v>
      </c>
      <c r="AY248" s="138" t="s">
        <v>155</v>
      </c>
      <c r="BK248" s="146">
        <f>SUM(BK249:BK270)</f>
        <v>0</v>
      </c>
    </row>
    <row r="249" spans="2:65" s="1" customFormat="1" ht="16.5" customHeight="1">
      <c r="B249" s="37"/>
      <c r="C249" s="147" t="s">
        <v>486</v>
      </c>
      <c r="D249" s="147" t="s">
        <v>156</v>
      </c>
      <c r="E249" s="148" t="s">
        <v>3661</v>
      </c>
      <c r="F249" s="149" t="s">
        <v>3662</v>
      </c>
      <c r="G249" s="150" t="s">
        <v>300</v>
      </c>
      <c r="H249" s="151">
        <v>6.76</v>
      </c>
      <c r="I249" s="152"/>
      <c r="J249" s="153">
        <f>ROUND(I249*H249,2)</f>
        <v>0</v>
      </c>
      <c r="K249" s="149" t="s">
        <v>21</v>
      </c>
      <c r="L249" s="37"/>
      <c r="M249" s="154" t="s">
        <v>21</v>
      </c>
      <c r="N249" s="155" t="s">
        <v>44</v>
      </c>
      <c r="P249" s="156">
        <f>O249*H249</f>
        <v>0</v>
      </c>
      <c r="Q249" s="156">
        <v>0.02</v>
      </c>
      <c r="R249" s="156">
        <f>Q249*H249</f>
        <v>0.13519999999999999</v>
      </c>
      <c r="S249" s="156">
        <v>0</v>
      </c>
      <c r="T249" s="157">
        <f>S249*H249</f>
        <v>0</v>
      </c>
      <c r="AR249" s="21" t="s">
        <v>183</v>
      </c>
      <c r="AT249" s="21" t="s">
        <v>156</v>
      </c>
      <c r="AU249" s="21" t="s">
        <v>81</v>
      </c>
      <c r="AY249" s="21" t="s">
        <v>155</v>
      </c>
      <c r="BE249" s="158">
        <f>IF(N249="základní",J249,0)</f>
        <v>0</v>
      </c>
      <c r="BF249" s="158">
        <f>IF(N249="snížená",J249,0)</f>
        <v>0</v>
      </c>
      <c r="BG249" s="158">
        <f>IF(N249="zákl. přenesená",J249,0)</f>
        <v>0</v>
      </c>
      <c r="BH249" s="158">
        <f>IF(N249="sníž. přenesená",J249,0)</f>
        <v>0</v>
      </c>
      <c r="BI249" s="158">
        <f>IF(N249="nulová",J249,0)</f>
        <v>0</v>
      </c>
      <c r="BJ249" s="21" t="s">
        <v>81</v>
      </c>
      <c r="BK249" s="158">
        <f>ROUND(I249*H249,2)</f>
        <v>0</v>
      </c>
      <c r="BL249" s="21" t="s">
        <v>183</v>
      </c>
      <c r="BM249" s="21" t="s">
        <v>468</v>
      </c>
    </row>
    <row r="250" spans="2:65" s="11" customFormat="1" ht="13.5">
      <c r="B250" s="171"/>
      <c r="D250" s="172" t="s">
        <v>270</v>
      </c>
      <c r="E250" s="173" t="s">
        <v>21</v>
      </c>
      <c r="F250" s="174" t="s">
        <v>2685</v>
      </c>
      <c r="H250" s="175">
        <v>6.76</v>
      </c>
      <c r="I250" s="176"/>
      <c r="L250" s="171"/>
      <c r="M250" s="177"/>
      <c r="T250" s="178"/>
      <c r="AT250" s="173" t="s">
        <v>270</v>
      </c>
      <c r="AU250" s="173" t="s">
        <v>81</v>
      </c>
      <c r="AV250" s="11" t="s">
        <v>83</v>
      </c>
      <c r="AW250" s="11" t="s">
        <v>37</v>
      </c>
      <c r="AX250" s="11" t="s">
        <v>73</v>
      </c>
      <c r="AY250" s="173" t="s">
        <v>155</v>
      </c>
    </row>
    <row r="251" spans="2:65" s="12" customFormat="1" ht="13.5">
      <c r="B251" s="179"/>
      <c r="D251" s="172" t="s">
        <v>270</v>
      </c>
      <c r="E251" s="180" t="s">
        <v>21</v>
      </c>
      <c r="F251" s="181" t="s">
        <v>275</v>
      </c>
      <c r="H251" s="182">
        <v>6.76</v>
      </c>
      <c r="I251" s="183"/>
      <c r="L251" s="179"/>
      <c r="M251" s="184"/>
      <c r="T251" s="185"/>
      <c r="AT251" s="180" t="s">
        <v>270</v>
      </c>
      <c r="AU251" s="180" t="s">
        <v>81</v>
      </c>
      <c r="AV251" s="12" t="s">
        <v>163</v>
      </c>
      <c r="AW251" s="12" t="s">
        <v>37</v>
      </c>
      <c r="AX251" s="12" t="s">
        <v>81</v>
      </c>
      <c r="AY251" s="180" t="s">
        <v>155</v>
      </c>
    </row>
    <row r="252" spans="2:65" s="1" customFormat="1" ht="16.5" customHeight="1">
      <c r="B252" s="37"/>
      <c r="C252" s="147" t="s">
        <v>359</v>
      </c>
      <c r="D252" s="147" t="s">
        <v>156</v>
      </c>
      <c r="E252" s="148" t="s">
        <v>3663</v>
      </c>
      <c r="F252" s="149" t="s">
        <v>3664</v>
      </c>
      <c r="G252" s="150" t="s">
        <v>300</v>
      </c>
      <c r="H252" s="151">
        <v>241.43600000000001</v>
      </c>
      <c r="I252" s="152"/>
      <c r="J252" s="153">
        <f>ROUND(I252*H252,2)</f>
        <v>0</v>
      </c>
      <c r="K252" s="149" t="s">
        <v>21</v>
      </c>
      <c r="L252" s="37"/>
      <c r="M252" s="154" t="s">
        <v>21</v>
      </c>
      <c r="N252" s="155" t="s">
        <v>44</v>
      </c>
      <c r="P252" s="156">
        <f>O252*H252</f>
        <v>0</v>
      </c>
      <c r="Q252" s="156">
        <v>8.0000000000000002E-3</v>
      </c>
      <c r="R252" s="156">
        <f>Q252*H252</f>
        <v>1.9314880000000001</v>
      </c>
      <c r="S252" s="156">
        <v>0</v>
      </c>
      <c r="T252" s="157">
        <f>S252*H252</f>
        <v>0</v>
      </c>
      <c r="AR252" s="21" t="s">
        <v>183</v>
      </c>
      <c r="AT252" s="21" t="s">
        <v>156</v>
      </c>
      <c r="AU252" s="21" t="s">
        <v>81</v>
      </c>
      <c r="AY252" s="21" t="s">
        <v>155</v>
      </c>
      <c r="BE252" s="158">
        <f>IF(N252="základní",J252,0)</f>
        <v>0</v>
      </c>
      <c r="BF252" s="158">
        <f>IF(N252="snížená",J252,0)</f>
        <v>0</v>
      </c>
      <c r="BG252" s="158">
        <f>IF(N252="zákl. přenesená",J252,0)</f>
        <v>0</v>
      </c>
      <c r="BH252" s="158">
        <f>IF(N252="sníž. přenesená",J252,0)</f>
        <v>0</v>
      </c>
      <c r="BI252" s="158">
        <f>IF(N252="nulová",J252,0)</f>
        <v>0</v>
      </c>
      <c r="BJ252" s="21" t="s">
        <v>81</v>
      </c>
      <c r="BK252" s="158">
        <f>ROUND(I252*H252,2)</f>
        <v>0</v>
      </c>
      <c r="BL252" s="21" t="s">
        <v>183</v>
      </c>
      <c r="BM252" s="21" t="s">
        <v>471</v>
      </c>
    </row>
    <row r="253" spans="2:65" s="11" customFormat="1" ht="13.5">
      <c r="B253" s="171"/>
      <c r="D253" s="172" t="s">
        <v>270</v>
      </c>
      <c r="E253" s="173" t="s">
        <v>21</v>
      </c>
      <c r="F253" s="174" t="s">
        <v>3665</v>
      </c>
      <c r="H253" s="175">
        <v>241.43600000000001</v>
      </c>
      <c r="I253" s="176"/>
      <c r="L253" s="171"/>
      <c r="M253" s="177"/>
      <c r="T253" s="178"/>
      <c r="AT253" s="173" t="s">
        <v>270</v>
      </c>
      <c r="AU253" s="173" t="s">
        <v>81</v>
      </c>
      <c r="AV253" s="11" t="s">
        <v>83</v>
      </c>
      <c r="AW253" s="11" t="s">
        <v>37</v>
      </c>
      <c r="AX253" s="11" t="s">
        <v>73</v>
      </c>
      <c r="AY253" s="173" t="s">
        <v>155</v>
      </c>
    </row>
    <row r="254" spans="2:65" s="12" customFormat="1" ht="13.5">
      <c r="B254" s="179"/>
      <c r="D254" s="172" t="s">
        <v>270</v>
      </c>
      <c r="E254" s="180" t="s">
        <v>21</v>
      </c>
      <c r="F254" s="181" t="s">
        <v>275</v>
      </c>
      <c r="H254" s="182">
        <v>241.43600000000001</v>
      </c>
      <c r="I254" s="183"/>
      <c r="L254" s="179"/>
      <c r="M254" s="184"/>
      <c r="T254" s="185"/>
      <c r="AT254" s="180" t="s">
        <v>270</v>
      </c>
      <c r="AU254" s="180" t="s">
        <v>81</v>
      </c>
      <c r="AV254" s="12" t="s">
        <v>163</v>
      </c>
      <c r="AW254" s="12" t="s">
        <v>37</v>
      </c>
      <c r="AX254" s="12" t="s">
        <v>81</v>
      </c>
      <c r="AY254" s="180" t="s">
        <v>155</v>
      </c>
    </row>
    <row r="255" spans="2:65" s="1" customFormat="1" ht="16.5" customHeight="1">
      <c r="B255" s="37"/>
      <c r="C255" s="147" t="s">
        <v>494</v>
      </c>
      <c r="D255" s="147" t="s">
        <v>156</v>
      </c>
      <c r="E255" s="148" t="s">
        <v>3666</v>
      </c>
      <c r="F255" s="149" t="s">
        <v>3667</v>
      </c>
      <c r="G255" s="150" t="s">
        <v>284</v>
      </c>
      <c r="H255" s="151">
        <v>202.8</v>
      </c>
      <c r="I255" s="152"/>
      <c r="J255" s="153">
        <f>ROUND(I255*H255,2)</f>
        <v>0</v>
      </c>
      <c r="K255" s="149" t="s">
        <v>21</v>
      </c>
      <c r="L255" s="37"/>
      <c r="M255" s="154" t="s">
        <v>21</v>
      </c>
      <c r="N255" s="155" t="s">
        <v>44</v>
      </c>
      <c r="P255" s="156">
        <f>O255*H255</f>
        <v>0</v>
      </c>
      <c r="Q255" s="156">
        <v>1.4999999999999999E-2</v>
      </c>
      <c r="R255" s="156">
        <f>Q255*H255</f>
        <v>3.0420000000000003</v>
      </c>
      <c r="S255" s="156">
        <v>0</v>
      </c>
      <c r="T255" s="157">
        <f>S255*H255</f>
        <v>0</v>
      </c>
      <c r="AR255" s="21" t="s">
        <v>183</v>
      </c>
      <c r="AT255" s="21" t="s">
        <v>156</v>
      </c>
      <c r="AU255" s="21" t="s">
        <v>81</v>
      </c>
      <c r="AY255" s="21" t="s">
        <v>155</v>
      </c>
      <c r="BE255" s="158">
        <f>IF(N255="základní",J255,0)</f>
        <v>0</v>
      </c>
      <c r="BF255" s="158">
        <f>IF(N255="snížená",J255,0)</f>
        <v>0</v>
      </c>
      <c r="BG255" s="158">
        <f>IF(N255="zákl. přenesená",J255,0)</f>
        <v>0</v>
      </c>
      <c r="BH255" s="158">
        <f>IF(N255="sníž. přenesená",J255,0)</f>
        <v>0</v>
      </c>
      <c r="BI255" s="158">
        <f>IF(N255="nulová",J255,0)</f>
        <v>0</v>
      </c>
      <c r="BJ255" s="21" t="s">
        <v>81</v>
      </c>
      <c r="BK255" s="158">
        <f>ROUND(I255*H255,2)</f>
        <v>0</v>
      </c>
      <c r="BL255" s="21" t="s">
        <v>183</v>
      </c>
      <c r="BM255" s="21" t="s">
        <v>475</v>
      </c>
    </row>
    <row r="256" spans="2:65" s="11" customFormat="1" ht="13.5">
      <c r="B256" s="171"/>
      <c r="D256" s="172" t="s">
        <v>270</v>
      </c>
      <c r="E256" s="173" t="s">
        <v>21</v>
      </c>
      <c r="F256" s="174" t="s">
        <v>304</v>
      </c>
      <c r="H256" s="175">
        <v>202.8</v>
      </c>
      <c r="I256" s="176"/>
      <c r="L256" s="171"/>
      <c r="M256" s="177"/>
      <c r="T256" s="178"/>
      <c r="AT256" s="173" t="s">
        <v>270</v>
      </c>
      <c r="AU256" s="173" t="s">
        <v>81</v>
      </c>
      <c r="AV256" s="11" t="s">
        <v>83</v>
      </c>
      <c r="AW256" s="11" t="s">
        <v>37</v>
      </c>
      <c r="AX256" s="11" t="s">
        <v>73</v>
      </c>
      <c r="AY256" s="173" t="s">
        <v>155</v>
      </c>
    </row>
    <row r="257" spans="2:65" s="12" customFormat="1" ht="13.5">
      <c r="B257" s="179"/>
      <c r="D257" s="172" t="s">
        <v>270</v>
      </c>
      <c r="E257" s="180" t="s">
        <v>21</v>
      </c>
      <c r="F257" s="181" t="s">
        <v>275</v>
      </c>
      <c r="H257" s="182">
        <v>202.8</v>
      </c>
      <c r="I257" s="183"/>
      <c r="L257" s="179"/>
      <c r="M257" s="184"/>
      <c r="T257" s="185"/>
      <c r="AT257" s="180" t="s">
        <v>270</v>
      </c>
      <c r="AU257" s="180" t="s">
        <v>81</v>
      </c>
      <c r="AV257" s="12" t="s">
        <v>163</v>
      </c>
      <c r="AW257" s="12" t="s">
        <v>37</v>
      </c>
      <c r="AX257" s="12" t="s">
        <v>81</v>
      </c>
      <c r="AY257" s="180" t="s">
        <v>155</v>
      </c>
    </row>
    <row r="258" spans="2:65" s="1" customFormat="1" ht="16.5" customHeight="1">
      <c r="B258" s="37"/>
      <c r="C258" s="147" t="s">
        <v>366</v>
      </c>
      <c r="D258" s="147" t="s">
        <v>156</v>
      </c>
      <c r="E258" s="148" t="s">
        <v>3668</v>
      </c>
      <c r="F258" s="149" t="s">
        <v>3669</v>
      </c>
      <c r="G258" s="150" t="s">
        <v>284</v>
      </c>
      <c r="H258" s="151">
        <v>51.48</v>
      </c>
      <c r="I258" s="152"/>
      <c r="J258" s="153">
        <f>ROUND(I258*H258,2)</f>
        <v>0</v>
      </c>
      <c r="K258" s="149" t="s">
        <v>21</v>
      </c>
      <c r="L258" s="37"/>
      <c r="M258" s="154" t="s">
        <v>21</v>
      </c>
      <c r="N258" s="155" t="s">
        <v>44</v>
      </c>
      <c r="P258" s="156">
        <f>O258*H258</f>
        <v>0</v>
      </c>
      <c r="Q258" s="156">
        <v>1.7000000000000001E-2</v>
      </c>
      <c r="R258" s="156">
        <f>Q258*H258</f>
        <v>0.87516000000000005</v>
      </c>
      <c r="S258" s="156">
        <v>0</v>
      </c>
      <c r="T258" s="157">
        <f>S258*H258</f>
        <v>0</v>
      </c>
      <c r="AR258" s="21" t="s">
        <v>183</v>
      </c>
      <c r="AT258" s="21" t="s">
        <v>156</v>
      </c>
      <c r="AU258" s="21" t="s">
        <v>81</v>
      </c>
      <c r="AY258" s="21" t="s">
        <v>155</v>
      </c>
      <c r="BE258" s="158">
        <f>IF(N258="základní",J258,0)</f>
        <v>0</v>
      </c>
      <c r="BF258" s="158">
        <f>IF(N258="snížená",J258,0)</f>
        <v>0</v>
      </c>
      <c r="BG258" s="158">
        <f>IF(N258="zákl. přenesená",J258,0)</f>
        <v>0</v>
      </c>
      <c r="BH258" s="158">
        <f>IF(N258="sníž. přenesená",J258,0)</f>
        <v>0</v>
      </c>
      <c r="BI258" s="158">
        <f>IF(N258="nulová",J258,0)</f>
        <v>0</v>
      </c>
      <c r="BJ258" s="21" t="s">
        <v>81</v>
      </c>
      <c r="BK258" s="158">
        <f>ROUND(I258*H258,2)</f>
        <v>0</v>
      </c>
      <c r="BL258" s="21" t="s">
        <v>183</v>
      </c>
      <c r="BM258" s="21" t="s">
        <v>484</v>
      </c>
    </row>
    <row r="259" spans="2:65" s="11" customFormat="1" ht="13.5">
      <c r="B259" s="171"/>
      <c r="D259" s="172" t="s">
        <v>270</v>
      </c>
      <c r="E259" s="173" t="s">
        <v>21</v>
      </c>
      <c r="F259" s="174" t="s">
        <v>3670</v>
      </c>
      <c r="H259" s="175">
        <v>51.48</v>
      </c>
      <c r="I259" s="176"/>
      <c r="L259" s="171"/>
      <c r="M259" s="177"/>
      <c r="T259" s="178"/>
      <c r="AT259" s="173" t="s">
        <v>270</v>
      </c>
      <c r="AU259" s="173" t="s">
        <v>81</v>
      </c>
      <c r="AV259" s="11" t="s">
        <v>83</v>
      </c>
      <c r="AW259" s="11" t="s">
        <v>37</v>
      </c>
      <c r="AX259" s="11" t="s">
        <v>73</v>
      </c>
      <c r="AY259" s="173" t="s">
        <v>155</v>
      </c>
    </row>
    <row r="260" spans="2:65" s="12" customFormat="1" ht="13.5">
      <c r="B260" s="179"/>
      <c r="D260" s="172" t="s">
        <v>270</v>
      </c>
      <c r="E260" s="180" t="s">
        <v>21</v>
      </c>
      <c r="F260" s="181" t="s">
        <v>275</v>
      </c>
      <c r="H260" s="182">
        <v>51.48</v>
      </c>
      <c r="I260" s="183"/>
      <c r="L260" s="179"/>
      <c r="M260" s="184"/>
      <c r="T260" s="185"/>
      <c r="AT260" s="180" t="s">
        <v>270</v>
      </c>
      <c r="AU260" s="180" t="s">
        <v>81</v>
      </c>
      <c r="AV260" s="12" t="s">
        <v>163</v>
      </c>
      <c r="AW260" s="12" t="s">
        <v>37</v>
      </c>
      <c r="AX260" s="12" t="s">
        <v>81</v>
      </c>
      <c r="AY260" s="180" t="s">
        <v>155</v>
      </c>
    </row>
    <row r="261" spans="2:65" s="1" customFormat="1" ht="16.5" customHeight="1">
      <c r="B261" s="37"/>
      <c r="C261" s="147" t="s">
        <v>266</v>
      </c>
      <c r="D261" s="147" t="s">
        <v>156</v>
      </c>
      <c r="E261" s="148" t="s">
        <v>3671</v>
      </c>
      <c r="F261" s="149" t="s">
        <v>3672</v>
      </c>
      <c r="G261" s="150" t="s">
        <v>284</v>
      </c>
      <c r="H261" s="151">
        <v>66.56</v>
      </c>
      <c r="I261" s="152"/>
      <c r="J261" s="153">
        <f>ROUND(I261*H261,2)</f>
        <v>0</v>
      </c>
      <c r="K261" s="149" t="s">
        <v>21</v>
      </c>
      <c r="L261" s="37"/>
      <c r="M261" s="154" t="s">
        <v>21</v>
      </c>
      <c r="N261" s="155" t="s">
        <v>44</v>
      </c>
      <c r="P261" s="156">
        <f>O261*H261</f>
        <v>0</v>
      </c>
      <c r="Q261" s="156">
        <v>1.417E-2</v>
      </c>
      <c r="R261" s="156">
        <f>Q261*H261</f>
        <v>0.94315520000000008</v>
      </c>
      <c r="S261" s="156">
        <v>0</v>
      </c>
      <c r="T261" s="157">
        <f>S261*H261</f>
        <v>0</v>
      </c>
      <c r="AR261" s="21" t="s">
        <v>183</v>
      </c>
      <c r="AT261" s="21" t="s">
        <v>156</v>
      </c>
      <c r="AU261" s="21" t="s">
        <v>81</v>
      </c>
      <c r="AY261" s="21" t="s">
        <v>155</v>
      </c>
      <c r="BE261" s="158">
        <f>IF(N261="základní",J261,0)</f>
        <v>0</v>
      </c>
      <c r="BF261" s="158">
        <f>IF(N261="snížená",J261,0)</f>
        <v>0</v>
      </c>
      <c r="BG261" s="158">
        <f>IF(N261="zákl. přenesená",J261,0)</f>
        <v>0</v>
      </c>
      <c r="BH261" s="158">
        <f>IF(N261="sníž. přenesená",J261,0)</f>
        <v>0</v>
      </c>
      <c r="BI261" s="158">
        <f>IF(N261="nulová",J261,0)</f>
        <v>0</v>
      </c>
      <c r="BJ261" s="21" t="s">
        <v>81</v>
      </c>
      <c r="BK261" s="158">
        <f>ROUND(I261*H261,2)</f>
        <v>0</v>
      </c>
      <c r="BL261" s="21" t="s">
        <v>183</v>
      </c>
      <c r="BM261" s="21" t="s">
        <v>489</v>
      </c>
    </row>
    <row r="262" spans="2:65" s="11" customFormat="1" ht="13.5">
      <c r="B262" s="171"/>
      <c r="D262" s="172" t="s">
        <v>270</v>
      </c>
      <c r="E262" s="173" t="s">
        <v>21</v>
      </c>
      <c r="F262" s="174" t="s">
        <v>3673</v>
      </c>
      <c r="H262" s="175">
        <v>66.56</v>
      </c>
      <c r="I262" s="176"/>
      <c r="L262" s="171"/>
      <c r="M262" s="177"/>
      <c r="T262" s="178"/>
      <c r="AT262" s="173" t="s">
        <v>270</v>
      </c>
      <c r="AU262" s="173" t="s">
        <v>81</v>
      </c>
      <c r="AV262" s="11" t="s">
        <v>83</v>
      </c>
      <c r="AW262" s="11" t="s">
        <v>37</v>
      </c>
      <c r="AX262" s="11" t="s">
        <v>73</v>
      </c>
      <c r="AY262" s="173" t="s">
        <v>155</v>
      </c>
    </row>
    <row r="263" spans="2:65" s="12" customFormat="1" ht="13.5">
      <c r="B263" s="179"/>
      <c r="D263" s="172" t="s">
        <v>270</v>
      </c>
      <c r="E263" s="180" t="s">
        <v>21</v>
      </c>
      <c r="F263" s="181" t="s">
        <v>275</v>
      </c>
      <c r="H263" s="182">
        <v>66.56</v>
      </c>
      <c r="I263" s="183"/>
      <c r="L263" s="179"/>
      <c r="M263" s="184"/>
      <c r="T263" s="185"/>
      <c r="AT263" s="180" t="s">
        <v>270</v>
      </c>
      <c r="AU263" s="180" t="s">
        <v>81</v>
      </c>
      <c r="AV263" s="12" t="s">
        <v>163</v>
      </c>
      <c r="AW263" s="12" t="s">
        <v>37</v>
      </c>
      <c r="AX263" s="12" t="s">
        <v>81</v>
      </c>
      <c r="AY263" s="180" t="s">
        <v>155</v>
      </c>
    </row>
    <row r="264" spans="2:65" s="1" customFormat="1" ht="16.5" customHeight="1">
      <c r="B264" s="37"/>
      <c r="C264" s="147" t="s">
        <v>337</v>
      </c>
      <c r="D264" s="147" t="s">
        <v>156</v>
      </c>
      <c r="E264" s="148" t="s">
        <v>3057</v>
      </c>
      <c r="F264" s="149" t="s">
        <v>3058</v>
      </c>
      <c r="G264" s="150" t="s">
        <v>303</v>
      </c>
      <c r="H264" s="151">
        <v>6.9269999999999996</v>
      </c>
      <c r="I264" s="152"/>
      <c r="J264" s="153">
        <f>ROUND(I264*H264,2)</f>
        <v>0</v>
      </c>
      <c r="K264" s="149" t="s">
        <v>21</v>
      </c>
      <c r="L264" s="37"/>
      <c r="M264" s="154" t="s">
        <v>21</v>
      </c>
      <c r="N264" s="155" t="s">
        <v>44</v>
      </c>
      <c r="P264" s="156">
        <f>O264*H264</f>
        <v>0</v>
      </c>
      <c r="Q264" s="156">
        <v>0</v>
      </c>
      <c r="R264" s="156">
        <f>Q264*H264</f>
        <v>0</v>
      </c>
      <c r="S264" s="156">
        <v>0</v>
      </c>
      <c r="T264" s="157">
        <f>S264*H264</f>
        <v>0</v>
      </c>
      <c r="AR264" s="21" t="s">
        <v>183</v>
      </c>
      <c r="AT264" s="21" t="s">
        <v>156</v>
      </c>
      <c r="AU264" s="21" t="s">
        <v>81</v>
      </c>
      <c r="AY264" s="21" t="s">
        <v>155</v>
      </c>
      <c r="BE264" s="158">
        <f>IF(N264="základní",J264,0)</f>
        <v>0</v>
      </c>
      <c r="BF264" s="158">
        <f>IF(N264="snížená",J264,0)</f>
        <v>0</v>
      </c>
      <c r="BG264" s="158">
        <f>IF(N264="zákl. přenesená",J264,0)</f>
        <v>0</v>
      </c>
      <c r="BH264" s="158">
        <f>IF(N264="sníž. přenesená",J264,0)</f>
        <v>0</v>
      </c>
      <c r="BI264" s="158">
        <f>IF(N264="nulová",J264,0)</f>
        <v>0</v>
      </c>
      <c r="BJ264" s="21" t="s">
        <v>81</v>
      </c>
      <c r="BK264" s="158">
        <f>ROUND(I264*H264,2)</f>
        <v>0</v>
      </c>
      <c r="BL264" s="21" t="s">
        <v>183</v>
      </c>
      <c r="BM264" s="21" t="s">
        <v>492</v>
      </c>
    </row>
    <row r="265" spans="2:65" s="11" customFormat="1" ht="13.5">
      <c r="B265" s="171"/>
      <c r="D265" s="172" t="s">
        <v>270</v>
      </c>
      <c r="E265" s="173" t="s">
        <v>21</v>
      </c>
      <c r="F265" s="174" t="s">
        <v>3674</v>
      </c>
      <c r="H265" s="175">
        <v>6.9269999999999996</v>
      </c>
      <c r="I265" s="176"/>
      <c r="L265" s="171"/>
      <c r="M265" s="177"/>
      <c r="T265" s="178"/>
      <c r="AT265" s="173" t="s">
        <v>270</v>
      </c>
      <c r="AU265" s="173" t="s">
        <v>81</v>
      </c>
      <c r="AV265" s="11" t="s">
        <v>83</v>
      </c>
      <c r="AW265" s="11" t="s">
        <v>37</v>
      </c>
      <c r="AX265" s="11" t="s">
        <v>73</v>
      </c>
      <c r="AY265" s="173" t="s">
        <v>155</v>
      </c>
    </row>
    <row r="266" spans="2:65" s="12" customFormat="1" ht="13.5">
      <c r="B266" s="179"/>
      <c r="D266" s="172" t="s">
        <v>270</v>
      </c>
      <c r="E266" s="180" t="s">
        <v>21</v>
      </c>
      <c r="F266" s="181" t="s">
        <v>275</v>
      </c>
      <c r="H266" s="182">
        <v>6.9269999999999996</v>
      </c>
      <c r="I266" s="183"/>
      <c r="L266" s="179"/>
      <c r="M266" s="184"/>
      <c r="T266" s="185"/>
      <c r="AT266" s="180" t="s">
        <v>270</v>
      </c>
      <c r="AU266" s="180" t="s">
        <v>81</v>
      </c>
      <c r="AV266" s="12" t="s">
        <v>163</v>
      </c>
      <c r="AW266" s="12" t="s">
        <v>37</v>
      </c>
      <c r="AX266" s="12" t="s">
        <v>81</v>
      </c>
      <c r="AY266" s="180" t="s">
        <v>155</v>
      </c>
    </row>
    <row r="267" spans="2:65" s="1" customFormat="1" ht="16.5" customHeight="1">
      <c r="B267" s="37"/>
      <c r="C267" s="147" t="s">
        <v>509</v>
      </c>
      <c r="D267" s="147" t="s">
        <v>156</v>
      </c>
      <c r="E267" s="148" t="s">
        <v>3634</v>
      </c>
      <c r="F267" s="149" t="s">
        <v>3635</v>
      </c>
      <c r="G267" s="150" t="s">
        <v>303</v>
      </c>
      <c r="H267" s="151">
        <v>6.9269999999999996</v>
      </c>
      <c r="I267" s="152"/>
      <c r="J267" s="153">
        <f>ROUND(I267*H267,2)</f>
        <v>0</v>
      </c>
      <c r="K267" s="149" t="s">
        <v>21</v>
      </c>
      <c r="L267" s="37"/>
      <c r="M267" s="154" t="s">
        <v>21</v>
      </c>
      <c r="N267" s="155" t="s">
        <v>44</v>
      </c>
      <c r="P267" s="156">
        <f>O267*H267</f>
        <v>0</v>
      </c>
      <c r="Q267" s="156">
        <v>0</v>
      </c>
      <c r="R267" s="156">
        <f>Q267*H267</f>
        <v>0</v>
      </c>
      <c r="S267" s="156">
        <v>0</v>
      </c>
      <c r="T267" s="157">
        <f>S267*H267</f>
        <v>0</v>
      </c>
      <c r="AR267" s="21" t="s">
        <v>183</v>
      </c>
      <c r="AT267" s="21" t="s">
        <v>156</v>
      </c>
      <c r="AU267" s="21" t="s">
        <v>81</v>
      </c>
      <c r="AY267" s="21" t="s">
        <v>155</v>
      </c>
      <c r="BE267" s="158">
        <f>IF(N267="základní",J267,0)</f>
        <v>0</v>
      </c>
      <c r="BF267" s="158">
        <f>IF(N267="snížená",J267,0)</f>
        <v>0</v>
      </c>
      <c r="BG267" s="158">
        <f>IF(N267="zákl. přenesená",J267,0)</f>
        <v>0</v>
      </c>
      <c r="BH267" s="158">
        <f>IF(N267="sníž. přenesená",J267,0)</f>
        <v>0</v>
      </c>
      <c r="BI267" s="158">
        <f>IF(N267="nulová",J267,0)</f>
        <v>0</v>
      </c>
      <c r="BJ267" s="21" t="s">
        <v>81</v>
      </c>
      <c r="BK267" s="158">
        <f>ROUND(I267*H267,2)</f>
        <v>0</v>
      </c>
      <c r="BL267" s="21" t="s">
        <v>183</v>
      </c>
      <c r="BM267" s="21" t="s">
        <v>497</v>
      </c>
    </row>
    <row r="268" spans="2:65" s="11" customFormat="1" ht="13.5">
      <c r="B268" s="171"/>
      <c r="D268" s="172" t="s">
        <v>270</v>
      </c>
      <c r="E268" s="173" t="s">
        <v>21</v>
      </c>
      <c r="F268" s="174" t="s">
        <v>3674</v>
      </c>
      <c r="H268" s="175">
        <v>6.9269999999999996</v>
      </c>
      <c r="I268" s="176"/>
      <c r="L268" s="171"/>
      <c r="M268" s="177"/>
      <c r="T268" s="178"/>
      <c r="AT268" s="173" t="s">
        <v>270</v>
      </c>
      <c r="AU268" s="173" t="s">
        <v>81</v>
      </c>
      <c r="AV268" s="11" t="s">
        <v>83</v>
      </c>
      <c r="AW268" s="11" t="s">
        <v>37</v>
      </c>
      <c r="AX268" s="11" t="s">
        <v>73</v>
      </c>
      <c r="AY268" s="173" t="s">
        <v>155</v>
      </c>
    </row>
    <row r="269" spans="2:65" s="12" customFormat="1" ht="13.5">
      <c r="B269" s="179"/>
      <c r="D269" s="172" t="s">
        <v>270</v>
      </c>
      <c r="E269" s="180" t="s">
        <v>21</v>
      </c>
      <c r="F269" s="181" t="s">
        <v>275</v>
      </c>
      <c r="H269" s="182">
        <v>6.9269999999999996</v>
      </c>
      <c r="I269" s="183"/>
      <c r="L269" s="179"/>
      <c r="M269" s="184"/>
      <c r="T269" s="185"/>
      <c r="AT269" s="180" t="s">
        <v>270</v>
      </c>
      <c r="AU269" s="180" t="s">
        <v>81</v>
      </c>
      <c r="AV269" s="12" t="s">
        <v>163</v>
      </c>
      <c r="AW269" s="12" t="s">
        <v>37</v>
      </c>
      <c r="AX269" s="12" t="s">
        <v>81</v>
      </c>
      <c r="AY269" s="180" t="s">
        <v>155</v>
      </c>
    </row>
    <row r="270" spans="2:65" s="9" customFormat="1" ht="29.85" customHeight="1">
      <c r="B270" s="137"/>
      <c r="D270" s="138" t="s">
        <v>72</v>
      </c>
      <c r="E270" s="169" t="s">
        <v>2956</v>
      </c>
      <c r="F270" s="169" t="s">
        <v>3063</v>
      </c>
      <c r="I270" s="140"/>
      <c r="J270" s="170">
        <f>BK270</f>
        <v>0</v>
      </c>
      <c r="L270" s="137"/>
      <c r="M270" s="142"/>
      <c r="P270" s="143">
        <v>0</v>
      </c>
      <c r="R270" s="143">
        <v>0</v>
      </c>
      <c r="T270" s="144">
        <v>0</v>
      </c>
      <c r="AR270" s="138" t="s">
        <v>83</v>
      </c>
      <c r="AT270" s="145" t="s">
        <v>72</v>
      </c>
      <c r="AU270" s="145" t="s">
        <v>81</v>
      </c>
      <c r="AY270" s="138" t="s">
        <v>155</v>
      </c>
      <c r="BK270" s="146">
        <v>0</v>
      </c>
    </row>
    <row r="271" spans="2:65" s="9" customFormat="1" ht="24.95" customHeight="1">
      <c r="B271" s="137"/>
      <c r="D271" s="138" t="s">
        <v>72</v>
      </c>
      <c r="E271" s="139" t="s">
        <v>3064</v>
      </c>
      <c r="F271" s="139" t="s">
        <v>3065</v>
      </c>
      <c r="I271" s="140"/>
      <c r="J271" s="141">
        <f>BK271</f>
        <v>0</v>
      </c>
      <c r="L271" s="137"/>
      <c r="M271" s="142"/>
      <c r="P271" s="143">
        <f>SUM(P272:P301)</f>
        <v>0</v>
      </c>
      <c r="R271" s="143">
        <f>SUM(R272:R301)</f>
        <v>1.71624</v>
      </c>
      <c r="T271" s="144">
        <f>SUM(T272:T301)</f>
        <v>0</v>
      </c>
      <c r="AR271" s="138" t="s">
        <v>83</v>
      </c>
      <c r="AT271" s="145" t="s">
        <v>72</v>
      </c>
      <c r="AU271" s="145" t="s">
        <v>73</v>
      </c>
      <c r="AY271" s="138" t="s">
        <v>155</v>
      </c>
      <c r="BK271" s="146">
        <f>SUM(BK272:BK301)</f>
        <v>0</v>
      </c>
    </row>
    <row r="272" spans="2:65" s="1" customFormat="1" ht="16.5" customHeight="1">
      <c r="B272" s="37"/>
      <c r="C272" s="147" t="s">
        <v>160</v>
      </c>
      <c r="D272" s="147" t="s">
        <v>156</v>
      </c>
      <c r="E272" s="148" t="s">
        <v>3675</v>
      </c>
      <c r="F272" s="149" t="s">
        <v>3676</v>
      </c>
      <c r="G272" s="150" t="s">
        <v>284</v>
      </c>
      <c r="H272" s="151">
        <v>195</v>
      </c>
      <c r="I272" s="152"/>
      <c r="J272" s="153">
        <f>ROUND(I272*H272,2)</f>
        <v>0</v>
      </c>
      <c r="K272" s="149" t="s">
        <v>21</v>
      </c>
      <c r="L272" s="37"/>
      <c r="M272" s="154" t="s">
        <v>21</v>
      </c>
      <c r="N272" s="155" t="s">
        <v>44</v>
      </c>
      <c r="P272" s="156">
        <f>O272*H272</f>
        <v>0</v>
      </c>
      <c r="Q272" s="156">
        <v>7.0000000000000001E-3</v>
      </c>
      <c r="R272" s="156">
        <f>Q272*H272</f>
        <v>1.365</v>
      </c>
      <c r="S272" s="156">
        <v>0</v>
      </c>
      <c r="T272" s="157">
        <f>S272*H272</f>
        <v>0</v>
      </c>
      <c r="AR272" s="21" t="s">
        <v>183</v>
      </c>
      <c r="AT272" s="21" t="s">
        <v>156</v>
      </c>
      <c r="AU272" s="21" t="s">
        <v>81</v>
      </c>
      <c r="AY272" s="21" t="s">
        <v>155</v>
      </c>
      <c r="BE272" s="158">
        <f>IF(N272="základní",J272,0)</f>
        <v>0</v>
      </c>
      <c r="BF272" s="158">
        <f>IF(N272="snížená",J272,0)</f>
        <v>0</v>
      </c>
      <c r="BG272" s="158">
        <f>IF(N272="zákl. přenesená",J272,0)</f>
        <v>0</v>
      </c>
      <c r="BH272" s="158">
        <f>IF(N272="sníž. přenesená",J272,0)</f>
        <v>0</v>
      </c>
      <c r="BI272" s="158">
        <f>IF(N272="nulová",J272,0)</f>
        <v>0</v>
      </c>
      <c r="BJ272" s="21" t="s">
        <v>81</v>
      </c>
      <c r="BK272" s="158">
        <f>ROUND(I272*H272,2)</f>
        <v>0</v>
      </c>
      <c r="BL272" s="21" t="s">
        <v>183</v>
      </c>
      <c r="BM272" s="21" t="s">
        <v>501</v>
      </c>
    </row>
    <row r="273" spans="2:65" s="1" customFormat="1" ht="16.5" customHeight="1">
      <c r="B273" s="37"/>
      <c r="C273" s="147" t="s">
        <v>517</v>
      </c>
      <c r="D273" s="147" t="s">
        <v>156</v>
      </c>
      <c r="E273" s="148" t="s">
        <v>3677</v>
      </c>
      <c r="F273" s="149" t="s">
        <v>3678</v>
      </c>
      <c r="G273" s="150" t="s">
        <v>300</v>
      </c>
      <c r="H273" s="151">
        <v>24.96</v>
      </c>
      <c r="I273" s="152"/>
      <c r="J273" s="153">
        <f>ROUND(I273*H273,2)</f>
        <v>0</v>
      </c>
      <c r="K273" s="149" t="s">
        <v>21</v>
      </c>
      <c r="L273" s="37"/>
      <c r="M273" s="154" t="s">
        <v>21</v>
      </c>
      <c r="N273" s="155" t="s">
        <v>44</v>
      </c>
      <c r="P273" s="156">
        <f>O273*H273</f>
        <v>0</v>
      </c>
      <c r="Q273" s="156">
        <v>3.0000000000000001E-3</v>
      </c>
      <c r="R273" s="156">
        <f>Q273*H273</f>
        <v>7.4880000000000002E-2</v>
      </c>
      <c r="S273" s="156">
        <v>0</v>
      </c>
      <c r="T273" s="157">
        <f>S273*H273</f>
        <v>0</v>
      </c>
      <c r="AR273" s="21" t="s">
        <v>183</v>
      </c>
      <c r="AT273" s="21" t="s">
        <v>156</v>
      </c>
      <c r="AU273" s="21" t="s">
        <v>81</v>
      </c>
      <c r="AY273" s="21" t="s">
        <v>155</v>
      </c>
      <c r="BE273" s="158">
        <f>IF(N273="základní",J273,0)</f>
        <v>0</v>
      </c>
      <c r="BF273" s="158">
        <f>IF(N273="snížená",J273,0)</f>
        <v>0</v>
      </c>
      <c r="BG273" s="158">
        <f>IF(N273="zákl. přenesená",J273,0)</f>
        <v>0</v>
      </c>
      <c r="BH273" s="158">
        <f>IF(N273="sníž. přenesená",J273,0)</f>
        <v>0</v>
      </c>
      <c r="BI273" s="158">
        <f>IF(N273="nulová",J273,0)</f>
        <v>0</v>
      </c>
      <c r="BJ273" s="21" t="s">
        <v>81</v>
      </c>
      <c r="BK273" s="158">
        <f>ROUND(I273*H273,2)</f>
        <v>0</v>
      </c>
      <c r="BL273" s="21" t="s">
        <v>183</v>
      </c>
      <c r="BM273" s="21" t="s">
        <v>673</v>
      </c>
    </row>
    <row r="274" spans="2:65" s="11" customFormat="1" ht="13.5">
      <c r="B274" s="171"/>
      <c r="D274" s="172" t="s">
        <v>270</v>
      </c>
      <c r="E274" s="173" t="s">
        <v>21</v>
      </c>
      <c r="F274" s="174" t="s">
        <v>3358</v>
      </c>
      <c r="H274" s="175">
        <v>24.96</v>
      </c>
      <c r="I274" s="176"/>
      <c r="L274" s="171"/>
      <c r="M274" s="177"/>
      <c r="T274" s="178"/>
      <c r="AT274" s="173" t="s">
        <v>270</v>
      </c>
      <c r="AU274" s="173" t="s">
        <v>81</v>
      </c>
      <c r="AV274" s="11" t="s">
        <v>83</v>
      </c>
      <c r="AW274" s="11" t="s">
        <v>37</v>
      </c>
      <c r="AX274" s="11" t="s">
        <v>73</v>
      </c>
      <c r="AY274" s="173" t="s">
        <v>155</v>
      </c>
    </row>
    <row r="275" spans="2:65" s="12" customFormat="1" ht="13.5">
      <c r="B275" s="179"/>
      <c r="D275" s="172" t="s">
        <v>270</v>
      </c>
      <c r="E275" s="180" t="s">
        <v>21</v>
      </c>
      <c r="F275" s="181" t="s">
        <v>275</v>
      </c>
      <c r="H275" s="182">
        <v>24.96</v>
      </c>
      <c r="I275" s="183"/>
      <c r="L275" s="179"/>
      <c r="M275" s="184"/>
      <c r="T275" s="185"/>
      <c r="AT275" s="180" t="s">
        <v>270</v>
      </c>
      <c r="AU275" s="180" t="s">
        <v>81</v>
      </c>
      <c r="AV275" s="12" t="s">
        <v>163</v>
      </c>
      <c r="AW275" s="12" t="s">
        <v>37</v>
      </c>
      <c r="AX275" s="12" t="s">
        <v>81</v>
      </c>
      <c r="AY275" s="180" t="s">
        <v>155</v>
      </c>
    </row>
    <row r="276" spans="2:65" s="1" customFormat="1" ht="16.5" customHeight="1">
      <c r="B276" s="37"/>
      <c r="C276" s="147" t="s">
        <v>376</v>
      </c>
      <c r="D276" s="147" t="s">
        <v>156</v>
      </c>
      <c r="E276" s="148" t="s">
        <v>3679</v>
      </c>
      <c r="F276" s="149" t="s">
        <v>3680</v>
      </c>
      <c r="G276" s="150" t="s">
        <v>300</v>
      </c>
      <c r="H276" s="151">
        <v>14.56</v>
      </c>
      <c r="I276" s="152"/>
      <c r="J276" s="153">
        <f>ROUND(I276*H276,2)</f>
        <v>0</v>
      </c>
      <c r="K276" s="149" t="s">
        <v>21</v>
      </c>
      <c r="L276" s="37"/>
      <c r="M276" s="154" t="s">
        <v>21</v>
      </c>
      <c r="N276" s="155" t="s">
        <v>44</v>
      </c>
      <c r="P276" s="156">
        <f>O276*H276</f>
        <v>0</v>
      </c>
      <c r="Q276" s="156">
        <v>4.0000000000000001E-3</v>
      </c>
      <c r="R276" s="156">
        <f>Q276*H276</f>
        <v>5.824E-2</v>
      </c>
      <c r="S276" s="156">
        <v>0</v>
      </c>
      <c r="T276" s="157">
        <f>S276*H276</f>
        <v>0</v>
      </c>
      <c r="AR276" s="21" t="s">
        <v>183</v>
      </c>
      <c r="AT276" s="21" t="s">
        <v>156</v>
      </c>
      <c r="AU276" s="21" t="s">
        <v>81</v>
      </c>
      <c r="AY276" s="21" t="s">
        <v>155</v>
      </c>
      <c r="BE276" s="158">
        <f>IF(N276="základní",J276,0)</f>
        <v>0</v>
      </c>
      <c r="BF276" s="158">
        <f>IF(N276="snížená",J276,0)</f>
        <v>0</v>
      </c>
      <c r="BG276" s="158">
        <f>IF(N276="zákl. přenesená",J276,0)</f>
        <v>0</v>
      </c>
      <c r="BH276" s="158">
        <f>IF(N276="sníž. přenesená",J276,0)</f>
        <v>0</v>
      </c>
      <c r="BI276" s="158">
        <f>IF(N276="nulová",J276,0)</f>
        <v>0</v>
      </c>
      <c r="BJ276" s="21" t="s">
        <v>81</v>
      </c>
      <c r="BK276" s="158">
        <f>ROUND(I276*H276,2)</f>
        <v>0</v>
      </c>
      <c r="BL276" s="21" t="s">
        <v>183</v>
      </c>
      <c r="BM276" s="21" t="s">
        <v>675</v>
      </c>
    </row>
    <row r="277" spans="2:65" s="11" customFormat="1" ht="13.5">
      <c r="B277" s="171"/>
      <c r="D277" s="172" t="s">
        <v>270</v>
      </c>
      <c r="E277" s="173" t="s">
        <v>21</v>
      </c>
      <c r="F277" s="174" t="s">
        <v>3604</v>
      </c>
      <c r="H277" s="175">
        <v>14.56</v>
      </c>
      <c r="I277" s="176"/>
      <c r="L277" s="171"/>
      <c r="M277" s="177"/>
      <c r="T277" s="178"/>
      <c r="AT277" s="173" t="s">
        <v>270</v>
      </c>
      <c r="AU277" s="173" t="s">
        <v>81</v>
      </c>
      <c r="AV277" s="11" t="s">
        <v>83</v>
      </c>
      <c r="AW277" s="11" t="s">
        <v>37</v>
      </c>
      <c r="AX277" s="11" t="s">
        <v>73</v>
      </c>
      <c r="AY277" s="173" t="s">
        <v>155</v>
      </c>
    </row>
    <row r="278" spans="2:65" s="12" customFormat="1" ht="13.5">
      <c r="B278" s="179"/>
      <c r="D278" s="172" t="s">
        <v>270</v>
      </c>
      <c r="E278" s="180" t="s">
        <v>21</v>
      </c>
      <c r="F278" s="181" t="s">
        <v>275</v>
      </c>
      <c r="H278" s="182">
        <v>14.56</v>
      </c>
      <c r="I278" s="183"/>
      <c r="L278" s="179"/>
      <c r="M278" s="184"/>
      <c r="T278" s="185"/>
      <c r="AT278" s="180" t="s">
        <v>270</v>
      </c>
      <c r="AU278" s="180" t="s">
        <v>81</v>
      </c>
      <c r="AV278" s="12" t="s">
        <v>163</v>
      </c>
      <c r="AW278" s="12" t="s">
        <v>37</v>
      </c>
      <c r="AX278" s="12" t="s">
        <v>81</v>
      </c>
      <c r="AY278" s="180" t="s">
        <v>155</v>
      </c>
    </row>
    <row r="279" spans="2:65" s="1" customFormat="1" ht="16.5" customHeight="1">
      <c r="B279" s="37"/>
      <c r="C279" s="147" t="s">
        <v>1468</v>
      </c>
      <c r="D279" s="147" t="s">
        <v>156</v>
      </c>
      <c r="E279" s="148" t="s">
        <v>3681</v>
      </c>
      <c r="F279" s="149" t="s">
        <v>3682</v>
      </c>
      <c r="G279" s="150" t="s">
        <v>300</v>
      </c>
      <c r="H279" s="151">
        <v>24.96</v>
      </c>
      <c r="I279" s="152"/>
      <c r="J279" s="153">
        <f>ROUND(I279*H279,2)</f>
        <v>0</v>
      </c>
      <c r="K279" s="149" t="s">
        <v>21</v>
      </c>
      <c r="L279" s="37"/>
      <c r="M279" s="154" t="s">
        <v>21</v>
      </c>
      <c r="N279" s="155" t="s">
        <v>44</v>
      </c>
      <c r="P279" s="156">
        <f>O279*H279</f>
        <v>0</v>
      </c>
      <c r="Q279" s="156">
        <v>3.0000000000000001E-3</v>
      </c>
      <c r="R279" s="156">
        <f>Q279*H279</f>
        <v>7.4880000000000002E-2</v>
      </c>
      <c r="S279" s="156">
        <v>0</v>
      </c>
      <c r="T279" s="157">
        <f>S279*H279</f>
        <v>0</v>
      </c>
      <c r="AR279" s="21" t="s">
        <v>183</v>
      </c>
      <c r="AT279" s="21" t="s">
        <v>156</v>
      </c>
      <c r="AU279" s="21" t="s">
        <v>81</v>
      </c>
      <c r="AY279" s="21" t="s">
        <v>155</v>
      </c>
      <c r="BE279" s="158">
        <f>IF(N279="základní",J279,0)</f>
        <v>0</v>
      </c>
      <c r="BF279" s="158">
        <f>IF(N279="snížená",J279,0)</f>
        <v>0</v>
      </c>
      <c r="BG279" s="158">
        <f>IF(N279="zákl. přenesená",J279,0)</f>
        <v>0</v>
      </c>
      <c r="BH279" s="158">
        <f>IF(N279="sníž. přenesená",J279,0)</f>
        <v>0</v>
      </c>
      <c r="BI279" s="158">
        <f>IF(N279="nulová",J279,0)</f>
        <v>0</v>
      </c>
      <c r="BJ279" s="21" t="s">
        <v>81</v>
      </c>
      <c r="BK279" s="158">
        <f>ROUND(I279*H279,2)</f>
        <v>0</v>
      </c>
      <c r="BL279" s="21" t="s">
        <v>183</v>
      </c>
      <c r="BM279" s="21" t="s">
        <v>679</v>
      </c>
    </row>
    <row r="280" spans="2:65" s="11" customFormat="1" ht="13.5">
      <c r="B280" s="171"/>
      <c r="D280" s="172" t="s">
        <v>270</v>
      </c>
      <c r="E280" s="173" t="s">
        <v>21</v>
      </c>
      <c r="F280" s="174" t="s">
        <v>3358</v>
      </c>
      <c r="H280" s="175">
        <v>24.96</v>
      </c>
      <c r="I280" s="176"/>
      <c r="L280" s="171"/>
      <c r="M280" s="177"/>
      <c r="T280" s="178"/>
      <c r="AT280" s="173" t="s">
        <v>270</v>
      </c>
      <c r="AU280" s="173" t="s">
        <v>81</v>
      </c>
      <c r="AV280" s="11" t="s">
        <v>83</v>
      </c>
      <c r="AW280" s="11" t="s">
        <v>37</v>
      </c>
      <c r="AX280" s="11" t="s">
        <v>73</v>
      </c>
      <c r="AY280" s="173" t="s">
        <v>155</v>
      </c>
    </row>
    <row r="281" spans="2:65" s="12" customFormat="1" ht="13.5">
      <c r="B281" s="179"/>
      <c r="D281" s="172" t="s">
        <v>270</v>
      </c>
      <c r="E281" s="180" t="s">
        <v>21</v>
      </c>
      <c r="F281" s="181" t="s">
        <v>275</v>
      </c>
      <c r="H281" s="182">
        <v>24.96</v>
      </c>
      <c r="I281" s="183"/>
      <c r="L281" s="179"/>
      <c r="M281" s="184"/>
      <c r="T281" s="185"/>
      <c r="AT281" s="180" t="s">
        <v>270</v>
      </c>
      <c r="AU281" s="180" t="s">
        <v>81</v>
      </c>
      <c r="AV281" s="12" t="s">
        <v>163</v>
      </c>
      <c r="AW281" s="12" t="s">
        <v>37</v>
      </c>
      <c r="AX281" s="12" t="s">
        <v>81</v>
      </c>
      <c r="AY281" s="180" t="s">
        <v>155</v>
      </c>
    </row>
    <row r="282" spans="2:65" s="1" customFormat="1" ht="16.5" customHeight="1">
      <c r="B282" s="37"/>
      <c r="C282" s="147" t="s">
        <v>379</v>
      </c>
      <c r="D282" s="147" t="s">
        <v>156</v>
      </c>
      <c r="E282" s="148" t="s">
        <v>3683</v>
      </c>
      <c r="F282" s="149" t="s">
        <v>3684</v>
      </c>
      <c r="G282" s="150" t="s">
        <v>300</v>
      </c>
      <c r="H282" s="151">
        <v>8.84</v>
      </c>
      <c r="I282" s="152"/>
      <c r="J282" s="153">
        <f>ROUND(I282*H282,2)</f>
        <v>0</v>
      </c>
      <c r="K282" s="149" t="s">
        <v>21</v>
      </c>
      <c r="L282" s="37"/>
      <c r="M282" s="154" t="s">
        <v>21</v>
      </c>
      <c r="N282" s="155" t="s">
        <v>44</v>
      </c>
      <c r="P282" s="156">
        <f>O282*H282</f>
        <v>0</v>
      </c>
      <c r="Q282" s="156">
        <v>2E-3</v>
      </c>
      <c r="R282" s="156">
        <f>Q282*H282</f>
        <v>1.7680000000000001E-2</v>
      </c>
      <c r="S282" s="156">
        <v>0</v>
      </c>
      <c r="T282" s="157">
        <f>S282*H282</f>
        <v>0</v>
      </c>
      <c r="AR282" s="21" t="s">
        <v>183</v>
      </c>
      <c r="AT282" s="21" t="s">
        <v>156</v>
      </c>
      <c r="AU282" s="21" t="s">
        <v>81</v>
      </c>
      <c r="AY282" s="21" t="s">
        <v>155</v>
      </c>
      <c r="BE282" s="158">
        <f>IF(N282="základní",J282,0)</f>
        <v>0</v>
      </c>
      <c r="BF282" s="158">
        <f>IF(N282="snížená",J282,0)</f>
        <v>0</v>
      </c>
      <c r="BG282" s="158">
        <f>IF(N282="zákl. přenesená",J282,0)</f>
        <v>0</v>
      </c>
      <c r="BH282" s="158">
        <f>IF(N282="sníž. přenesená",J282,0)</f>
        <v>0</v>
      </c>
      <c r="BI282" s="158">
        <f>IF(N282="nulová",J282,0)</f>
        <v>0</v>
      </c>
      <c r="BJ282" s="21" t="s">
        <v>81</v>
      </c>
      <c r="BK282" s="158">
        <f>ROUND(I282*H282,2)</f>
        <v>0</v>
      </c>
      <c r="BL282" s="21" t="s">
        <v>183</v>
      </c>
      <c r="BM282" s="21" t="s">
        <v>681</v>
      </c>
    </row>
    <row r="283" spans="2:65" s="11" customFormat="1" ht="13.5">
      <c r="B283" s="171"/>
      <c r="D283" s="172" t="s">
        <v>270</v>
      </c>
      <c r="E283" s="173" t="s">
        <v>21</v>
      </c>
      <c r="F283" s="174" t="s">
        <v>3685</v>
      </c>
      <c r="H283" s="175">
        <v>8.84</v>
      </c>
      <c r="I283" s="176"/>
      <c r="L283" s="171"/>
      <c r="M283" s="177"/>
      <c r="T283" s="178"/>
      <c r="AT283" s="173" t="s">
        <v>270</v>
      </c>
      <c r="AU283" s="173" t="s">
        <v>81</v>
      </c>
      <c r="AV283" s="11" t="s">
        <v>83</v>
      </c>
      <c r="AW283" s="11" t="s">
        <v>37</v>
      </c>
      <c r="AX283" s="11" t="s">
        <v>73</v>
      </c>
      <c r="AY283" s="173" t="s">
        <v>155</v>
      </c>
    </row>
    <row r="284" spans="2:65" s="12" customFormat="1" ht="13.5">
      <c r="B284" s="179"/>
      <c r="D284" s="172" t="s">
        <v>270</v>
      </c>
      <c r="E284" s="180" t="s">
        <v>21</v>
      </c>
      <c r="F284" s="181" t="s">
        <v>275</v>
      </c>
      <c r="H284" s="182">
        <v>8.84</v>
      </c>
      <c r="I284" s="183"/>
      <c r="L284" s="179"/>
      <c r="M284" s="184"/>
      <c r="T284" s="185"/>
      <c r="AT284" s="180" t="s">
        <v>270</v>
      </c>
      <c r="AU284" s="180" t="s">
        <v>81</v>
      </c>
      <c r="AV284" s="12" t="s">
        <v>163</v>
      </c>
      <c r="AW284" s="12" t="s">
        <v>37</v>
      </c>
      <c r="AX284" s="12" t="s">
        <v>81</v>
      </c>
      <c r="AY284" s="180" t="s">
        <v>155</v>
      </c>
    </row>
    <row r="285" spans="2:65" s="1" customFormat="1" ht="16.5" customHeight="1">
      <c r="B285" s="37"/>
      <c r="C285" s="147" t="s">
        <v>1471</v>
      </c>
      <c r="D285" s="147" t="s">
        <v>156</v>
      </c>
      <c r="E285" s="148" t="s">
        <v>3686</v>
      </c>
      <c r="F285" s="149" t="s">
        <v>3687</v>
      </c>
      <c r="G285" s="150" t="s">
        <v>300</v>
      </c>
      <c r="H285" s="151">
        <v>9.36</v>
      </c>
      <c r="I285" s="152"/>
      <c r="J285" s="153">
        <f>ROUND(I285*H285,2)</f>
        <v>0</v>
      </c>
      <c r="K285" s="149" t="s">
        <v>21</v>
      </c>
      <c r="L285" s="37"/>
      <c r="M285" s="154" t="s">
        <v>21</v>
      </c>
      <c r="N285" s="155" t="s">
        <v>44</v>
      </c>
      <c r="P285" s="156">
        <f>O285*H285</f>
        <v>0</v>
      </c>
      <c r="Q285" s="156">
        <v>4.0000000000000001E-3</v>
      </c>
      <c r="R285" s="156">
        <f>Q285*H285</f>
        <v>3.7440000000000001E-2</v>
      </c>
      <c r="S285" s="156">
        <v>0</v>
      </c>
      <c r="T285" s="157">
        <f>S285*H285</f>
        <v>0</v>
      </c>
      <c r="AR285" s="21" t="s">
        <v>183</v>
      </c>
      <c r="AT285" s="21" t="s">
        <v>156</v>
      </c>
      <c r="AU285" s="21" t="s">
        <v>81</v>
      </c>
      <c r="AY285" s="21" t="s">
        <v>155</v>
      </c>
      <c r="BE285" s="158">
        <f>IF(N285="základní",J285,0)</f>
        <v>0</v>
      </c>
      <c r="BF285" s="158">
        <f>IF(N285="snížená",J285,0)</f>
        <v>0</v>
      </c>
      <c r="BG285" s="158">
        <f>IF(N285="zákl. přenesená",J285,0)</f>
        <v>0</v>
      </c>
      <c r="BH285" s="158">
        <f>IF(N285="sníž. přenesená",J285,0)</f>
        <v>0</v>
      </c>
      <c r="BI285" s="158">
        <f>IF(N285="nulová",J285,0)</f>
        <v>0</v>
      </c>
      <c r="BJ285" s="21" t="s">
        <v>81</v>
      </c>
      <c r="BK285" s="158">
        <f>ROUND(I285*H285,2)</f>
        <v>0</v>
      </c>
      <c r="BL285" s="21" t="s">
        <v>183</v>
      </c>
      <c r="BM285" s="21" t="s">
        <v>685</v>
      </c>
    </row>
    <row r="286" spans="2:65" s="11" customFormat="1" ht="13.5">
      <c r="B286" s="171"/>
      <c r="D286" s="172" t="s">
        <v>270</v>
      </c>
      <c r="E286" s="173" t="s">
        <v>21</v>
      </c>
      <c r="F286" s="174" t="s">
        <v>485</v>
      </c>
      <c r="H286" s="175">
        <v>9.36</v>
      </c>
      <c r="I286" s="176"/>
      <c r="L286" s="171"/>
      <c r="M286" s="177"/>
      <c r="T286" s="178"/>
      <c r="AT286" s="173" t="s">
        <v>270</v>
      </c>
      <c r="AU286" s="173" t="s">
        <v>81</v>
      </c>
      <c r="AV286" s="11" t="s">
        <v>83</v>
      </c>
      <c r="AW286" s="11" t="s">
        <v>37</v>
      </c>
      <c r="AX286" s="11" t="s">
        <v>73</v>
      </c>
      <c r="AY286" s="173" t="s">
        <v>155</v>
      </c>
    </row>
    <row r="287" spans="2:65" s="12" customFormat="1" ht="13.5">
      <c r="B287" s="179"/>
      <c r="D287" s="172" t="s">
        <v>270</v>
      </c>
      <c r="E287" s="180" t="s">
        <v>21</v>
      </c>
      <c r="F287" s="181" t="s">
        <v>275</v>
      </c>
      <c r="H287" s="182">
        <v>9.36</v>
      </c>
      <c r="I287" s="183"/>
      <c r="L287" s="179"/>
      <c r="M287" s="184"/>
      <c r="T287" s="185"/>
      <c r="AT287" s="180" t="s">
        <v>270</v>
      </c>
      <c r="AU287" s="180" t="s">
        <v>81</v>
      </c>
      <c r="AV287" s="12" t="s">
        <v>163</v>
      </c>
      <c r="AW287" s="12" t="s">
        <v>37</v>
      </c>
      <c r="AX287" s="12" t="s">
        <v>81</v>
      </c>
      <c r="AY287" s="180" t="s">
        <v>155</v>
      </c>
    </row>
    <row r="288" spans="2:65" s="1" customFormat="1" ht="16.5" customHeight="1">
      <c r="B288" s="37"/>
      <c r="C288" s="147" t="s">
        <v>383</v>
      </c>
      <c r="D288" s="147" t="s">
        <v>156</v>
      </c>
      <c r="E288" s="148" t="s">
        <v>3688</v>
      </c>
      <c r="F288" s="149" t="s">
        <v>3689</v>
      </c>
      <c r="G288" s="150" t="s">
        <v>427</v>
      </c>
      <c r="H288" s="151">
        <v>1</v>
      </c>
      <c r="I288" s="152"/>
      <c r="J288" s="153">
        <f>ROUND(I288*H288,2)</f>
        <v>0</v>
      </c>
      <c r="K288" s="149" t="s">
        <v>21</v>
      </c>
      <c r="L288" s="37"/>
      <c r="M288" s="154" t="s">
        <v>21</v>
      </c>
      <c r="N288" s="155" t="s">
        <v>44</v>
      </c>
      <c r="P288" s="156">
        <f>O288*H288</f>
        <v>0</v>
      </c>
      <c r="Q288" s="156">
        <v>0.02</v>
      </c>
      <c r="R288" s="156">
        <f>Q288*H288</f>
        <v>0.02</v>
      </c>
      <c r="S288" s="156">
        <v>0</v>
      </c>
      <c r="T288" s="157">
        <f>S288*H288</f>
        <v>0</v>
      </c>
      <c r="AR288" s="21" t="s">
        <v>183</v>
      </c>
      <c r="AT288" s="21" t="s">
        <v>156</v>
      </c>
      <c r="AU288" s="21" t="s">
        <v>81</v>
      </c>
      <c r="AY288" s="21" t="s">
        <v>155</v>
      </c>
      <c r="BE288" s="158">
        <f>IF(N288="základní",J288,0)</f>
        <v>0</v>
      </c>
      <c r="BF288" s="158">
        <f>IF(N288="snížená",J288,0)</f>
        <v>0</v>
      </c>
      <c r="BG288" s="158">
        <f>IF(N288="zákl. přenesená",J288,0)</f>
        <v>0</v>
      </c>
      <c r="BH288" s="158">
        <f>IF(N288="sníž. přenesená",J288,0)</f>
        <v>0</v>
      </c>
      <c r="BI288" s="158">
        <f>IF(N288="nulová",J288,0)</f>
        <v>0</v>
      </c>
      <c r="BJ288" s="21" t="s">
        <v>81</v>
      </c>
      <c r="BK288" s="158">
        <f>ROUND(I288*H288,2)</f>
        <v>0</v>
      </c>
      <c r="BL288" s="21" t="s">
        <v>183</v>
      </c>
      <c r="BM288" s="21" t="s">
        <v>687</v>
      </c>
    </row>
    <row r="289" spans="2:65" s="1" customFormat="1" ht="16.5" customHeight="1">
      <c r="B289" s="37"/>
      <c r="C289" s="147" t="s">
        <v>1474</v>
      </c>
      <c r="D289" s="147" t="s">
        <v>156</v>
      </c>
      <c r="E289" s="148" t="s">
        <v>3690</v>
      </c>
      <c r="F289" s="149" t="s">
        <v>3691</v>
      </c>
      <c r="G289" s="150" t="s">
        <v>300</v>
      </c>
      <c r="H289" s="151">
        <v>15.08</v>
      </c>
      <c r="I289" s="152"/>
      <c r="J289" s="153">
        <f>ROUND(I289*H289,2)</f>
        <v>0</v>
      </c>
      <c r="K289" s="149" t="s">
        <v>21</v>
      </c>
      <c r="L289" s="37"/>
      <c r="M289" s="154" t="s">
        <v>21</v>
      </c>
      <c r="N289" s="155" t="s">
        <v>44</v>
      </c>
      <c r="P289" s="156">
        <f>O289*H289</f>
        <v>0</v>
      </c>
      <c r="Q289" s="156">
        <v>1E-3</v>
      </c>
      <c r="R289" s="156">
        <f>Q289*H289</f>
        <v>1.508E-2</v>
      </c>
      <c r="S289" s="156">
        <v>0</v>
      </c>
      <c r="T289" s="157">
        <f>S289*H289</f>
        <v>0</v>
      </c>
      <c r="AR289" s="21" t="s">
        <v>183</v>
      </c>
      <c r="AT289" s="21" t="s">
        <v>156</v>
      </c>
      <c r="AU289" s="21" t="s">
        <v>81</v>
      </c>
      <c r="AY289" s="21" t="s">
        <v>155</v>
      </c>
      <c r="BE289" s="158">
        <f>IF(N289="základní",J289,0)</f>
        <v>0</v>
      </c>
      <c r="BF289" s="158">
        <f>IF(N289="snížená",J289,0)</f>
        <v>0</v>
      </c>
      <c r="BG289" s="158">
        <f>IF(N289="zákl. přenesená",J289,0)</f>
        <v>0</v>
      </c>
      <c r="BH289" s="158">
        <f>IF(N289="sníž. přenesená",J289,0)</f>
        <v>0</v>
      </c>
      <c r="BI289" s="158">
        <f>IF(N289="nulová",J289,0)</f>
        <v>0</v>
      </c>
      <c r="BJ289" s="21" t="s">
        <v>81</v>
      </c>
      <c r="BK289" s="158">
        <f>ROUND(I289*H289,2)</f>
        <v>0</v>
      </c>
      <c r="BL289" s="21" t="s">
        <v>183</v>
      </c>
      <c r="BM289" s="21" t="s">
        <v>691</v>
      </c>
    </row>
    <row r="290" spans="2:65" s="11" customFormat="1" ht="13.5">
      <c r="B290" s="171"/>
      <c r="D290" s="172" t="s">
        <v>270</v>
      </c>
      <c r="E290" s="173" t="s">
        <v>21</v>
      </c>
      <c r="F290" s="174" t="s">
        <v>2425</v>
      </c>
      <c r="H290" s="175">
        <v>15.08</v>
      </c>
      <c r="I290" s="176"/>
      <c r="L290" s="171"/>
      <c r="M290" s="177"/>
      <c r="T290" s="178"/>
      <c r="AT290" s="173" t="s">
        <v>270</v>
      </c>
      <c r="AU290" s="173" t="s">
        <v>81</v>
      </c>
      <c r="AV290" s="11" t="s">
        <v>83</v>
      </c>
      <c r="AW290" s="11" t="s">
        <v>37</v>
      </c>
      <c r="AX290" s="11" t="s">
        <v>73</v>
      </c>
      <c r="AY290" s="173" t="s">
        <v>155</v>
      </c>
    </row>
    <row r="291" spans="2:65" s="12" customFormat="1" ht="13.5">
      <c r="B291" s="179"/>
      <c r="D291" s="172" t="s">
        <v>270</v>
      </c>
      <c r="E291" s="180" t="s">
        <v>21</v>
      </c>
      <c r="F291" s="181" t="s">
        <v>275</v>
      </c>
      <c r="H291" s="182">
        <v>15.08</v>
      </c>
      <c r="I291" s="183"/>
      <c r="L291" s="179"/>
      <c r="M291" s="184"/>
      <c r="T291" s="185"/>
      <c r="AT291" s="180" t="s">
        <v>270</v>
      </c>
      <c r="AU291" s="180" t="s">
        <v>81</v>
      </c>
      <c r="AV291" s="12" t="s">
        <v>163</v>
      </c>
      <c r="AW291" s="12" t="s">
        <v>37</v>
      </c>
      <c r="AX291" s="12" t="s">
        <v>81</v>
      </c>
      <c r="AY291" s="180" t="s">
        <v>155</v>
      </c>
    </row>
    <row r="292" spans="2:65" s="1" customFormat="1" ht="16.5" customHeight="1">
      <c r="B292" s="37"/>
      <c r="C292" s="147" t="s">
        <v>386</v>
      </c>
      <c r="D292" s="147" t="s">
        <v>156</v>
      </c>
      <c r="E292" s="148" t="s">
        <v>3692</v>
      </c>
      <c r="F292" s="149" t="s">
        <v>3693</v>
      </c>
      <c r="G292" s="150" t="s">
        <v>300</v>
      </c>
      <c r="H292" s="151">
        <v>12.48</v>
      </c>
      <c r="I292" s="152"/>
      <c r="J292" s="153">
        <f>ROUND(I292*H292,2)</f>
        <v>0</v>
      </c>
      <c r="K292" s="149" t="s">
        <v>21</v>
      </c>
      <c r="L292" s="37"/>
      <c r="M292" s="154" t="s">
        <v>21</v>
      </c>
      <c r="N292" s="155" t="s">
        <v>44</v>
      </c>
      <c r="P292" s="156">
        <f>O292*H292</f>
        <v>0</v>
      </c>
      <c r="Q292" s="156">
        <v>3.0000000000000001E-3</v>
      </c>
      <c r="R292" s="156">
        <f>Q292*H292</f>
        <v>3.7440000000000001E-2</v>
      </c>
      <c r="S292" s="156">
        <v>0</v>
      </c>
      <c r="T292" s="157">
        <f>S292*H292</f>
        <v>0</v>
      </c>
      <c r="AR292" s="21" t="s">
        <v>183</v>
      </c>
      <c r="AT292" s="21" t="s">
        <v>156</v>
      </c>
      <c r="AU292" s="21" t="s">
        <v>81</v>
      </c>
      <c r="AY292" s="21" t="s">
        <v>155</v>
      </c>
      <c r="BE292" s="158">
        <f>IF(N292="základní",J292,0)</f>
        <v>0</v>
      </c>
      <c r="BF292" s="158">
        <f>IF(N292="snížená",J292,0)</f>
        <v>0</v>
      </c>
      <c r="BG292" s="158">
        <f>IF(N292="zákl. přenesená",J292,0)</f>
        <v>0</v>
      </c>
      <c r="BH292" s="158">
        <f>IF(N292="sníž. přenesená",J292,0)</f>
        <v>0</v>
      </c>
      <c r="BI292" s="158">
        <f>IF(N292="nulová",J292,0)</f>
        <v>0</v>
      </c>
      <c r="BJ292" s="21" t="s">
        <v>81</v>
      </c>
      <c r="BK292" s="158">
        <f>ROUND(I292*H292,2)</f>
        <v>0</v>
      </c>
      <c r="BL292" s="21" t="s">
        <v>183</v>
      </c>
      <c r="BM292" s="21" t="s">
        <v>693</v>
      </c>
    </row>
    <row r="293" spans="2:65" s="11" customFormat="1" ht="13.5">
      <c r="B293" s="171"/>
      <c r="D293" s="172" t="s">
        <v>270</v>
      </c>
      <c r="E293" s="173" t="s">
        <v>21</v>
      </c>
      <c r="F293" s="174" t="s">
        <v>3071</v>
      </c>
      <c r="H293" s="175">
        <v>12.48</v>
      </c>
      <c r="I293" s="176"/>
      <c r="L293" s="171"/>
      <c r="M293" s="177"/>
      <c r="T293" s="178"/>
      <c r="AT293" s="173" t="s">
        <v>270</v>
      </c>
      <c r="AU293" s="173" t="s">
        <v>81</v>
      </c>
      <c r="AV293" s="11" t="s">
        <v>83</v>
      </c>
      <c r="AW293" s="11" t="s">
        <v>37</v>
      </c>
      <c r="AX293" s="11" t="s">
        <v>73</v>
      </c>
      <c r="AY293" s="173" t="s">
        <v>155</v>
      </c>
    </row>
    <row r="294" spans="2:65" s="12" customFormat="1" ht="13.5">
      <c r="B294" s="179"/>
      <c r="D294" s="172" t="s">
        <v>270</v>
      </c>
      <c r="E294" s="180" t="s">
        <v>21</v>
      </c>
      <c r="F294" s="181" t="s">
        <v>275</v>
      </c>
      <c r="H294" s="182">
        <v>12.48</v>
      </c>
      <c r="I294" s="183"/>
      <c r="L294" s="179"/>
      <c r="M294" s="184"/>
      <c r="T294" s="185"/>
      <c r="AT294" s="180" t="s">
        <v>270</v>
      </c>
      <c r="AU294" s="180" t="s">
        <v>81</v>
      </c>
      <c r="AV294" s="12" t="s">
        <v>163</v>
      </c>
      <c r="AW294" s="12" t="s">
        <v>37</v>
      </c>
      <c r="AX294" s="12" t="s">
        <v>81</v>
      </c>
      <c r="AY294" s="180" t="s">
        <v>155</v>
      </c>
    </row>
    <row r="295" spans="2:65" s="1" customFormat="1" ht="16.5" customHeight="1">
      <c r="B295" s="37"/>
      <c r="C295" s="147" t="s">
        <v>1477</v>
      </c>
      <c r="D295" s="147" t="s">
        <v>156</v>
      </c>
      <c r="E295" s="148" t="s">
        <v>3694</v>
      </c>
      <c r="F295" s="149" t="s">
        <v>3695</v>
      </c>
      <c r="G295" s="150" t="s">
        <v>284</v>
      </c>
      <c r="H295" s="151">
        <v>3.12</v>
      </c>
      <c r="I295" s="152"/>
      <c r="J295" s="153">
        <f>ROUND(I295*H295,2)</f>
        <v>0</v>
      </c>
      <c r="K295" s="149" t="s">
        <v>21</v>
      </c>
      <c r="L295" s="37"/>
      <c r="M295" s="154" t="s">
        <v>21</v>
      </c>
      <c r="N295" s="155" t="s">
        <v>44</v>
      </c>
      <c r="P295" s="156">
        <f>O295*H295</f>
        <v>0</v>
      </c>
      <c r="Q295" s="156">
        <v>5.0000000000000001E-3</v>
      </c>
      <c r="R295" s="156">
        <f>Q295*H295</f>
        <v>1.5600000000000001E-2</v>
      </c>
      <c r="S295" s="156">
        <v>0</v>
      </c>
      <c r="T295" s="157">
        <f>S295*H295</f>
        <v>0</v>
      </c>
      <c r="AR295" s="21" t="s">
        <v>183</v>
      </c>
      <c r="AT295" s="21" t="s">
        <v>156</v>
      </c>
      <c r="AU295" s="21" t="s">
        <v>81</v>
      </c>
      <c r="AY295" s="21" t="s">
        <v>155</v>
      </c>
      <c r="BE295" s="158">
        <f>IF(N295="základní",J295,0)</f>
        <v>0</v>
      </c>
      <c r="BF295" s="158">
        <f>IF(N295="snížená",J295,0)</f>
        <v>0</v>
      </c>
      <c r="BG295" s="158">
        <f>IF(N295="zákl. přenesená",J295,0)</f>
        <v>0</v>
      </c>
      <c r="BH295" s="158">
        <f>IF(N295="sníž. přenesená",J295,0)</f>
        <v>0</v>
      </c>
      <c r="BI295" s="158">
        <f>IF(N295="nulová",J295,0)</f>
        <v>0</v>
      </c>
      <c r="BJ295" s="21" t="s">
        <v>81</v>
      </c>
      <c r="BK295" s="158">
        <f>ROUND(I295*H295,2)</f>
        <v>0</v>
      </c>
      <c r="BL295" s="21" t="s">
        <v>183</v>
      </c>
      <c r="BM295" s="21" t="s">
        <v>697</v>
      </c>
    </row>
    <row r="296" spans="2:65" s="11" customFormat="1" ht="13.5">
      <c r="B296" s="171"/>
      <c r="D296" s="172" t="s">
        <v>270</v>
      </c>
      <c r="E296" s="173" t="s">
        <v>21</v>
      </c>
      <c r="F296" s="174" t="s">
        <v>2680</v>
      </c>
      <c r="H296" s="175">
        <v>3.12</v>
      </c>
      <c r="I296" s="176"/>
      <c r="L296" s="171"/>
      <c r="M296" s="177"/>
      <c r="T296" s="178"/>
      <c r="AT296" s="173" t="s">
        <v>270</v>
      </c>
      <c r="AU296" s="173" t="s">
        <v>81</v>
      </c>
      <c r="AV296" s="11" t="s">
        <v>83</v>
      </c>
      <c r="AW296" s="11" t="s">
        <v>37</v>
      </c>
      <c r="AX296" s="11" t="s">
        <v>73</v>
      </c>
      <c r="AY296" s="173" t="s">
        <v>155</v>
      </c>
    </row>
    <row r="297" spans="2:65" s="12" customFormat="1" ht="13.5">
      <c r="B297" s="179"/>
      <c r="D297" s="172" t="s">
        <v>270</v>
      </c>
      <c r="E297" s="180" t="s">
        <v>21</v>
      </c>
      <c r="F297" s="181" t="s">
        <v>275</v>
      </c>
      <c r="H297" s="182">
        <v>3.12</v>
      </c>
      <c r="I297" s="183"/>
      <c r="L297" s="179"/>
      <c r="M297" s="184"/>
      <c r="T297" s="185"/>
      <c r="AT297" s="180" t="s">
        <v>270</v>
      </c>
      <c r="AU297" s="180" t="s">
        <v>81</v>
      </c>
      <c r="AV297" s="12" t="s">
        <v>163</v>
      </c>
      <c r="AW297" s="12" t="s">
        <v>37</v>
      </c>
      <c r="AX297" s="12" t="s">
        <v>81</v>
      </c>
      <c r="AY297" s="180" t="s">
        <v>155</v>
      </c>
    </row>
    <row r="298" spans="2:65" s="1" customFormat="1" ht="16.5" customHeight="1">
      <c r="B298" s="37"/>
      <c r="C298" s="147" t="s">
        <v>390</v>
      </c>
      <c r="D298" s="147" t="s">
        <v>156</v>
      </c>
      <c r="E298" s="148" t="s">
        <v>3135</v>
      </c>
      <c r="F298" s="149" t="s">
        <v>3136</v>
      </c>
      <c r="G298" s="150" t="s">
        <v>303</v>
      </c>
      <c r="H298" s="151">
        <v>1.7170000000000001</v>
      </c>
      <c r="I298" s="152"/>
      <c r="J298" s="153">
        <f>ROUND(I298*H298,2)</f>
        <v>0</v>
      </c>
      <c r="K298" s="149" t="s">
        <v>21</v>
      </c>
      <c r="L298" s="37"/>
      <c r="M298" s="154" t="s">
        <v>21</v>
      </c>
      <c r="N298" s="155" t="s">
        <v>44</v>
      </c>
      <c r="P298" s="156">
        <f>O298*H298</f>
        <v>0</v>
      </c>
      <c r="Q298" s="156">
        <v>0</v>
      </c>
      <c r="R298" s="156">
        <f>Q298*H298</f>
        <v>0</v>
      </c>
      <c r="S298" s="156">
        <v>0</v>
      </c>
      <c r="T298" s="157">
        <f>S298*H298</f>
        <v>0</v>
      </c>
      <c r="AR298" s="21" t="s">
        <v>183</v>
      </c>
      <c r="AT298" s="21" t="s">
        <v>156</v>
      </c>
      <c r="AU298" s="21" t="s">
        <v>81</v>
      </c>
      <c r="AY298" s="21" t="s">
        <v>155</v>
      </c>
      <c r="BE298" s="158">
        <f>IF(N298="základní",J298,0)</f>
        <v>0</v>
      </c>
      <c r="BF298" s="158">
        <f>IF(N298="snížená",J298,0)</f>
        <v>0</v>
      </c>
      <c r="BG298" s="158">
        <f>IF(N298="zákl. přenesená",J298,0)</f>
        <v>0</v>
      </c>
      <c r="BH298" s="158">
        <f>IF(N298="sníž. přenesená",J298,0)</f>
        <v>0</v>
      </c>
      <c r="BI298" s="158">
        <f>IF(N298="nulová",J298,0)</f>
        <v>0</v>
      </c>
      <c r="BJ298" s="21" t="s">
        <v>81</v>
      </c>
      <c r="BK298" s="158">
        <f>ROUND(I298*H298,2)</f>
        <v>0</v>
      </c>
      <c r="BL298" s="21" t="s">
        <v>183</v>
      </c>
      <c r="BM298" s="21" t="s">
        <v>699</v>
      </c>
    </row>
    <row r="299" spans="2:65" s="11" customFormat="1" ht="13.5">
      <c r="B299" s="171"/>
      <c r="D299" s="172" t="s">
        <v>270</v>
      </c>
      <c r="E299" s="173" t="s">
        <v>21</v>
      </c>
      <c r="F299" s="174" t="s">
        <v>3696</v>
      </c>
      <c r="H299" s="175">
        <v>1.7170000000000001</v>
      </c>
      <c r="I299" s="176"/>
      <c r="L299" s="171"/>
      <c r="M299" s="177"/>
      <c r="T299" s="178"/>
      <c r="AT299" s="173" t="s">
        <v>270</v>
      </c>
      <c r="AU299" s="173" t="s">
        <v>81</v>
      </c>
      <c r="AV299" s="11" t="s">
        <v>83</v>
      </c>
      <c r="AW299" s="11" t="s">
        <v>37</v>
      </c>
      <c r="AX299" s="11" t="s">
        <v>73</v>
      </c>
      <c r="AY299" s="173" t="s">
        <v>155</v>
      </c>
    </row>
    <row r="300" spans="2:65" s="12" customFormat="1" ht="13.5">
      <c r="B300" s="179"/>
      <c r="D300" s="172" t="s">
        <v>270</v>
      </c>
      <c r="E300" s="180" t="s">
        <v>21</v>
      </c>
      <c r="F300" s="181" t="s">
        <v>275</v>
      </c>
      <c r="H300" s="182">
        <v>1.7170000000000001</v>
      </c>
      <c r="I300" s="183"/>
      <c r="L300" s="179"/>
      <c r="M300" s="184"/>
      <c r="T300" s="185"/>
      <c r="AT300" s="180" t="s">
        <v>270</v>
      </c>
      <c r="AU300" s="180" t="s">
        <v>81</v>
      </c>
      <c r="AV300" s="12" t="s">
        <v>163</v>
      </c>
      <c r="AW300" s="12" t="s">
        <v>37</v>
      </c>
      <c r="AX300" s="12" t="s">
        <v>81</v>
      </c>
      <c r="AY300" s="180" t="s">
        <v>155</v>
      </c>
    </row>
    <row r="301" spans="2:65" s="9" customFormat="1" ht="29.85" customHeight="1">
      <c r="B301" s="137"/>
      <c r="D301" s="138" t="s">
        <v>72</v>
      </c>
      <c r="E301" s="169" t="s">
        <v>2959</v>
      </c>
      <c r="F301" s="169" t="s">
        <v>3141</v>
      </c>
      <c r="I301" s="140"/>
      <c r="J301" s="170">
        <f>BK301</f>
        <v>0</v>
      </c>
      <c r="L301" s="137"/>
      <c r="M301" s="142"/>
      <c r="P301" s="143">
        <v>0</v>
      </c>
      <c r="R301" s="143">
        <v>0</v>
      </c>
      <c r="T301" s="144">
        <v>0</v>
      </c>
      <c r="AR301" s="138" t="s">
        <v>83</v>
      </c>
      <c r="AT301" s="145" t="s">
        <v>72</v>
      </c>
      <c r="AU301" s="145" t="s">
        <v>81</v>
      </c>
      <c r="AY301" s="138" t="s">
        <v>155</v>
      </c>
      <c r="BK301" s="146">
        <v>0</v>
      </c>
    </row>
    <row r="302" spans="2:65" s="9" customFormat="1" ht="24.95" customHeight="1">
      <c r="B302" s="137"/>
      <c r="D302" s="138" t="s">
        <v>72</v>
      </c>
      <c r="E302" s="139" t="s">
        <v>3278</v>
      </c>
      <c r="F302" s="139" t="s">
        <v>3279</v>
      </c>
      <c r="I302" s="140"/>
      <c r="J302" s="141">
        <f>BK302</f>
        <v>0</v>
      </c>
      <c r="L302" s="137"/>
      <c r="M302" s="142"/>
      <c r="P302" s="143">
        <f>SUM(P303:P309)</f>
        <v>0</v>
      </c>
      <c r="R302" s="143">
        <f>SUM(R303:R309)</f>
        <v>1.4042600000000001</v>
      </c>
      <c r="T302" s="144">
        <f>SUM(T303:T309)</f>
        <v>0</v>
      </c>
      <c r="AR302" s="138" t="s">
        <v>83</v>
      </c>
      <c r="AT302" s="145" t="s">
        <v>72</v>
      </c>
      <c r="AU302" s="145" t="s">
        <v>73</v>
      </c>
      <c r="AY302" s="138" t="s">
        <v>155</v>
      </c>
      <c r="BK302" s="146">
        <f>SUM(BK303:BK309)</f>
        <v>0</v>
      </c>
    </row>
    <row r="303" spans="2:65" s="1" customFormat="1" ht="16.5" customHeight="1">
      <c r="B303" s="37"/>
      <c r="C303" s="147" t="s">
        <v>1483</v>
      </c>
      <c r="D303" s="147" t="s">
        <v>156</v>
      </c>
      <c r="E303" s="148" t="s">
        <v>3697</v>
      </c>
      <c r="F303" s="149" t="s">
        <v>3698</v>
      </c>
      <c r="G303" s="150" t="s">
        <v>300</v>
      </c>
      <c r="H303" s="151">
        <v>18.2</v>
      </c>
      <c r="I303" s="152"/>
      <c r="J303" s="153">
        <f>ROUND(I303*H303,2)</f>
        <v>0</v>
      </c>
      <c r="K303" s="149" t="s">
        <v>21</v>
      </c>
      <c r="L303" s="37"/>
      <c r="M303" s="154" t="s">
        <v>21</v>
      </c>
      <c r="N303" s="155" t="s">
        <v>44</v>
      </c>
      <c r="P303" s="156">
        <f>O303*H303</f>
        <v>0</v>
      </c>
      <c r="Q303" s="156">
        <v>2.2000000000000001E-3</v>
      </c>
      <c r="R303" s="156">
        <f>Q303*H303</f>
        <v>4.0039999999999999E-2</v>
      </c>
      <c r="S303" s="156">
        <v>0</v>
      </c>
      <c r="T303" s="157">
        <f>S303*H303</f>
        <v>0</v>
      </c>
      <c r="AR303" s="21" t="s">
        <v>183</v>
      </c>
      <c r="AT303" s="21" t="s">
        <v>156</v>
      </c>
      <c r="AU303" s="21" t="s">
        <v>81</v>
      </c>
      <c r="AY303" s="21" t="s">
        <v>155</v>
      </c>
      <c r="BE303" s="158">
        <f>IF(N303="základní",J303,0)</f>
        <v>0</v>
      </c>
      <c r="BF303" s="158">
        <f>IF(N303="snížená",J303,0)</f>
        <v>0</v>
      </c>
      <c r="BG303" s="158">
        <f>IF(N303="zákl. přenesená",J303,0)</f>
        <v>0</v>
      </c>
      <c r="BH303" s="158">
        <f>IF(N303="sníž. přenesená",J303,0)</f>
        <v>0</v>
      </c>
      <c r="BI303" s="158">
        <f>IF(N303="nulová",J303,0)</f>
        <v>0</v>
      </c>
      <c r="BJ303" s="21" t="s">
        <v>81</v>
      </c>
      <c r="BK303" s="158">
        <f>ROUND(I303*H303,2)</f>
        <v>0</v>
      </c>
      <c r="BL303" s="21" t="s">
        <v>183</v>
      </c>
      <c r="BM303" s="21" t="s">
        <v>703</v>
      </c>
    </row>
    <row r="304" spans="2:65" s="11" customFormat="1" ht="13.5">
      <c r="B304" s="171"/>
      <c r="D304" s="172" t="s">
        <v>270</v>
      </c>
      <c r="E304" s="173" t="s">
        <v>21</v>
      </c>
      <c r="F304" s="174" t="s">
        <v>2593</v>
      </c>
      <c r="H304" s="175">
        <v>18.2</v>
      </c>
      <c r="I304" s="176"/>
      <c r="L304" s="171"/>
      <c r="M304" s="177"/>
      <c r="T304" s="178"/>
      <c r="AT304" s="173" t="s">
        <v>270</v>
      </c>
      <c r="AU304" s="173" t="s">
        <v>81</v>
      </c>
      <c r="AV304" s="11" t="s">
        <v>83</v>
      </c>
      <c r="AW304" s="11" t="s">
        <v>37</v>
      </c>
      <c r="AX304" s="11" t="s">
        <v>73</v>
      </c>
      <c r="AY304" s="173" t="s">
        <v>155</v>
      </c>
    </row>
    <row r="305" spans="2:65" s="12" customFormat="1" ht="13.5">
      <c r="B305" s="179"/>
      <c r="D305" s="172" t="s">
        <v>270</v>
      </c>
      <c r="E305" s="180" t="s">
        <v>21</v>
      </c>
      <c r="F305" s="181" t="s">
        <v>275</v>
      </c>
      <c r="H305" s="182">
        <v>18.2</v>
      </c>
      <c r="I305" s="183"/>
      <c r="L305" s="179"/>
      <c r="M305" s="184"/>
      <c r="T305" s="185"/>
      <c r="AT305" s="180" t="s">
        <v>270</v>
      </c>
      <c r="AU305" s="180" t="s">
        <v>81</v>
      </c>
      <c r="AV305" s="12" t="s">
        <v>163</v>
      </c>
      <c r="AW305" s="12" t="s">
        <v>37</v>
      </c>
      <c r="AX305" s="12" t="s">
        <v>81</v>
      </c>
      <c r="AY305" s="180" t="s">
        <v>155</v>
      </c>
    </row>
    <row r="306" spans="2:65" s="1" customFormat="1" ht="16.5" customHeight="1">
      <c r="B306" s="37"/>
      <c r="C306" s="147" t="s">
        <v>393</v>
      </c>
      <c r="D306" s="147" t="s">
        <v>156</v>
      </c>
      <c r="E306" s="148" t="s">
        <v>3699</v>
      </c>
      <c r="F306" s="149" t="s">
        <v>3700</v>
      </c>
      <c r="G306" s="150" t="s">
        <v>328</v>
      </c>
      <c r="H306" s="151">
        <v>1287</v>
      </c>
      <c r="I306" s="152"/>
      <c r="J306" s="153">
        <f>ROUND(I306*H306,2)</f>
        <v>0</v>
      </c>
      <c r="K306" s="149" t="s">
        <v>21</v>
      </c>
      <c r="L306" s="37"/>
      <c r="M306" s="154" t="s">
        <v>21</v>
      </c>
      <c r="N306" s="155" t="s">
        <v>44</v>
      </c>
      <c r="P306" s="156">
        <f>O306*H306</f>
        <v>0</v>
      </c>
      <c r="Q306" s="156">
        <v>1.06E-3</v>
      </c>
      <c r="R306" s="156">
        <f>Q306*H306</f>
        <v>1.36422</v>
      </c>
      <c r="S306" s="156">
        <v>0</v>
      </c>
      <c r="T306" s="157">
        <f>S306*H306</f>
        <v>0</v>
      </c>
      <c r="AR306" s="21" t="s">
        <v>183</v>
      </c>
      <c r="AT306" s="21" t="s">
        <v>156</v>
      </c>
      <c r="AU306" s="21" t="s">
        <v>81</v>
      </c>
      <c r="AY306" s="21" t="s">
        <v>155</v>
      </c>
      <c r="BE306" s="158">
        <f>IF(N306="základní",J306,0)</f>
        <v>0</v>
      </c>
      <c r="BF306" s="158">
        <f>IF(N306="snížená",J306,0)</f>
        <v>0</v>
      </c>
      <c r="BG306" s="158">
        <f>IF(N306="zákl. přenesená",J306,0)</f>
        <v>0</v>
      </c>
      <c r="BH306" s="158">
        <f>IF(N306="sníž. přenesená",J306,0)</f>
        <v>0</v>
      </c>
      <c r="BI306" s="158">
        <f>IF(N306="nulová",J306,0)</f>
        <v>0</v>
      </c>
      <c r="BJ306" s="21" t="s">
        <v>81</v>
      </c>
      <c r="BK306" s="158">
        <f>ROUND(I306*H306,2)</f>
        <v>0</v>
      </c>
      <c r="BL306" s="21" t="s">
        <v>183</v>
      </c>
      <c r="BM306" s="21" t="s">
        <v>705</v>
      </c>
    </row>
    <row r="307" spans="2:65" s="11" customFormat="1" ht="13.5">
      <c r="B307" s="171"/>
      <c r="D307" s="172" t="s">
        <v>270</v>
      </c>
      <c r="E307" s="173" t="s">
        <v>21</v>
      </c>
      <c r="F307" s="174" t="s">
        <v>3701</v>
      </c>
      <c r="H307" s="175">
        <v>1287</v>
      </c>
      <c r="I307" s="176"/>
      <c r="L307" s="171"/>
      <c r="M307" s="177"/>
      <c r="T307" s="178"/>
      <c r="AT307" s="173" t="s">
        <v>270</v>
      </c>
      <c r="AU307" s="173" t="s">
        <v>81</v>
      </c>
      <c r="AV307" s="11" t="s">
        <v>83</v>
      </c>
      <c r="AW307" s="11" t="s">
        <v>37</v>
      </c>
      <c r="AX307" s="11" t="s">
        <v>73</v>
      </c>
      <c r="AY307" s="173" t="s">
        <v>155</v>
      </c>
    </row>
    <row r="308" spans="2:65" s="12" customFormat="1" ht="13.5">
      <c r="B308" s="179"/>
      <c r="D308" s="172" t="s">
        <v>270</v>
      </c>
      <c r="E308" s="180" t="s">
        <v>21</v>
      </c>
      <c r="F308" s="181" t="s">
        <v>275</v>
      </c>
      <c r="H308" s="182">
        <v>1287</v>
      </c>
      <c r="I308" s="183"/>
      <c r="L308" s="179"/>
      <c r="M308" s="184"/>
      <c r="T308" s="185"/>
      <c r="AT308" s="180" t="s">
        <v>270</v>
      </c>
      <c r="AU308" s="180" t="s">
        <v>81</v>
      </c>
      <c r="AV308" s="12" t="s">
        <v>163</v>
      </c>
      <c r="AW308" s="12" t="s">
        <v>37</v>
      </c>
      <c r="AX308" s="12" t="s">
        <v>81</v>
      </c>
      <c r="AY308" s="180" t="s">
        <v>155</v>
      </c>
    </row>
    <row r="309" spans="2:65" s="9" customFormat="1" ht="29.85" customHeight="1">
      <c r="B309" s="137"/>
      <c r="D309" s="138" t="s">
        <v>72</v>
      </c>
      <c r="E309" s="169" t="s">
        <v>507</v>
      </c>
      <c r="F309" s="169" t="s">
        <v>3318</v>
      </c>
      <c r="I309" s="140"/>
      <c r="J309" s="170">
        <f>BK309</f>
        <v>0</v>
      </c>
      <c r="L309" s="137"/>
      <c r="M309" s="142"/>
      <c r="P309" s="143">
        <v>0</v>
      </c>
      <c r="R309" s="143">
        <v>0</v>
      </c>
      <c r="T309" s="144">
        <v>0</v>
      </c>
      <c r="AR309" s="138" t="s">
        <v>83</v>
      </c>
      <c r="AT309" s="145" t="s">
        <v>72</v>
      </c>
      <c r="AU309" s="145" t="s">
        <v>81</v>
      </c>
      <c r="AY309" s="138" t="s">
        <v>155</v>
      </c>
      <c r="BK309" s="146">
        <v>0</v>
      </c>
    </row>
    <row r="310" spans="2:65" s="9" customFormat="1" ht="24.95" customHeight="1">
      <c r="B310" s="137"/>
      <c r="D310" s="138" t="s">
        <v>72</v>
      </c>
      <c r="E310" s="139" t="s">
        <v>3395</v>
      </c>
      <c r="F310" s="139" t="s">
        <v>3396</v>
      </c>
      <c r="I310" s="140"/>
      <c r="J310" s="141">
        <f>BK310</f>
        <v>0</v>
      </c>
      <c r="L310" s="137"/>
      <c r="M310" s="142"/>
      <c r="P310" s="143">
        <f>SUM(P311:P320)</f>
        <v>0</v>
      </c>
      <c r="R310" s="143">
        <f>SUM(R311:R320)</f>
        <v>7.175999999999999E-2</v>
      </c>
      <c r="T310" s="144">
        <f>SUM(T311:T320)</f>
        <v>0</v>
      </c>
      <c r="AR310" s="138" t="s">
        <v>83</v>
      </c>
      <c r="AT310" s="145" t="s">
        <v>72</v>
      </c>
      <c r="AU310" s="145" t="s">
        <v>73</v>
      </c>
      <c r="AY310" s="138" t="s">
        <v>155</v>
      </c>
      <c r="BK310" s="146">
        <f>SUM(BK311:BK320)</f>
        <v>0</v>
      </c>
    </row>
    <row r="311" spans="2:65" s="1" customFormat="1" ht="16.5" customHeight="1">
      <c r="B311" s="37"/>
      <c r="C311" s="147" t="s">
        <v>1487</v>
      </c>
      <c r="D311" s="147" t="s">
        <v>156</v>
      </c>
      <c r="E311" s="148" t="s">
        <v>3702</v>
      </c>
      <c r="F311" s="149" t="s">
        <v>3703</v>
      </c>
      <c r="G311" s="150" t="s">
        <v>284</v>
      </c>
      <c r="H311" s="151">
        <v>59.8</v>
      </c>
      <c r="I311" s="152"/>
      <c r="J311" s="153">
        <f>ROUND(I311*H311,2)</f>
        <v>0</v>
      </c>
      <c r="K311" s="149" t="s">
        <v>21</v>
      </c>
      <c r="L311" s="37"/>
      <c r="M311" s="154" t="s">
        <v>21</v>
      </c>
      <c r="N311" s="155" t="s">
        <v>44</v>
      </c>
      <c r="P311" s="156">
        <f>O311*H311</f>
        <v>0</v>
      </c>
      <c r="Q311" s="156">
        <v>1.1999999999999999E-3</v>
      </c>
      <c r="R311" s="156">
        <f>Q311*H311</f>
        <v>7.175999999999999E-2</v>
      </c>
      <c r="S311" s="156">
        <v>0</v>
      </c>
      <c r="T311" s="157">
        <f>S311*H311</f>
        <v>0</v>
      </c>
      <c r="AR311" s="21" t="s">
        <v>183</v>
      </c>
      <c r="AT311" s="21" t="s">
        <v>156</v>
      </c>
      <c r="AU311" s="21" t="s">
        <v>81</v>
      </c>
      <c r="AY311" s="21" t="s">
        <v>155</v>
      </c>
      <c r="BE311" s="158">
        <f>IF(N311="základní",J311,0)</f>
        <v>0</v>
      </c>
      <c r="BF311" s="158">
        <f>IF(N311="snížená",J311,0)</f>
        <v>0</v>
      </c>
      <c r="BG311" s="158">
        <f>IF(N311="zákl. přenesená",J311,0)</f>
        <v>0</v>
      </c>
      <c r="BH311" s="158">
        <f>IF(N311="sníž. přenesená",J311,0)</f>
        <v>0</v>
      </c>
      <c r="BI311" s="158">
        <f>IF(N311="nulová",J311,0)</f>
        <v>0</v>
      </c>
      <c r="BJ311" s="21" t="s">
        <v>81</v>
      </c>
      <c r="BK311" s="158">
        <f>ROUND(I311*H311,2)</f>
        <v>0</v>
      </c>
      <c r="BL311" s="21" t="s">
        <v>183</v>
      </c>
      <c r="BM311" s="21" t="s">
        <v>709</v>
      </c>
    </row>
    <row r="312" spans="2:65" s="11" customFormat="1" ht="13.5">
      <c r="B312" s="171"/>
      <c r="D312" s="172" t="s">
        <v>270</v>
      </c>
      <c r="E312" s="173" t="s">
        <v>21</v>
      </c>
      <c r="F312" s="174" t="s">
        <v>3704</v>
      </c>
      <c r="H312" s="175">
        <v>59.8</v>
      </c>
      <c r="I312" s="176"/>
      <c r="L312" s="171"/>
      <c r="M312" s="177"/>
      <c r="T312" s="178"/>
      <c r="AT312" s="173" t="s">
        <v>270</v>
      </c>
      <c r="AU312" s="173" t="s">
        <v>81</v>
      </c>
      <c r="AV312" s="11" t="s">
        <v>83</v>
      </c>
      <c r="AW312" s="11" t="s">
        <v>37</v>
      </c>
      <c r="AX312" s="11" t="s">
        <v>73</v>
      </c>
      <c r="AY312" s="173" t="s">
        <v>155</v>
      </c>
    </row>
    <row r="313" spans="2:65" s="12" customFormat="1" ht="13.5">
      <c r="B313" s="179"/>
      <c r="D313" s="172" t="s">
        <v>270</v>
      </c>
      <c r="E313" s="180" t="s">
        <v>21</v>
      </c>
      <c r="F313" s="181" t="s">
        <v>275</v>
      </c>
      <c r="H313" s="182">
        <v>59.8</v>
      </c>
      <c r="I313" s="183"/>
      <c r="L313" s="179"/>
      <c r="M313" s="184"/>
      <c r="T313" s="185"/>
      <c r="AT313" s="180" t="s">
        <v>270</v>
      </c>
      <c r="AU313" s="180" t="s">
        <v>81</v>
      </c>
      <c r="AV313" s="12" t="s">
        <v>163</v>
      </c>
      <c r="AW313" s="12" t="s">
        <v>37</v>
      </c>
      <c r="AX313" s="12" t="s">
        <v>81</v>
      </c>
      <c r="AY313" s="180" t="s">
        <v>155</v>
      </c>
    </row>
    <row r="314" spans="2:65" s="1" customFormat="1" ht="16.5" customHeight="1">
      <c r="B314" s="37"/>
      <c r="C314" s="147" t="s">
        <v>397</v>
      </c>
      <c r="D314" s="147" t="s">
        <v>156</v>
      </c>
      <c r="E314" s="148" t="s">
        <v>3420</v>
      </c>
      <c r="F314" s="149" t="s">
        <v>3421</v>
      </c>
      <c r="G314" s="150" t="s">
        <v>303</v>
      </c>
      <c r="H314" s="151">
        <v>7.1999999999999995E-2</v>
      </c>
      <c r="I314" s="152"/>
      <c r="J314" s="153">
        <f>ROUND(I314*H314,2)</f>
        <v>0</v>
      </c>
      <c r="K314" s="149" t="s">
        <v>21</v>
      </c>
      <c r="L314" s="37"/>
      <c r="M314" s="154" t="s">
        <v>21</v>
      </c>
      <c r="N314" s="155" t="s">
        <v>44</v>
      </c>
      <c r="P314" s="156">
        <f>O314*H314</f>
        <v>0</v>
      </c>
      <c r="Q314" s="156">
        <v>0</v>
      </c>
      <c r="R314" s="156">
        <f>Q314*H314</f>
        <v>0</v>
      </c>
      <c r="S314" s="156">
        <v>0</v>
      </c>
      <c r="T314" s="157">
        <f>S314*H314</f>
        <v>0</v>
      </c>
      <c r="AR314" s="21" t="s">
        <v>183</v>
      </c>
      <c r="AT314" s="21" t="s">
        <v>156</v>
      </c>
      <c r="AU314" s="21" t="s">
        <v>81</v>
      </c>
      <c r="AY314" s="21" t="s">
        <v>155</v>
      </c>
      <c r="BE314" s="158">
        <f>IF(N314="základní",J314,0)</f>
        <v>0</v>
      </c>
      <c r="BF314" s="158">
        <f>IF(N314="snížená",J314,0)</f>
        <v>0</v>
      </c>
      <c r="BG314" s="158">
        <f>IF(N314="zákl. přenesená",J314,0)</f>
        <v>0</v>
      </c>
      <c r="BH314" s="158">
        <f>IF(N314="sníž. přenesená",J314,0)</f>
        <v>0</v>
      </c>
      <c r="BI314" s="158">
        <f>IF(N314="nulová",J314,0)</f>
        <v>0</v>
      </c>
      <c r="BJ314" s="21" t="s">
        <v>81</v>
      </c>
      <c r="BK314" s="158">
        <f>ROUND(I314*H314,2)</f>
        <v>0</v>
      </c>
      <c r="BL314" s="21" t="s">
        <v>183</v>
      </c>
      <c r="BM314" s="21" t="s">
        <v>711</v>
      </c>
    </row>
    <row r="315" spans="2:65" s="11" customFormat="1" ht="13.5">
      <c r="B315" s="171"/>
      <c r="D315" s="172" t="s">
        <v>270</v>
      </c>
      <c r="E315" s="173" t="s">
        <v>21</v>
      </c>
      <c r="F315" s="174" t="s">
        <v>3705</v>
      </c>
      <c r="H315" s="175">
        <v>7.1999999999999995E-2</v>
      </c>
      <c r="I315" s="176"/>
      <c r="L315" s="171"/>
      <c r="M315" s="177"/>
      <c r="T315" s="178"/>
      <c r="AT315" s="173" t="s">
        <v>270</v>
      </c>
      <c r="AU315" s="173" t="s">
        <v>81</v>
      </c>
      <c r="AV315" s="11" t="s">
        <v>83</v>
      </c>
      <c r="AW315" s="11" t="s">
        <v>37</v>
      </c>
      <c r="AX315" s="11" t="s">
        <v>73</v>
      </c>
      <c r="AY315" s="173" t="s">
        <v>155</v>
      </c>
    </row>
    <row r="316" spans="2:65" s="12" customFormat="1" ht="13.5">
      <c r="B316" s="179"/>
      <c r="D316" s="172" t="s">
        <v>270</v>
      </c>
      <c r="E316" s="180" t="s">
        <v>21</v>
      </c>
      <c r="F316" s="181" t="s">
        <v>275</v>
      </c>
      <c r="H316" s="182">
        <v>7.1999999999999995E-2</v>
      </c>
      <c r="I316" s="183"/>
      <c r="L316" s="179"/>
      <c r="M316" s="184"/>
      <c r="T316" s="185"/>
      <c r="AT316" s="180" t="s">
        <v>270</v>
      </c>
      <c r="AU316" s="180" t="s">
        <v>81</v>
      </c>
      <c r="AV316" s="12" t="s">
        <v>163</v>
      </c>
      <c r="AW316" s="12" t="s">
        <v>37</v>
      </c>
      <c r="AX316" s="12" t="s">
        <v>81</v>
      </c>
      <c r="AY316" s="180" t="s">
        <v>155</v>
      </c>
    </row>
    <row r="317" spans="2:65" s="1" customFormat="1" ht="16.5" customHeight="1">
      <c r="B317" s="37"/>
      <c r="C317" s="147" t="s">
        <v>1491</v>
      </c>
      <c r="D317" s="147" t="s">
        <v>156</v>
      </c>
      <c r="E317" s="148" t="s">
        <v>3706</v>
      </c>
      <c r="F317" s="149" t="s">
        <v>3707</v>
      </c>
      <c r="G317" s="150" t="s">
        <v>303</v>
      </c>
      <c r="H317" s="151">
        <v>7.1999999999999995E-2</v>
      </c>
      <c r="I317" s="152"/>
      <c r="J317" s="153">
        <f>ROUND(I317*H317,2)</f>
        <v>0</v>
      </c>
      <c r="K317" s="149" t="s">
        <v>21</v>
      </c>
      <c r="L317" s="37"/>
      <c r="M317" s="154" t="s">
        <v>21</v>
      </c>
      <c r="N317" s="155" t="s">
        <v>44</v>
      </c>
      <c r="P317" s="156">
        <f>O317*H317</f>
        <v>0</v>
      </c>
      <c r="Q317" s="156">
        <v>0</v>
      </c>
      <c r="R317" s="156">
        <f>Q317*H317</f>
        <v>0</v>
      </c>
      <c r="S317" s="156">
        <v>0</v>
      </c>
      <c r="T317" s="157">
        <f>S317*H317</f>
        <v>0</v>
      </c>
      <c r="AR317" s="21" t="s">
        <v>183</v>
      </c>
      <c r="AT317" s="21" t="s">
        <v>156</v>
      </c>
      <c r="AU317" s="21" t="s">
        <v>81</v>
      </c>
      <c r="AY317" s="21" t="s">
        <v>155</v>
      </c>
      <c r="BE317" s="158">
        <f>IF(N317="základní",J317,0)</f>
        <v>0</v>
      </c>
      <c r="BF317" s="158">
        <f>IF(N317="snížená",J317,0)</f>
        <v>0</v>
      </c>
      <c r="BG317" s="158">
        <f>IF(N317="zákl. přenesená",J317,0)</f>
        <v>0</v>
      </c>
      <c r="BH317" s="158">
        <f>IF(N317="sníž. přenesená",J317,0)</f>
        <v>0</v>
      </c>
      <c r="BI317" s="158">
        <f>IF(N317="nulová",J317,0)</f>
        <v>0</v>
      </c>
      <c r="BJ317" s="21" t="s">
        <v>81</v>
      </c>
      <c r="BK317" s="158">
        <f>ROUND(I317*H317,2)</f>
        <v>0</v>
      </c>
      <c r="BL317" s="21" t="s">
        <v>183</v>
      </c>
      <c r="BM317" s="21" t="s">
        <v>715</v>
      </c>
    </row>
    <row r="318" spans="2:65" s="11" customFormat="1" ht="13.5">
      <c r="B318" s="171"/>
      <c r="D318" s="172" t="s">
        <v>270</v>
      </c>
      <c r="E318" s="173" t="s">
        <v>21</v>
      </c>
      <c r="F318" s="174" t="s">
        <v>3705</v>
      </c>
      <c r="H318" s="175">
        <v>7.1999999999999995E-2</v>
      </c>
      <c r="I318" s="176"/>
      <c r="L318" s="171"/>
      <c r="M318" s="177"/>
      <c r="T318" s="178"/>
      <c r="AT318" s="173" t="s">
        <v>270</v>
      </c>
      <c r="AU318" s="173" t="s">
        <v>81</v>
      </c>
      <c r="AV318" s="11" t="s">
        <v>83</v>
      </c>
      <c r="AW318" s="11" t="s">
        <v>37</v>
      </c>
      <c r="AX318" s="11" t="s">
        <v>73</v>
      </c>
      <c r="AY318" s="173" t="s">
        <v>155</v>
      </c>
    </row>
    <row r="319" spans="2:65" s="12" customFormat="1" ht="13.5">
      <c r="B319" s="179"/>
      <c r="D319" s="172" t="s">
        <v>270</v>
      </c>
      <c r="E319" s="180" t="s">
        <v>21</v>
      </c>
      <c r="F319" s="181" t="s">
        <v>275</v>
      </c>
      <c r="H319" s="182">
        <v>7.1999999999999995E-2</v>
      </c>
      <c r="I319" s="183"/>
      <c r="L319" s="179"/>
      <c r="M319" s="184"/>
      <c r="T319" s="185"/>
      <c r="AT319" s="180" t="s">
        <v>270</v>
      </c>
      <c r="AU319" s="180" t="s">
        <v>81</v>
      </c>
      <c r="AV319" s="12" t="s">
        <v>163</v>
      </c>
      <c r="AW319" s="12" t="s">
        <v>37</v>
      </c>
      <c r="AX319" s="12" t="s">
        <v>81</v>
      </c>
      <c r="AY319" s="180" t="s">
        <v>155</v>
      </c>
    </row>
    <row r="320" spans="2:65" s="9" customFormat="1" ht="29.85" customHeight="1">
      <c r="B320" s="137"/>
      <c r="D320" s="138" t="s">
        <v>72</v>
      </c>
      <c r="E320" s="169" t="s">
        <v>3426</v>
      </c>
      <c r="F320" s="169" t="s">
        <v>3427</v>
      </c>
      <c r="I320" s="140"/>
      <c r="J320" s="170">
        <f>BK320</f>
        <v>0</v>
      </c>
      <c r="L320" s="137"/>
      <c r="M320" s="159"/>
      <c r="N320" s="160"/>
      <c r="O320" s="160"/>
      <c r="P320" s="161">
        <v>0</v>
      </c>
      <c r="Q320" s="160"/>
      <c r="R320" s="161">
        <v>0</v>
      </c>
      <c r="S320" s="160"/>
      <c r="T320" s="162">
        <v>0</v>
      </c>
      <c r="AR320" s="138" t="s">
        <v>81</v>
      </c>
      <c r="AT320" s="145" t="s">
        <v>72</v>
      </c>
      <c r="AU320" s="145" t="s">
        <v>81</v>
      </c>
      <c r="AY320" s="138" t="s">
        <v>155</v>
      </c>
      <c r="BK320" s="146">
        <v>0</v>
      </c>
    </row>
    <row r="321" spans="2:12" s="1" customFormat="1" ht="6.95" customHeight="1">
      <c r="B321" s="50"/>
      <c r="C321" s="51"/>
      <c r="D321" s="51"/>
      <c r="E321" s="51"/>
      <c r="F321" s="51"/>
      <c r="G321" s="51"/>
      <c r="H321" s="51"/>
      <c r="I321" s="114"/>
      <c r="J321" s="51"/>
      <c r="K321" s="51"/>
      <c r="L321" s="37"/>
    </row>
  </sheetData>
  <sheetProtection algorithmName="SHA-512" hashValue="I9C8ebmYjWVmYaWcH9W4ZzOV/HSftTdOHYTmRDT3ATUUR+hPKJbKyn14pnAZf5znobYtkaxvard1pZO90qR8Lg==" saltValue="bRtgFCIFeyXU0ypqupo95y4octfE1bhm0q+U4KhHFXUSH0kK7zKd4QsMrFxjdFV4u30/CkAq/AM0Zxm9RGtmdg==" spinCount="100000" sheet="1" objects="1" scenarios="1" formatColumns="0" formatRows="0" autoFilter="0"/>
  <autoFilter ref="C93:K320" xr:uid="{00000000-0009-0000-0000-000008000000}"/>
  <mergeCells count="10">
    <mergeCell ref="J51:J52"/>
    <mergeCell ref="E84:H84"/>
    <mergeCell ref="E86:H86"/>
    <mergeCell ref="G1:H1"/>
    <mergeCell ref="L2:V2"/>
    <mergeCell ref="E7:H7"/>
    <mergeCell ref="E9:H9"/>
    <mergeCell ref="E24:H24"/>
    <mergeCell ref="E45:H45"/>
    <mergeCell ref="E47:H47"/>
  </mergeCells>
  <hyperlinks>
    <hyperlink ref="F1:G1" location="C2" display="1) Krycí list soupisu" xr:uid="{00000000-0004-0000-0800-000000000000}"/>
    <hyperlink ref="G1:H1" location="C54" display="2) Rekapitulace" xr:uid="{00000000-0004-0000-0800-000001000000}"/>
    <hyperlink ref="J1" location="C93" display="3) Soupis prací" xr:uid="{00000000-0004-0000-0800-000002000000}"/>
    <hyperlink ref="L1:V1" location="'Rekapitulace stavby'!C2" display="Rekapitulace stavby" xr:uid="{00000000-0004-0000-08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31</vt:i4>
      </vt:variant>
    </vt:vector>
  </HeadingPairs>
  <TitlesOfParts>
    <vt:vector size="47" baseType="lpstr">
      <vt:lpstr>Rekapitulace stavby</vt:lpstr>
      <vt:lpstr>VRN - HZ HEŘMANICE</vt:lpstr>
      <vt:lpstr>SO 02 - 8-KOMUNIKACE - KO...</vt:lpstr>
      <vt:lpstr>SO 01 - 5-OBJEKT HZ - ELE...</vt:lpstr>
      <vt:lpstr>SO 01 - 6-OBJEKT HZ - VZD...</vt:lpstr>
      <vt:lpstr>SO 01 - 4-OBJEKT HZ - ÚST...</vt:lpstr>
      <vt:lpstr>SO 01 - 3-OBJEKT HZ - ZDR...</vt:lpstr>
      <vt:lpstr>SO 01 - 2-OBJEKT HZ - HSV...</vt:lpstr>
      <vt:lpstr>SO 01 - 1-OBJEKT HZ - 1. ...</vt:lpstr>
      <vt:lpstr>SO 01- 7-OBJEKT HZ - MaR</vt:lpstr>
      <vt:lpstr>SO 03 - 10 - PŘELOŽKA VODY</vt:lpstr>
      <vt:lpstr>SO 04 - 10 - PŘELOŽKA PLY...</vt:lpstr>
      <vt:lpstr>SO 06 - 11 - KANALIZACE D...</vt:lpstr>
      <vt:lpstr>SO 07 - 12 - PŘELOŽKS SPL...</vt:lpstr>
      <vt:lpstr>SO 08 - 13 - ČOV</vt:lpstr>
      <vt:lpstr>Pokyny pro vyplnění</vt:lpstr>
      <vt:lpstr>'Rekapitulace stavby'!Názvy_tisku</vt:lpstr>
      <vt:lpstr>'SO 01 - 1-OBJEKT HZ - 1. ...'!Názvy_tisku</vt:lpstr>
      <vt:lpstr>'SO 01 - 2-OBJEKT HZ - HSV...'!Názvy_tisku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02 - 8-KOMUNIKACE - KO...'!Názvy_tisku</vt:lpstr>
      <vt:lpstr>'SO 03 - 10 - PŘELOŽKA VODY'!Názvy_tisku</vt:lpstr>
      <vt:lpstr>'SO 04 - 10 - PŘELOŽKA PLY...'!Názvy_tisku</vt:lpstr>
      <vt:lpstr>'SO 06 - 11 - KANALIZACE D...'!Názvy_tisku</vt:lpstr>
      <vt:lpstr>'SO 07 - 12 - PŘELOŽKS SPL...'!Názvy_tisku</vt:lpstr>
      <vt:lpstr>'SO 08 - 13 - ČOV'!Názvy_tisku</vt:lpstr>
      <vt:lpstr>'VRN - HZ HEŘMANICE'!Názvy_tisku</vt:lpstr>
      <vt:lpstr>'Pokyny pro vyplnění'!Oblast_tisku</vt:lpstr>
      <vt:lpstr>'Rekapitulace stavby'!Oblast_tisku</vt:lpstr>
      <vt:lpstr>'SO 01 - 1-OBJEKT HZ - 1. ...'!Oblast_tisku</vt:lpstr>
      <vt:lpstr>'SO 01 - 2-OBJEKT HZ - HSV...'!Oblast_tisku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02 - 8-KOMUNIKACE - KO...'!Oblast_tisku</vt:lpstr>
      <vt:lpstr>'SO 03 - 10 - PŘELOŽKA VODY'!Oblast_tisku</vt:lpstr>
      <vt:lpstr>'SO 04 - 10 - PŘELOŽKA PLY...'!Oblast_tisku</vt:lpstr>
      <vt:lpstr>'SO 06 - 11 - KANALIZACE D...'!Oblast_tisku</vt:lpstr>
      <vt:lpstr>'SO 07 - 12 - PŘELOŽKS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LAPTOP-D1IDG21I\MARTIN</dc:creator>
  <cp:lastModifiedBy>Maslowská Michaela</cp:lastModifiedBy>
  <dcterms:created xsi:type="dcterms:W3CDTF">2023-08-21T11:22:52Z</dcterms:created>
  <dcterms:modified xsi:type="dcterms:W3CDTF">2023-08-21T12:56:13Z</dcterms:modified>
</cp:coreProperties>
</file>