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k.petr\Documents\VEŘEJNÉ ZAKÁZKY\2023_VEŘEJNÉ ZAKÁZKY\03_Odbor_INVESTIC A ÚDRŽBY\08_SRPEN\03_KOLUMBÁRNÍ SCHRÁNKY\Work mat._Referent\Mat. IaÚ_13.07.2023\"/>
    </mc:Choice>
  </mc:AlternateContent>
  <xr:revisionPtr revIDLastSave="0" documentId="13_ncr:1_{841FDDBB-A2A8-4A6F-9BA1-F85639F9BC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  <sheet name="SO02 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_xlnm.Print_Titles" localSheetId="4">'SO02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Pol'!$A$1:$Y$38</definedName>
    <definedName name="_xlnm.Print_Area" localSheetId="4">'SO02 2 Pol'!$A$1:$Y$36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25" i="13" l="1"/>
  <c r="BA19" i="13"/>
  <c r="BA12" i="13"/>
  <c r="G9" i="13"/>
  <c r="M9" i="13" s="1"/>
  <c r="I9" i="13"/>
  <c r="K9" i="13"/>
  <c r="O9" i="13"/>
  <c r="Q9" i="13"/>
  <c r="V9" i="13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21" i="13"/>
  <c r="G20" i="13" s="1"/>
  <c r="I21" i="13"/>
  <c r="I20" i="13" s="1"/>
  <c r="K21" i="13"/>
  <c r="O21" i="13"/>
  <c r="Q21" i="13"/>
  <c r="Q20" i="13" s="1"/>
  <c r="V21" i="13"/>
  <c r="G22" i="13"/>
  <c r="M22" i="13" s="1"/>
  <c r="I22" i="13"/>
  <c r="K22" i="13"/>
  <c r="O22" i="13"/>
  <c r="Q22" i="13"/>
  <c r="V22" i="13"/>
  <c r="G24" i="13"/>
  <c r="G23" i="13" s="1"/>
  <c r="I24" i="13"/>
  <c r="K24" i="13"/>
  <c r="K23" i="13" s="1"/>
  <c r="O24" i="13"/>
  <c r="Q24" i="13"/>
  <c r="Q23" i="13" s="1"/>
  <c r="V24" i="13"/>
  <c r="V23" i="13" s="1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K29" i="13"/>
  <c r="G30" i="13"/>
  <c r="M30" i="13" s="1"/>
  <c r="M29" i="13" s="1"/>
  <c r="I30" i="13"/>
  <c r="I29" i="13" s="1"/>
  <c r="K30" i="13"/>
  <c r="O30" i="13"/>
  <c r="O29" i="13" s="1"/>
  <c r="Q30" i="13"/>
  <c r="Q29" i="13" s="1"/>
  <c r="V30" i="13"/>
  <c r="V29" i="13" s="1"/>
  <c r="G32" i="13"/>
  <c r="K32" i="13"/>
  <c r="G33" i="13"/>
  <c r="M33" i="13" s="1"/>
  <c r="M32" i="13" s="1"/>
  <c r="I33" i="13"/>
  <c r="I32" i="13" s="1"/>
  <c r="K33" i="13"/>
  <c r="O33" i="13"/>
  <c r="O32" i="13" s="1"/>
  <c r="Q33" i="13"/>
  <c r="Q32" i="13" s="1"/>
  <c r="V33" i="13"/>
  <c r="V32" i="13" s="1"/>
  <c r="AE35" i="13"/>
  <c r="F44" i="1" s="1"/>
  <c r="BA24" i="12"/>
  <c r="BA18" i="12"/>
  <c r="BA14" i="12"/>
  <c r="BA12" i="12"/>
  <c r="G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V8" i="12" s="1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20" i="12"/>
  <c r="G19" i="12" s="1"/>
  <c r="I20" i="12"/>
  <c r="I19" i="12" s="1"/>
  <c r="K20" i="12"/>
  <c r="K19" i="12" s="1"/>
  <c r="O20" i="12"/>
  <c r="O19" i="12" s="1"/>
  <c r="Q20" i="12"/>
  <c r="Q19" i="12" s="1"/>
  <c r="V20" i="12"/>
  <c r="V19" i="12" s="1"/>
  <c r="G21" i="12"/>
  <c r="M21" i="12" s="1"/>
  <c r="I21" i="12"/>
  <c r="K21" i="12"/>
  <c r="O21" i="12"/>
  <c r="Q21" i="12"/>
  <c r="V21" i="12"/>
  <c r="I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Q22" i="12" s="1"/>
  <c r="V25" i="12"/>
  <c r="G27" i="12"/>
  <c r="I27" i="12"/>
  <c r="K27" i="12"/>
  <c r="O27" i="12"/>
  <c r="Q27" i="12"/>
  <c r="V27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V29" i="12"/>
  <c r="V28" i="12" s="1"/>
  <c r="G32" i="12"/>
  <c r="G31" i="12" s="1"/>
  <c r="I32" i="12"/>
  <c r="I31" i="12" s="1"/>
  <c r="K32" i="12"/>
  <c r="K31" i="12" s="1"/>
  <c r="O32" i="12"/>
  <c r="O31" i="12" s="1"/>
  <c r="Q32" i="12"/>
  <c r="Q31" i="12" s="1"/>
  <c r="V32" i="12"/>
  <c r="V31" i="12" s="1"/>
  <c r="G33" i="12"/>
  <c r="I62" i="1" s="1"/>
  <c r="I20" i="1" s="1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V34" i="12"/>
  <c r="V33" i="12" s="1"/>
  <c r="AE37" i="12"/>
  <c r="F41" i="1" s="1"/>
  <c r="I19" i="1"/>
  <c r="I18" i="1"/>
  <c r="H45" i="1"/>
  <c r="J28" i="1"/>
  <c r="J26" i="1"/>
  <c r="G38" i="1"/>
  <c r="F38" i="1"/>
  <c r="J23" i="1"/>
  <c r="J24" i="1"/>
  <c r="J25" i="1"/>
  <c r="J27" i="1"/>
  <c r="E24" i="1"/>
  <c r="E26" i="1"/>
  <c r="M24" i="13" l="1"/>
  <c r="M23" i="13" s="1"/>
  <c r="I58" i="1"/>
  <c r="G8" i="12"/>
  <c r="M20" i="12"/>
  <c r="M19" i="12" s="1"/>
  <c r="I61" i="1"/>
  <c r="I17" i="1" s="1"/>
  <c r="F42" i="1"/>
  <c r="G29" i="13"/>
  <c r="I8" i="13"/>
  <c r="F43" i="1"/>
  <c r="V8" i="13"/>
  <c r="O8" i="13"/>
  <c r="G28" i="12"/>
  <c r="Q8" i="12"/>
  <c r="O23" i="13"/>
  <c r="O8" i="12"/>
  <c r="K8" i="13"/>
  <c r="V22" i="12"/>
  <c r="K8" i="12"/>
  <c r="V20" i="13"/>
  <c r="O22" i="12"/>
  <c r="I8" i="12"/>
  <c r="I23" i="13"/>
  <c r="F39" i="1"/>
  <c r="O20" i="13"/>
  <c r="K22" i="12"/>
  <c r="K20" i="13"/>
  <c r="Q8" i="13"/>
  <c r="G22" i="12"/>
  <c r="I59" i="1" s="1"/>
  <c r="M8" i="13"/>
  <c r="G8" i="13"/>
  <c r="AF35" i="13"/>
  <c r="M21" i="13"/>
  <c r="M20" i="13" s="1"/>
  <c r="M27" i="12"/>
  <c r="M22" i="12" s="1"/>
  <c r="M9" i="12"/>
  <c r="M8" i="12" s="1"/>
  <c r="AF37" i="12"/>
  <c r="M32" i="12"/>
  <c r="M31" i="12" s="1"/>
  <c r="I60" i="1" l="1"/>
  <c r="G35" i="13"/>
  <c r="F45" i="1"/>
  <c r="G23" i="1" s="1"/>
  <c r="G41" i="1"/>
  <c r="I41" i="1" s="1"/>
  <c r="G39" i="1"/>
  <c r="G45" i="1" s="1"/>
  <c r="G25" i="1" s="1"/>
  <c r="G42" i="1"/>
  <c r="I42" i="1" s="1"/>
  <c r="G37" i="12"/>
  <c r="G44" i="1"/>
  <c r="I44" i="1" s="1"/>
  <c r="G43" i="1"/>
  <c r="I43" i="1" s="1"/>
  <c r="I57" i="1"/>
  <c r="I16" i="1" l="1"/>
  <c r="I21" i="1" s="1"/>
  <c r="I63" i="1"/>
  <c r="A27" i="1"/>
  <c r="I39" i="1"/>
  <c r="I45" i="1" s="1"/>
  <c r="J42" i="1" l="1"/>
  <c r="J44" i="1"/>
  <c r="J43" i="1"/>
  <c r="J41" i="1"/>
  <c r="J39" i="1"/>
  <c r="J45" i="1" s="1"/>
  <c r="G28" i="1"/>
  <c r="G27" i="1" s="1"/>
  <c r="G29" i="1" s="1"/>
  <c r="A28" i="1"/>
  <c r="J62" i="1"/>
  <c r="J58" i="1"/>
  <c r="J57" i="1"/>
  <c r="J60" i="1"/>
  <c r="J59" i="1"/>
  <c r="J61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DATA</author>
  </authors>
  <commentList>
    <comment ref="S6" authorId="0" shapeId="0" xr:uid="{66CBCDCA-C9C1-4E86-A229-506100A45A9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B196042-2729-4FCF-84A0-E71AC8F4B5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DATA</author>
  </authors>
  <commentList>
    <comment ref="S6" authorId="0" shapeId="0" xr:uid="{482B61FE-56F7-4F4F-A384-810D1F8E11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872DEE-8D02-40C1-AB55-F00DCDB9764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<sst xmlns="http://schemas.openxmlformats.org/spreadsheetml/2006/main" count="508" uniqueCount="176">
  <si>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</si>
  <si>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</si>
  <si>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</si>
  <si>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</si>
  <si>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</si>
  <si>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</si>
  <si>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</si>
  <si>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</si>
  <si>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</si>
  <si>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</si>
  <si>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</si>
  <si>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</si>
  <si>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</si>
  <si>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</si>
  <si>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</si>
  <si>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</si>
  <si>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</si>
  <si>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</si>
  <si>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</si>
  <si>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</si>
  <si>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</si>
  <si>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</si>
  <si>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</si>
  <si>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</si>
  <si>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</si>
  <si>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</si>
  <si>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</si>
  <si>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</si>
  <si>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</si>
  <si>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</si>
  <si>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</si>
  <si>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</si>
  <si>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</si>
  <si>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</si>
  <si>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</si>
  <si>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</si>
  <si>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</si>
  <si>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</si>
  <si>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</si>
  <si>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</si>
  <si>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</si>
  <si>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</si>
  <si>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</si>
  <si>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2023061</t>
  </si>
  <si>
    <t>Zpevněné plochy pro kolumbaria</t>
  </si>
  <si>
    <t>Stavba</t>
  </si>
  <si>
    <t>Stavební objekt</t>
  </si>
  <si>
    <t>SO01</t>
  </si>
  <si>
    <t>1.ETAPA_5ks</t>
  </si>
  <si>
    <t>1</t>
  </si>
  <si>
    <t>MÚ HODONÍN</t>
  </si>
  <si>
    <t>SO02</t>
  </si>
  <si>
    <t>2.ETAPA_5ks</t>
  </si>
  <si>
    <t>2</t>
  </si>
  <si>
    <t>Celkem za stavbu</t>
  </si>
  <si>
    <t>CZK</t>
  </si>
  <si>
    <t>#POPS</t>
  </si>
  <si>
    <t>Popis stavby: 2023061 - Zpevněné plochy pro kolumbaria</t>
  </si>
  <si>
    <t>#POPO</t>
  </si>
  <si>
    <t>Popis objektu: SO01 - 1.ETAPA_5ks</t>
  </si>
  <si>
    <t>#POPR</t>
  </si>
  <si>
    <t>Popis rozpočtu: 1 - MÚ HODONÍN</t>
  </si>
  <si>
    <t>Popis objektu: SO02 - 2.ETAPA_5ks</t>
  </si>
  <si>
    <t>Popis rozpočtu: 2 - MÚ HODONÍN</t>
  </si>
  <si>
    <t>Rekapitulace dílů</t>
  </si>
  <si>
    <t>Typ dílu</t>
  </si>
  <si>
    <t>Zemní práce</t>
  </si>
  <si>
    <t>Základy a zvláštní zakládání</t>
  </si>
  <si>
    <t>5</t>
  </si>
  <si>
    <t>Komunikace</t>
  </si>
  <si>
    <t>99</t>
  </si>
  <si>
    <t>Staveništní přesun hmot</t>
  </si>
  <si>
    <t>767</t>
  </si>
  <si>
    <t>Konstrukce zámečnické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</si>
  <si>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</si>
  <si>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</si>
  <si>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</si>
  <si>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</si>
  <si>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</si>
  <si>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</si>
  <si>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</si>
  <si>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</si>
  <si>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</si>
  <si>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</si>
  <si>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</si>
  <si>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</si>
  <si>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</si>
  <si>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</si>
  <si>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</si>
  <si>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</si>
  <si>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</si>
  <si>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</si>
  <si>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</si>
  <si>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</si>
  <si>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</si>
  <si>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</si>
  <si>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</si>
  <si>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</si>
  <si>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</si>
  <si>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</si>
  <si>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</si>
  <si>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</si>
  <si>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</si>
  <si>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</si>
  <si>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</si>
  <si>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122201101R00</t>
  </si>
  <si>
    <t>Odkopávky a  prokopávky nezapažené v hornině 3  do 100 m3</t>
  </si>
  <si>
    <t>m3</t>
  </si>
  <si>
    <t>800-1</t>
  </si>
  <si>
    <t>RTS 23/ I</t>
  </si>
  <si>
    <t>Práce</t>
  </si>
  <si>
    <t>Běžná</t>
  </si>
  <si>
    <t>POL1_</t>
  </si>
  <si>
    <t>s přehozením výkopku na vzdálenost do 3 m nebo s naložením na dopravní prostředek,</t>
  </si>
  <si>
    <t>SPI</t>
  </si>
  <si>
    <t>131101110R00</t>
  </si>
  <si>
    <t>Hloubení nezapažených jam a zářezů do 50 m3, v hornině 1-2,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</si>
  <si>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</si>
  <si>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162301101R00</t>
  </si>
  <si>
    <t>Vodorovné přemístění výkopku z horniny 1 až 4, na vzdálenost přes 50  do 500 m</t>
  </si>
  <si>
    <t>po suchu, bez ohledu na druh dopravního prostředku, bez naložení výkopku, avšak se složením bez rozhrnutí,</t>
  </si>
  <si>
    <t>167101101R00</t>
  </si>
  <si>
    <t>Nakládání, skládání, překládání neulehlého výkopku nakládání výkopku do 100 m3, z horniny 1 až 4</t>
  </si>
  <si>
    <t>180402111R00</t>
  </si>
  <si>
    <t>Založení trávníku parkového výsevem v rovině</t>
  </si>
  <si>
    <t>m2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</si>
  <si>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</si>
  <si>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</si>
  <si>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</si>
  <si>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271531111RK1</t>
  </si>
  <si>
    <t>Polštář základu z kameniva hr. drceného 16-63 mm, kraj Jihomoravský</t>
  </si>
  <si>
    <t>RTS 22/ I</t>
  </si>
  <si>
    <t>275313621R00</t>
  </si>
  <si>
    <t>Beton základových patek prostý třídy C 20/25</t>
  </si>
  <si>
    <t>801-1</t>
  </si>
  <si>
    <t>Indiv</t>
  </si>
  <si>
    <t>596215021R00</t>
  </si>
  <si>
    <t>Kladení zámkové dlažby do drtě tloušťka dlažby 60 mm, tloušťka lože 40 mm</t>
  </si>
  <si>
    <t>822-1</t>
  </si>
  <si>
    <t>s provedením lože z kameniva drceného, s vyplněním spár, s dvojitým hutněním a se smetením přebytečného materiálu na krajnici. S dodáním hmot pro lože a výplň spár.</t>
  </si>
  <si>
    <t>917762111RT5</t>
  </si>
  <si>
    <t>Osazení silničního nebo chodníkového betonového obrubníku včetně dodávky betonovéího obrubníku  ležatého, rozměru 1000/100/250 mm, s boční opěrou z betonu prostého, do lože z betonu prostého C 12/15</t>
  </si>
  <si>
    <t>m</t>
  </si>
  <si>
    <t>S dodáním hmot pro lože tl. 80-100 mm.</t>
  </si>
  <si>
    <t>59248040R</t>
  </si>
  <si>
    <t>dlažba betonová dvouvrstvá; obdélník; povrch rumplovaný; šedá; l = 200 mm; š = 100 mm; tl. 80,0 mm</t>
  </si>
  <si>
    <t>SPCM</t>
  </si>
  <si>
    <t>RTS 18/ I</t>
  </si>
  <si>
    <t>Specifikace</t>
  </si>
  <si>
    <t>POL3_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</si>
  <si>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</si>
  <si>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</si>
  <si>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</si>
  <si>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</si>
  <si>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</si>
  <si>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</si>
  <si>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>767995107R00</t>
  </si>
  <si>
    <t>Výroba a montáž atypických kovovových doplňků staveb hmotnosti přes 250 do 500 kg</t>
  </si>
  <si>
    <t>ks</t>
  </si>
  <si>
    <t>800-767</t>
  </si>
  <si>
    <t>005121 R</t>
  </si>
  <si>
    <t>Zařízení staveniště</t>
  </si>
  <si>
    <t>Soubor</t>
  </si>
  <si>
    <t>VRN</t>
  </si>
  <si>
    <t>POL99_0</t>
  </si>
  <si>
    <t>Veškeré náklady spojené s vybudováním, provozem a odstraněním zařízení staveniště.</t>
  </si>
  <si>
    <t>POP</t>
  </si>
  <si>
    <t>SUM</t>
  </si>
  <si>
    <t>END</t>
  </si>
  <si>
    <t>po suchu, bez naložení výkopku, avšak se složením bez rozhrnutí, zpáteční cesta vozidla.</t>
  </si>
  <si>
    <t>Nakládání, skládání, překládání neulehlého výkopku nakládání výkopku  do 100 m3, z horniny 1 až 4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</si>
  <si>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</si>
  <si>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</si>
  <si>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</si>
  <si>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Polštáře zhutněné pod základy kamenivo hrubé, drcené, frakce 16 - 63 mm</t>
  </si>
  <si>
    <t>800-2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</si>
</sst>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/7su0gM6oh53Hd7TCtRo6a1Wfhx4KnBZ6bBO/fa1ClPHeMj4/jo1Wkm4Qq/xrKhAi+gwETpWqf6yTMt/lHIvoA==" saltValue="SUUr+WHw+hgsnt72XlkVo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22</v>
      </c>
      <c r="C2" s="77"/>
      <c r="D2" s="78" t="s">
        <v>43</v>
      </c>
      <c r="E2" s="200" t="s">
        <v>44</v>
      </c>
      <c r="F2" s="201"/>
      <c r="G2" s="201"/>
      <c r="H2" s="201"/>
      <c r="I2" s="201"/>
      <c r="J2" s="202"/>
      <c r="O2" s="1"/>
    </row>
    <row r="3" spans="1:15" ht="27" hidden="1" customHeight="1" x14ac:dyDescent="0.2">
      <c r="A3" s="2"/>
      <c r="B3" s="79"/>
      <c r="C3" s="77"/>
      <c r="D3" s="80"/>
      <c r="E3" s="203"/>
      <c r="F3" s="204"/>
      <c r="G3" s="204"/>
      <c r="H3" s="204"/>
      <c r="I3" s="204"/>
      <c r="J3" s="205"/>
    </row>
    <row r="4" spans="1:15" ht="23.25" customHeight="1" x14ac:dyDescent="0.2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7"/>
      <c r="E11" s="207"/>
      <c r="F11" s="207"/>
      <c r="G11" s="207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6"/>
      <c r="F15" s="206"/>
      <c r="G15" s="208"/>
      <c r="H15" s="208"/>
      <c r="I15" s="208" t="s">
        <v>29</v>
      </c>
      <c r="J15" s="209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SUMIF(F57:F62,A16,I57:I62)+SUMIF(F57:F62,"PSU",I57:I62)</f>
        <v>0</v>
      </c>
      <c r="J16" s="199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SUMIF(F57:F62,A17,I57:I62)</f>
        <v>0</v>
      </c>
      <c r="J17" s="199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SUMIF(F57:F62,A18,I57:I62)</f>
        <v>0</v>
      </c>
      <c r="J18" s="199"/>
    </row>
    <row r="19" spans="1:10" ht="23.25" customHeight="1" x14ac:dyDescent="0.2">
      <c r="A19" s="142" t="s">
        <v>75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SUMIF(F57:F62,A19,I57:I62)</f>
        <v>0</v>
      </c>
      <c r="J19" s="199"/>
    </row>
    <row r="20" spans="1:10" ht="23.25" customHeight="1" x14ac:dyDescent="0.2">
      <c r="A20" s="142" t="s">
        <v>74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SUMIF(F57:F62,A20,I57:I62)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4">
        <v>0</v>
      </c>
      <c r="H24" s="225"/>
      <c r="I24" s="22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4">
        <v>68720.39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6">
        <f>CenaCelkemBezDPH-(ZakladDPHSni+ZakladDPHZakl)</f>
        <v>0</v>
      </c>
      <c r="H27" s="196"/>
      <c r="I27" s="19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29">
        <f>A27</f>
        <v>0</v>
      </c>
      <c r="H28" s="230"/>
      <c r="I28" s="230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29">
        <f>ZakladDPHSni+DPHSni+ZakladDPHZakl+DPHZakl+Zaokrouhleni</f>
        <v>68720.39</v>
      </c>
      <c r="H29" s="229"/>
      <c r="I29" s="229"/>
      <c r="J29" s="122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35"/>
      <c r="D39" s="235"/>
      <c r="E39" s="235"/>
      <c r="F39" s="99">
        <f>'SO01 1 Pol'!AE37+'SO02 2 Pol'!AE35</f>
        <v>0</v>
      </c>
      <c r="G39" s="100">
        <f>'SO01 1 Pol'!AF37+'SO02 2 Pol'!AF35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36" t="s">
        <v>46</v>
      </c>
      <c r="D40" s="236"/>
      <c r="E40" s="236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47</v>
      </c>
      <c r="C41" s="236" t="s">
        <v>48</v>
      </c>
      <c r="D41" s="236"/>
      <c r="E41" s="236"/>
      <c r="F41" s="105">
        <f>'SO01 1 Pol'!AE37</f>
        <v>0</v>
      </c>
      <c r="G41" s="106">
        <f>'SO01 1 Pol'!AF37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87">
        <v>3</v>
      </c>
      <c r="B42" s="109" t="s">
        <v>49</v>
      </c>
      <c r="C42" s="235" t="s">
        <v>50</v>
      </c>
      <c r="D42" s="235"/>
      <c r="E42" s="235"/>
      <c r="F42" s="110">
        <f>'SO01 1 Pol'!AE37</f>
        <v>0</v>
      </c>
      <c r="G42" s="101">
        <f>'SO01 1 Pol'!AF37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7">
        <v>2</v>
      </c>
      <c r="B43" s="104" t="s">
        <v>51</v>
      </c>
      <c r="C43" s="236" t="s">
        <v>52</v>
      </c>
      <c r="D43" s="236"/>
      <c r="E43" s="236"/>
      <c r="F43" s="105">
        <f>'SO02 2 Pol'!AE35</f>
        <v>0</v>
      </c>
      <c r="G43" s="106">
        <f>'SO02 2 Pol'!AF35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53</v>
      </c>
      <c r="C44" s="235" t="s">
        <v>50</v>
      </c>
      <c r="D44" s="235"/>
      <c r="E44" s="235"/>
      <c r="F44" s="110">
        <f>'SO02 2 Pol'!AE35</f>
        <v>0</v>
      </c>
      <c r="G44" s="101">
        <f>'SO02 2 Pol'!AF35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/>
      <c r="B45" s="239" t="s">
        <v>54</v>
      </c>
      <c r="C45" s="240"/>
      <c r="D45" s="240"/>
      <c r="E45" s="240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60</v>
      </c>
      <c r="B49" t="s">
        <v>61</v>
      </c>
    </row>
    <row r="50" spans="1:10" x14ac:dyDescent="0.2">
      <c r="A50" t="s">
        <v>58</v>
      </c>
      <c r="B50" t="s">
        <v>62</v>
      </c>
    </row>
    <row r="51" spans="1:10" x14ac:dyDescent="0.2">
      <c r="A51" t="s">
        <v>60</v>
      </c>
      <c r="B51" t="s">
        <v>63</v>
      </c>
    </row>
    <row r="54" spans="1:10" ht="15.75" x14ac:dyDescent="0.25">
      <c r="B54" s="123" t="s">
        <v>64</v>
      </c>
    </row>
    <row r="56" spans="1:10" ht="25.5" customHeight="1" x14ac:dyDescent="0.2">
      <c r="A56" s="125"/>
      <c r="B56" s="128" t="s">
        <v>17</v>
      </c>
      <c r="C56" s="128" t="s">
        <v>5</v>
      </c>
      <c r="D56" s="129"/>
      <c r="E56" s="129"/>
      <c r="F56" s="130" t="s">
        <v>65</v>
      </c>
      <c r="G56" s="130"/>
      <c r="H56" s="130"/>
      <c r="I56" s="130" t="s">
        <v>29</v>
      </c>
      <c r="J56" s="130" t="s">
        <v>0</v>
      </c>
    </row>
    <row r="57" spans="1:10" ht="36.75" customHeight="1" x14ac:dyDescent="0.2">
      <c r="A57" s="126"/>
      <c r="B57" s="131" t="s">
        <v>49</v>
      </c>
      <c r="C57" s="237" t="s">
        <v>66</v>
      </c>
      <c r="D57" s="238"/>
      <c r="E57" s="238"/>
      <c r="F57" s="140" t="s">
        <v>24</v>
      </c>
      <c r="G57" s="132"/>
      <c r="H57" s="132"/>
      <c r="I57" s="132">
        <f>'SO01 1 Pol'!G8+'SO02 2 Pol'!G8</f>
        <v>0</v>
      </c>
      <c r="J57" s="137" t="str">
        <f>IF(I63=0,"",I57/I63*100)</f>
        <v/>
      </c>
    </row>
    <row r="58" spans="1:10" ht="36.75" customHeight="1" x14ac:dyDescent="0.2">
      <c r="A58" s="126"/>
      <c r="B58" s="131" t="s">
        <v>53</v>
      </c>
      <c r="C58" s="237" t="s">
        <v>67</v>
      </c>
      <c r="D58" s="238"/>
      <c r="E58" s="238"/>
      <c r="F58" s="140" t="s">
        <v>24</v>
      </c>
      <c r="G58" s="132"/>
      <c r="H58" s="132"/>
      <c r="I58" s="132">
        <f>'SO01 1 Pol'!G19+'SO02 2 Pol'!G20</f>
        <v>0</v>
      </c>
      <c r="J58" s="137" t="str">
        <f>IF(I63=0,"",I58/I63*100)</f>
        <v/>
      </c>
    </row>
    <row r="59" spans="1:10" ht="36.75" customHeight="1" x14ac:dyDescent="0.2">
      <c r="A59" s="126"/>
      <c r="B59" s="131" t="s">
        <v>68</v>
      </c>
      <c r="C59" s="237" t="s">
        <v>69</v>
      </c>
      <c r="D59" s="238"/>
      <c r="E59" s="238"/>
      <c r="F59" s="140" t="s">
        <v>24</v>
      </c>
      <c r="G59" s="132"/>
      <c r="H59" s="132"/>
      <c r="I59" s="132">
        <f>'SO01 1 Pol'!G22+'SO02 2 Pol'!G23</f>
        <v>0</v>
      </c>
      <c r="J59" s="137" t="str">
        <f>IF(I63=0,"",I59/I63*100)</f>
        <v/>
      </c>
    </row>
    <row r="60" spans="1:10" ht="36.75" customHeight="1" x14ac:dyDescent="0.2">
      <c r="A60" s="126"/>
      <c r="B60" s="131" t="s">
        <v>70</v>
      </c>
      <c r="C60" s="237" t="s">
        <v>71</v>
      </c>
      <c r="D60" s="238"/>
      <c r="E60" s="238"/>
      <c r="F60" s="140" t="s">
        <v>24</v>
      </c>
      <c r="G60" s="132"/>
      <c r="H60" s="132"/>
      <c r="I60" s="132">
        <f>'SO01 1 Pol'!G28+'SO02 2 Pol'!G29</f>
        <v>0</v>
      </c>
      <c r="J60" s="137" t="str">
        <f>IF(I63=0,"",I60/I63*100)</f>
        <v/>
      </c>
    </row>
    <row r="61" spans="1:10" ht="36.75" customHeight="1" x14ac:dyDescent="0.2">
      <c r="A61" s="126"/>
      <c r="B61" s="131" t="s">
        <v>72</v>
      </c>
      <c r="C61" s="237" t="s">
        <v>73</v>
      </c>
      <c r="D61" s="238"/>
      <c r="E61" s="238"/>
      <c r="F61" s="140" t="s">
        <v>25</v>
      </c>
      <c r="G61" s="132"/>
      <c r="H61" s="132"/>
      <c r="I61" s="132">
        <f>'SO01 1 Pol'!G31+'SO02 2 Pol'!G32</f>
        <v>0</v>
      </c>
      <c r="J61" s="137" t="str">
        <f>IF(I63=0,"",I61/I63*100)</f>
        <v/>
      </c>
    </row>
    <row r="62" spans="1:10" ht="36.75" customHeight="1" x14ac:dyDescent="0.2">
      <c r="A62" s="126"/>
      <c r="B62" s="131" t="s">
        <v>74</v>
      </c>
      <c r="C62" s="237" t="s">
        <v>28</v>
      </c>
      <c r="D62" s="238"/>
      <c r="E62" s="238"/>
      <c r="F62" s="140" t="s">
        <v>74</v>
      </c>
      <c r="G62" s="132"/>
      <c r="H62" s="132"/>
      <c r="I62" s="132">
        <f>'SO01 1 Pol'!G33</f>
        <v>0</v>
      </c>
      <c r="J62" s="137" t="str">
        <f>IF(I63=0,"",I62/I63*100)</f>
        <v/>
      </c>
    </row>
    <row r="63" spans="1:10" ht="25.5" customHeight="1" x14ac:dyDescent="0.2">
      <c r="A63" s="127"/>
      <c r="B63" s="133" t="s">
        <v>1</v>
      </c>
      <c r="C63" s="134"/>
      <c r="D63" s="135"/>
      <c r="E63" s="135"/>
      <c r="F63" s="141"/>
      <c r="G63" s="136"/>
      <c r="H63" s="136"/>
      <c r="I63" s="136">
        <f>SUM(I57:I62)</f>
        <v>0</v>
      </c>
      <c r="J63" s="138">
        <f>SUM(J57:J62)</f>
        <v>0</v>
      </c>
    </row>
    <row r="64" spans="1:10" x14ac:dyDescent="0.2">
      <c r="F64" s="86"/>
      <c r="G64" s="86"/>
      <c r="H64" s="86"/>
      <c r="I64" s="86"/>
      <c r="J64" s="139"/>
    </row>
    <row r="65" spans="6:10" x14ac:dyDescent="0.2">
      <c r="F65" s="86"/>
      <c r="G65" s="86"/>
      <c r="H65" s="86"/>
      <c r="I65" s="86"/>
      <c r="J65" s="139"/>
    </row>
    <row r="66" spans="6:10" x14ac:dyDescent="0.2">
      <c r="F66" s="86"/>
      <c r="G66" s="86"/>
      <c r="H66" s="86"/>
      <c r="I66" s="86"/>
      <c r="J66" s="139"/>
    </row>
  </sheetData>
  <sheetProtection algorithmName="SHA-512" hashValue="GDXucoreZs3rERV7CJFTyTXciCaV1qylDyjXNtnhBZgNbYtyCWDGc78Ffu3boALqCg/4+ZekgmjKfHH+hdTlTQ==" saltValue="yAYyOEIm4uZe4cAkgPoML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C62:E62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ToBkLrqVYcGUbBdyJv05synz/Tm81Smucms+srO/5kfEcCMAVcd5QiPB+E/TxdqMzlRKJdGqVS1OA5ntNU40hw==" saltValue="xPIHkId78QinjYhBJ0Lxh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BED24-EDAD-4E45-AA9C-2EF4F1C5EF67}">
  <sheetPr>
    <outlinePr summaryBelow="0"/>
  </sheetPr>
  <dimension ref="A1:BH5000"/>
  <sheetViews>
    <sheetView workbookViewId="0">
      <pane ySplit="7" topLeftCell="A8" activePane="bottomLeft" state="frozen"/>
      <selection pane="bottomLeft" activeCell="F16" sqref="F16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76</v>
      </c>
      <c r="B1" s="247"/>
      <c r="C1" s="247"/>
      <c r="D1" s="247"/>
      <c r="E1" s="247"/>
      <c r="F1" s="247"/>
      <c r="G1" s="247"/>
      <c r="AG1" t="s">
        <v>77</v>
      </c>
    </row>
    <row r="2" spans="1:60" ht="25.1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78</v>
      </c>
    </row>
    <row r="3" spans="1:60" ht="25.15" customHeight="1" x14ac:dyDescent="0.2">
      <c r="A3" s="50" t="s">
        <v>8</v>
      </c>
      <c r="B3" s="49" t="s">
        <v>47</v>
      </c>
      <c r="C3" s="248" t="s">
        <v>48</v>
      </c>
      <c r="D3" s="249"/>
      <c r="E3" s="249"/>
      <c r="F3" s="249"/>
      <c r="G3" s="250"/>
      <c r="AC3" s="124" t="s">
        <v>78</v>
      </c>
      <c r="AG3" t="s">
        <v>79</v>
      </c>
    </row>
    <row r="4" spans="1:60" ht="25.15" customHeight="1" x14ac:dyDescent="0.2">
      <c r="A4" s="143" t="s">
        <v>9</v>
      </c>
      <c r="B4" s="144" t="s">
        <v>49</v>
      </c>
      <c r="C4" s="251" t="s">
        <v>50</v>
      </c>
      <c r="D4" s="252"/>
      <c r="E4" s="252"/>
      <c r="F4" s="252"/>
      <c r="G4" s="253"/>
      <c r="AG4" t="s">
        <v>80</v>
      </c>
    </row>
    <row r="5" spans="1:60" x14ac:dyDescent="0.2">
      <c r="D5" s="10"/>
    </row>
    <row r="6" spans="1:60" ht="38.25" x14ac:dyDescent="0.2">
      <c r="A6" s="146" t="s">
        <v>81</v>
      </c>
      <c r="B6" s="148" t="s">
        <v>82</v>
      </c>
      <c r="C6" s="148" t="s">
        <v>83</v>
      </c>
      <c r="D6" s="147" t="s">
        <v>84</v>
      </c>
      <c r="E6" s="146" t="s">
        <v>85</v>
      </c>
      <c r="F6" s="145" t="s">
        <v>86</v>
      </c>
      <c r="G6" s="146" t="s">
        <v>29</v>
      </c>
      <c r="H6" s="149" t="s">
        <v>30</v>
      </c>
      <c r="I6" s="149" t="s">
        <v>87</v>
      </c>
      <c r="J6" s="149" t="s">
        <v>31</v>
      </c>
      <c r="K6" s="149" t="s">
        <v>88</v>
      </c>
      <c r="L6" s="149" t="s">
        <v>89</v>
      </c>
      <c r="M6" s="149" t="s">
        <v>90</v>
      </c>
      <c r="N6" s="149" t="s">
        <v>91</v>
      </c>
      <c r="O6" s="149" t="s">
        <v>92</v>
      </c>
      <c r="P6" s="149" t="s">
        <v>93</v>
      </c>
      <c r="Q6" s="149" t="s">
        <v>94</v>
      </c>
      <c r="R6" s="149" t="s">
        <v>95</v>
      </c>
      <c r="S6" s="149" t="s">
        <v>96</v>
      </c>
      <c r="T6" s="149" t="s">
        <v>97</v>
      </c>
      <c r="U6" s="149" t="s">
        <v>98</v>
      </c>
      <c r="V6" s="149" t="s">
        <v>99</v>
      </c>
      <c r="W6" s="149" t="s">
        <v>100</v>
      </c>
      <c r="X6" s="149" t="s">
        <v>101</v>
      </c>
      <c r="Y6" s="149" t="s">
        <v>102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103</v>
      </c>
      <c r="B8" s="163" t="s">
        <v>49</v>
      </c>
      <c r="C8" s="184" t="s">
        <v>66</v>
      </c>
      <c r="D8" s="164"/>
      <c r="E8" s="165"/>
      <c r="F8" s="166"/>
      <c r="G8" s="166">
        <f>SUMIF(AG9:AG18,"&lt;&gt;NOR",G9:G18)</f>
        <v>0</v>
      </c>
      <c r="H8" s="166"/>
      <c r="I8" s="166">
        <f>SUM(I9:I18)</f>
        <v>69.3</v>
      </c>
      <c r="J8" s="166"/>
      <c r="K8" s="166">
        <f>SUM(K9:K18)</f>
        <v>27136.350000000002</v>
      </c>
      <c r="L8" s="166"/>
      <c r="M8" s="166">
        <f>SUM(M9:M18)</f>
        <v>0</v>
      </c>
      <c r="N8" s="165"/>
      <c r="O8" s="165">
        <f>SUM(O9:O18)</f>
        <v>0</v>
      </c>
      <c r="P8" s="165"/>
      <c r="Q8" s="165">
        <f>SUM(Q9:Q18)</f>
        <v>0</v>
      </c>
      <c r="R8" s="166"/>
      <c r="S8" s="166"/>
      <c r="T8" s="167"/>
      <c r="U8" s="161"/>
      <c r="V8" s="161">
        <f>SUM(V9:V18)</f>
        <v>45.95</v>
      </c>
      <c r="W8" s="161"/>
      <c r="X8" s="161"/>
      <c r="Y8" s="161"/>
      <c r="AG8" t="s">
        <v>104</v>
      </c>
    </row>
    <row r="9" spans="1:60" outlineLevel="1" x14ac:dyDescent="0.2">
      <c r="A9" s="169">
        <v>1</v>
      </c>
      <c r="B9" s="170" t="s">
        <v>105</v>
      </c>
      <c r="C9" s="185" t="s">
        <v>106</v>
      </c>
      <c r="D9" s="171" t="s">
        <v>107</v>
      </c>
      <c r="E9" s="172">
        <v>31.338999999999999</v>
      </c>
      <c r="F9" s="173"/>
      <c r="G9" s="174">
        <f>ROUND(E9*F9,2)</f>
        <v>0</v>
      </c>
      <c r="H9" s="173">
        <v>0</v>
      </c>
      <c r="I9" s="174">
        <f>ROUND(E9*H9,2)</f>
        <v>0</v>
      </c>
      <c r="J9" s="173">
        <v>221</v>
      </c>
      <c r="K9" s="174">
        <f>ROUND(E9*J9,2)</f>
        <v>6925.92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108</v>
      </c>
      <c r="S9" s="174" t="s">
        <v>109</v>
      </c>
      <c r="T9" s="175" t="s">
        <v>109</v>
      </c>
      <c r="U9" s="160">
        <v>0.36799999999999999</v>
      </c>
      <c r="V9" s="160">
        <f>ROUND(E9*U9,2)</f>
        <v>11.53</v>
      </c>
      <c r="W9" s="160"/>
      <c r="X9" s="160" t="s">
        <v>110</v>
      </c>
      <c r="Y9" s="160" t="s">
        <v>111</v>
      </c>
      <c r="Z9" s="150"/>
      <c r="AA9" s="150"/>
      <c r="AB9" s="150"/>
      <c r="AC9" s="150"/>
      <c r="AD9" s="150"/>
      <c r="AE9" s="150"/>
      <c r="AF9" s="150"/>
      <c r="AG9" s="150" t="s">
        <v>112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4" t="s">
        <v>113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115</v>
      </c>
      <c r="C11" s="185" t="s">
        <v>116</v>
      </c>
      <c r="D11" s="171" t="s">
        <v>107</v>
      </c>
      <c r="E11" s="172">
        <v>2.88</v>
      </c>
      <c r="F11" s="173"/>
      <c r="G11" s="174">
        <f>ROUND(E11*F11,2)</f>
        <v>0</v>
      </c>
      <c r="H11" s="173">
        <v>0</v>
      </c>
      <c r="I11" s="174">
        <f>ROUND(E11*H11,2)</f>
        <v>0</v>
      </c>
      <c r="J11" s="173">
        <v>410</v>
      </c>
      <c r="K11" s="174">
        <f>ROUND(E11*J11,2)</f>
        <v>1180.8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 t="s">
        <v>108</v>
      </c>
      <c r="S11" s="174" t="s">
        <v>109</v>
      </c>
      <c r="T11" s="175" t="s">
        <v>109</v>
      </c>
      <c r="U11" s="160">
        <v>0.25659999999999999</v>
      </c>
      <c r="V11" s="160">
        <f>ROUND(E11*U11,2)</f>
        <v>0.74</v>
      </c>
      <c r="W11" s="160"/>
      <c r="X11" s="160" t="s">
        <v>110</v>
      </c>
      <c r="Y11" s="160" t="s">
        <v>111</v>
      </c>
      <c r="Z11" s="150"/>
      <c r="AA11" s="150"/>
      <c r="AB11" s="150"/>
      <c r="AC11" s="150"/>
      <c r="AD11" s="150"/>
      <c r="AE11" s="150"/>
      <c r="AF11" s="150"/>
      <c r="AG11" s="150" t="s">
        <v>112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33.75" outlineLevel="2" x14ac:dyDescent="0.2">
      <c r="A12" s="157"/>
      <c r="B12" s="158"/>
      <c r="C12" s="254" t="s">
        <v>117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118</v>
      </c>
      <c r="C13" s="185" t="s">
        <v>119</v>
      </c>
      <c r="D13" s="171" t="s">
        <v>107</v>
      </c>
      <c r="E13" s="172">
        <v>34.219000000000001</v>
      </c>
      <c r="F13" s="173"/>
      <c r="G13" s="174">
        <f>ROUND(E13*F13,2)</f>
        <v>0</v>
      </c>
      <c r="H13" s="173">
        <v>0</v>
      </c>
      <c r="I13" s="174">
        <f>ROUND(E13*H13,2)</f>
        <v>0</v>
      </c>
      <c r="J13" s="173">
        <v>109.5</v>
      </c>
      <c r="K13" s="174">
        <f>ROUND(E13*J13,2)</f>
        <v>3746.98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 t="s">
        <v>108</v>
      </c>
      <c r="S13" s="174" t="s">
        <v>109</v>
      </c>
      <c r="T13" s="175" t="s">
        <v>109</v>
      </c>
      <c r="U13" s="160">
        <v>1.0999999999999999E-2</v>
      </c>
      <c r="V13" s="160">
        <f>ROUND(E13*U13,2)</f>
        <v>0.38</v>
      </c>
      <c r="W13" s="160"/>
      <c r="X13" s="160" t="s">
        <v>110</v>
      </c>
      <c r="Y13" s="160" t="s">
        <v>111</v>
      </c>
      <c r="Z13" s="150"/>
      <c r="AA13" s="150"/>
      <c r="AB13" s="150"/>
      <c r="AC13" s="150"/>
      <c r="AD13" s="150"/>
      <c r="AE13" s="150"/>
      <c r="AF13" s="150"/>
      <c r="AG13" s="150" t="s">
        <v>112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4" t="s">
        <v>120</v>
      </c>
      <c r="D14" s="255"/>
      <c r="E14" s="255"/>
      <c r="F14" s="255"/>
      <c r="G14" s="255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76" t="str">
        <f>C14</f>
        <v>po suchu, bez ohledu na druh dopravního prostředku, bez naložení výkopku, avšak se složením bez rozhrnutí,</v>
      </c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7">
        <v>4</v>
      </c>
      <c r="B15" s="178" t="s">
        <v>121</v>
      </c>
      <c r="C15" s="186" t="s">
        <v>122</v>
      </c>
      <c r="D15" s="179" t="s">
        <v>107</v>
      </c>
      <c r="E15" s="180">
        <v>34.219000000000001</v>
      </c>
      <c r="F15" s="181"/>
      <c r="G15" s="182">
        <f>ROUND(E15*F15,2)</f>
        <v>0</v>
      </c>
      <c r="H15" s="181">
        <v>0</v>
      </c>
      <c r="I15" s="182">
        <f>ROUND(E15*H15,2)</f>
        <v>0</v>
      </c>
      <c r="J15" s="181">
        <v>308</v>
      </c>
      <c r="K15" s="182">
        <f>ROUND(E15*J15,2)</f>
        <v>10539.45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 t="s">
        <v>108</v>
      </c>
      <c r="S15" s="182" t="s">
        <v>109</v>
      </c>
      <c r="T15" s="183" t="s">
        <v>109</v>
      </c>
      <c r="U15" s="160">
        <v>0.65200000000000002</v>
      </c>
      <c r="V15" s="160">
        <f>ROUND(E15*U15,2)</f>
        <v>22.31</v>
      </c>
      <c r="W15" s="160"/>
      <c r="X15" s="160" t="s">
        <v>110</v>
      </c>
      <c r="Y15" s="160" t="s">
        <v>111</v>
      </c>
      <c r="Z15" s="150"/>
      <c r="AA15" s="150"/>
      <c r="AB15" s="150"/>
      <c r="AC15" s="150"/>
      <c r="AD15" s="150"/>
      <c r="AE15" s="150"/>
      <c r="AF15" s="150"/>
      <c r="AG15" s="150" t="s">
        <v>112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7">
        <v>5</v>
      </c>
      <c r="B16" s="178" t="s">
        <v>123</v>
      </c>
      <c r="C16" s="186" t="s">
        <v>124</v>
      </c>
      <c r="D16" s="179" t="s">
        <v>125</v>
      </c>
      <c r="E16" s="180">
        <v>35</v>
      </c>
      <c r="F16" s="181"/>
      <c r="G16" s="182">
        <f>ROUND(E16*F16,2)</f>
        <v>0</v>
      </c>
      <c r="H16" s="181">
        <v>1.98</v>
      </c>
      <c r="I16" s="182">
        <f>ROUND(E16*H16,2)</f>
        <v>69.3</v>
      </c>
      <c r="J16" s="181">
        <v>26.02</v>
      </c>
      <c r="K16" s="182">
        <f>ROUND(E16*J16,2)</f>
        <v>910.7</v>
      </c>
      <c r="L16" s="182">
        <v>21</v>
      </c>
      <c r="M16" s="182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2"/>
      <c r="S16" s="182" t="s">
        <v>109</v>
      </c>
      <c r="T16" s="183" t="s">
        <v>109</v>
      </c>
      <c r="U16" s="160">
        <v>0.06</v>
      </c>
      <c r="V16" s="160">
        <f>ROUND(E16*U16,2)</f>
        <v>2.1</v>
      </c>
      <c r="W16" s="160"/>
      <c r="X16" s="160" t="s">
        <v>110</v>
      </c>
      <c r="Y16" s="160" t="s">
        <v>111</v>
      </c>
      <c r="Z16" s="150"/>
      <c r="AA16" s="150"/>
      <c r="AB16" s="150"/>
      <c r="AC16" s="150"/>
      <c r="AD16" s="150"/>
      <c r="AE16" s="150"/>
      <c r="AF16" s="150"/>
      <c r="AG16" s="150" t="s">
        <v>112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69">
        <v>6</v>
      </c>
      <c r="B17" s="170" t="s">
        <v>126</v>
      </c>
      <c r="C17" s="185" t="s">
        <v>127</v>
      </c>
      <c r="D17" s="171" t="s">
        <v>125</v>
      </c>
      <c r="E17" s="172">
        <v>35</v>
      </c>
      <c r="F17" s="173"/>
      <c r="G17" s="174">
        <f>ROUND(E17*F17,2)</f>
        <v>0</v>
      </c>
      <c r="H17" s="173">
        <v>0</v>
      </c>
      <c r="I17" s="174">
        <f>ROUND(E17*H17,2)</f>
        <v>0</v>
      </c>
      <c r="J17" s="173">
        <v>109.5</v>
      </c>
      <c r="K17" s="174">
        <f>ROUND(E17*J17,2)</f>
        <v>3832.5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 t="s">
        <v>108</v>
      </c>
      <c r="S17" s="174" t="s">
        <v>109</v>
      </c>
      <c r="T17" s="175" t="s">
        <v>109</v>
      </c>
      <c r="U17" s="160">
        <v>0.254</v>
      </c>
      <c r="V17" s="160">
        <f>ROUND(E17*U17,2)</f>
        <v>8.89</v>
      </c>
      <c r="W17" s="160"/>
      <c r="X17" s="160" t="s">
        <v>110</v>
      </c>
      <c r="Y17" s="160" t="s">
        <v>111</v>
      </c>
      <c r="Z17" s="150"/>
      <c r="AA17" s="150"/>
      <c r="AB17" s="150"/>
      <c r="AC17" s="150"/>
      <c r="AD17" s="150"/>
      <c r="AE17" s="150"/>
      <c r="AF17" s="150"/>
      <c r="AG17" s="150" t="s">
        <v>112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2" x14ac:dyDescent="0.2">
      <c r="A18" s="157"/>
      <c r="B18" s="158"/>
      <c r="C18" s="254" t="s">
        <v>128</v>
      </c>
      <c r="D18" s="255"/>
      <c r="E18" s="255"/>
      <c r="F18" s="255"/>
      <c r="G18" s="255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114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6" t="str">
        <f>C18</f>
        <v>s případným nutným přemístěním hromad nebo dočasných skládek na místo potřeby ze vzdálenosti do 30 m, v rovině nebo ve svahu do 1 : 5,</v>
      </c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2" t="s">
        <v>103</v>
      </c>
      <c r="B19" s="163" t="s">
        <v>53</v>
      </c>
      <c r="C19" s="184" t="s">
        <v>67</v>
      </c>
      <c r="D19" s="164"/>
      <c r="E19" s="165"/>
      <c r="F19" s="166"/>
      <c r="G19" s="166">
        <f>SUMIF(AG20:AG21,"&lt;&gt;NOR",G20:G21)</f>
        <v>0</v>
      </c>
      <c r="H19" s="166"/>
      <c r="I19" s="166">
        <f>SUM(I20:I21)</f>
        <v>27725.33</v>
      </c>
      <c r="J19" s="166"/>
      <c r="K19" s="166">
        <f>SUM(K20:K21)</f>
        <v>11928.92</v>
      </c>
      <c r="L19" s="166"/>
      <c r="M19" s="166">
        <f>SUM(M20:M21)</f>
        <v>0</v>
      </c>
      <c r="N19" s="165"/>
      <c r="O19" s="165">
        <f>SUM(O20:O21)</f>
        <v>48.849999999999994</v>
      </c>
      <c r="P19" s="165"/>
      <c r="Q19" s="165">
        <f>SUM(Q20:Q21)</f>
        <v>0</v>
      </c>
      <c r="R19" s="166"/>
      <c r="S19" s="166"/>
      <c r="T19" s="167"/>
      <c r="U19" s="161"/>
      <c r="V19" s="161">
        <f>SUM(V20:V21)</f>
        <v>22.26</v>
      </c>
      <c r="W19" s="161"/>
      <c r="X19" s="161"/>
      <c r="Y19" s="161"/>
      <c r="AG19" t="s">
        <v>104</v>
      </c>
    </row>
    <row r="20" spans="1:60" outlineLevel="1" x14ac:dyDescent="0.2">
      <c r="A20" s="177">
        <v>7</v>
      </c>
      <c r="B20" s="178" t="s">
        <v>129</v>
      </c>
      <c r="C20" s="186" t="s">
        <v>130</v>
      </c>
      <c r="D20" s="179" t="s">
        <v>107</v>
      </c>
      <c r="E20" s="180">
        <v>19.25</v>
      </c>
      <c r="F20" s="181"/>
      <c r="G20" s="182">
        <f>ROUND(E20*F20,2)</f>
        <v>0</v>
      </c>
      <c r="H20" s="181">
        <v>909.13</v>
      </c>
      <c r="I20" s="182">
        <f>ROUND(E20*H20,2)</f>
        <v>17500.75</v>
      </c>
      <c r="J20" s="181">
        <v>559.87</v>
      </c>
      <c r="K20" s="182">
        <f>ROUND(E20*J20,2)</f>
        <v>10777.5</v>
      </c>
      <c r="L20" s="182">
        <v>21</v>
      </c>
      <c r="M20" s="182">
        <f>G20*(1+L20/100)</f>
        <v>0</v>
      </c>
      <c r="N20" s="180">
        <v>2.16</v>
      </c>
      <c r="O20" s="180">
        <f>ROUND(E20*N20,2)</f>
        <v>41.58</v>
      </c>
      <c r="P20" s="180">
        <v>0</v>
      </c>
      <c r="Q20" s="180">
        <f>ROUND(E20*P20,2)</f>
        <v>0</v>
      </c>
      <c r="R20" s="182"/>
      <c r="S20" s="182" t="s">
        <v>131</v>
      </c>
      <c r="T20" s="183" t="s">
        <v>131</v>
      </c>
      <c r="U20" s="160">
        <v>1.085</v>
      </c>
      <c r="V20" s="160">
        <f>ROUND(E20*U20,2)</f>
        <v>20.89</v>
      </c>
      <c r="W20" s="160"/>
      <c r="X20" s="160" t="s">
        <v>110</v>
      </c>
      <c r="Y20" s="160" t="s">
        <v>111</v>
      </c>
      <c r="Z20" s="150"/>
      <c r="AA20" s="150"/>
      <c r="AB20" s="150"/>
      <c r="AC20" s="150"/>
      <c r="AD20" s="150"/>
      <c r="AE20" s="150"/>
      <c r="AF20" s="150"/>
      <c r="AG20" s="150" t="s">
        <v>112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8</v>
      </c>
      <c r="B21" s="178" t="s">
        <v>132</v>
      </c>
      <c r="C21" s="186" t="s">
        <v>133</v>
      </c>
      <c r="D21" s="179" t="s">
        <v>107</v>
      </c>
      <c r="E21" s="180">
        <v>2.88</v>
      </c>
      <c r="F21" s="181"/>
      <c r="G21" s="182">
        <f>ROUND(E21*F21,2)</f>
        <v>0</v>
      </c>
      <c r="H21" s="181">
        <v>3550.2</v>
      </c>
      <c r="I21" s="182">
        <f>ROUND(E21*H21,2)</f>
        <v>10224.58</v>
      </c>
      <c r="J21" s="181">
        <v>399.8</v>
      </c>
      <c r="K21" s="182">
        <f>ROUND(E21*J21,2)</f>
        <v>1151.42</v>
      </c>
      <c r="L21" s="182">
        <v>21</v>
      </c>
      <c r="M21" s="182">
        <f>G21*(1+L21/100)</f>
        <v>0</v>
      </c>
      <c r="N21" s="180">
        <v>2.5249999999999999</v>
      </c>
      <c r="O21" s="180">
        <f>ROUND(E21*N21,2)</f>
        <v>7.27</v>
      </c>
      <c r="P21" s="180">
        <v>0</v>
      </c>
      <c r="Q21" s="180">
        <f>ROUND(E21*P21,2)</f>
        <v>0</v>
      </c>
      <c r="R21" s="182" t="s">
        <v>134</v>
      </c>
      <c r="S21" s="182" t="s">
        <v>109</v>
      </c>
      <c r="T21" s="183" t="s">
        <v>135</v>
      </c>
      <c r="U21" s="160">
        <v>0.47699999999999998</v>
      </c>
      <c r="V21" s="160">
        <f>ROUND(E21*U21,2)</f>
        <v>1.37</v>
      </c>
      <c r="W21" s="160"/>
      <c r="X21" s="160" t="s">
        <v>110</v>
      </c>
      <c r="Y21" s="160" t="s">
        <v>111</v>
      </c>
      <c r="Z21" s="150"/>
      <c r="AA21" s="150"/>
      <c r="AB21" s="150"/>
      <c r="AC21" s="150"/>
      <c r="AD21" s="150"/>
      <c r="AE21" s="150"/>
      <c r="AF21" s="150"/>
      <c r="AG21" s="150" t="s">
        <v>112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162" t="s">
        <v>103</v>
      </c>
      <c r="B22" s="163" t="s">
        <v>68</v>
      </c>
      <c r="C22" s="184" t="s">
        <v>69</v>
      </c>
      <c r="D22" s="164"/>
      <c r="E22" s="165"/>
      <c r="F22" s="166"/>
      <c r="G22" s="166">
        <f>SUMIF(AG23:AG27,"&lt;&gt;NOR",G23:G27)</f>
        <v>0</v>
      </c>
      <c r="H22" s="166"/>
      <c r="I22" s="166">
        <f>SUM(I23:I27)</f>
        <v>48374.68</v>
      </c>
      <c r="J22" s="166"/>
      <c r="K22" s="166">
        <f>SUM(K23:K27)</f>
        <v>25402.120000000003</v>
      </c>
      <c r="L22" s="166"/>
      <c r="M22" s="166">
        <f>SUM(M23:M27)</f>
        <v>0</v>
      </c>
      <c r="N22" s="165"/>
      <c r="O22" s="165">
        <f>SUM(O23:O27)</f>
        <v>30.090000000000003</v>
      </c>
      <c r="P22" s="165"/>
      <c r="Q22" s="165">
        <f>SUM(Q23:Q27)</f>
        <v>0</v>
      </c>
      <c r="R22" s="166"/>
      <c r="S22" s="166"/>
      <c r="T22" s="167"/>
      <c r="U22" s="161"/>
      <c r="V22" s="161">
        <f>SUM(V23:V27)</f>
        <v>46.93</v>
      </c>
      <c r="W22" s="161"/>
      <c r="X22" s="161"/>
      <c r="Y22" s="161"/>
      <c r="AG22" t="s">
        <v>104</v>
      </c>
    </row>
    <row r="23" spans="1:60" outlineLevel="1" x14ac:dyDescent="0.2">
      <c r="A23" s="169">
        <v>9</v>
      </c>
      <c r="B23" s="170" t="s">
        <v>136</v>
      </c>
      <c r="C23" s="185" t="s">
        <v>137</v>
      </c>
      <c r="D23" s="171" t="s">
        <v>125</v>
      </c>
      <c r="E23" s="172">
        <v>77</v>
      </c>
      <c r="F23" s="173"/>
      <c r="G23" s="174">
        <f>ROUND(E23*F23,2)</f>
        <v>0</v>
      </c>
      <c r="H23" s="173">
        <v>43.64</v>
      </c>
      <c r="I23" s="174">
        <f>ROUND(E23*H23,2)</f>
        <v>3360.28</v>
      </c>
      <c r="J23" s="173">
        <v>248.36</v>
      </c>
      <c r="K23" s="174">
        <f>ROUND(E23*J23,2)</f>
        <v>19123.72</v>
      </c>
      <c r="L23" s="174">
        <v>21</v>
      </c>
      <c r="M23" s="174">
        <f>G23*(1+L23/100)</f>
        <v>0</v>
      </c>
      <c r="N23" s="172">
        <v>7.3899999999999993E-2</v>
      </c>
      <c r="O23" s="172">
        <f>ROUND(E23*N23,2)</f>
        <v>5.69</v>
      </c>
      <c r="P23" s="172">
        <v>0</v>
      </c>
      <c r="Q23" s="172">
        <f>ROUND(E23*P23,2)</f>
        <v>0</v>
      </c>
      <c r="R23" s="174" t="s">
        <v>138</v>
      </c>
      <c r="S23" s="174" t="s">
        <v>109</v>
      </c>
      <c r="T23" s="175" t="s">
        <v>109</v>
      </c>
      <c r="U23" s="160">
        <v>0.45200000000000001</v>
      </c>
      <c r="V23" s="160">
        <f>ROUND(E23*U23,2)</f>
        <v>34.799999999999997</v>
      </c>
      <c r="W23" s="160"/>
      <c r="X23" s="160" t="s">
        <v>110</v>
      </c>
      <c r="Y23" s="160" t="s">
        <v>111</v>
      </c>
      <c r="Z23" s="150"/>
      <c r="AA23" s="150"/>
      <c r="AB23" s="150"/>
      <c r="AC23" s="150"/>
      <c r="AD23" s="150"/>
      <c r="AE23" s="150"/>
      <c r="AF23" s="150"/>
      <c r="AG23" s="150" t="s">
        <v>112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2" x14ac:dyDescent="0.2">
      <c r="A24" s="157"/>
      <c r="B24" s="158"/>
      <c r="C24" s="254" t="s">
        <v>139</v>
      </c>
      <c r="D24" s="255"/>
      <c r="E24" s="255"/>
      <c r="F24" s="255"/>
      <c r="G24" s="255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114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76" t="str">
        <f>C24</f>
        <v>s provedením lože z kameniva drceného, s vyplněním spár, s dvojitým hutněním a se smetením přebytečného materiálu na krajnici. S dodáním hmot pro lože a výplň spár.</v>
      </c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69">
        <v>10</v>
      </c>
      <c r="B25" s="170" t="s">
        <v>140</v>
      </c>
      <c r="C25" s="185" t="s">
        <v>141</v>
      </c>
      <c r="D25" s="171" t="s">
        <v>142</v>
      </c>
      <c r="E25" s="172">
        <v>36</v>
      </c>
      <c r="F25" s="173"/>
      <c r="G25" s="174">
        <f>ROUND(E25*F25,2)</f>
        <v>0</v>
      </c>
      <c r="H25" s="173">
        <v>372.6</v>
      </c>
      <c r="I25" s="174">
        <f>ROUND(E25*H25,2)</f>
        <v>13413.6</v>
      </c>
      <c r="J25" s="173">
        <v>174.4</v>
      </c>
      <c r="K25" s="174">
        <f>ROUND(E25*J25,2)</f>
        <v>6278.4</v>
      </c>
      <c r="L25" s="174">
        <v>21</v>
      </c>
      <c r="M25" s="174">
        <f>G25*(1+L25/100)</f>
        <v>0</v>
      </c>
      <c r="N25" s="172">
        <v>0.24357999999999999</v>
      </c>
      <c r="O25" s="172">
        <f>ROUND(E25*N25,2)</f>
        <v>8.77</v>
      </c>
      <c r="P25" s="172">
        <v>0</v>
      </c>
      <c r="Q25" s="172">
        <f>ROUND(E25*P25,2)</f>
        <v>0</v>
      </c>
      <c r="R25" s="174" t="s">
        <v>138</v>
      </c>
      <c r="S25" s="174" t="s">
        <v>109</v>
      </c>
      <c r="T25" s="175" t="s">
        <v>109</v>
      </c>
      <c r="U25" s="160">
        <v>0.33704000000000001</v>
      </c>
      <c r="V25" s="160">
        <f>ROUND(E25*U25,2)</f>
        <v>12.13</v>
      </c>
      <c r="W25" s="160"/>
      <c r="X25" s="160" t="s">
        <v>110</v>
      </c>
      <c r="Y25" s="160" t="s">
        <v>111</v>
      </c>
      <c r="Z25" s="150"/>
      <c r="AA25" s="150"/>
      <c r="AB25" s="150"/>
      <c r="AC25" s="150"/>
      <c r="AD25" s="150"/>
      <c r="AE25" s="150"/>
      <c r="AF25" s="150"/>
      <c r="AG25" s="150" t="s">
        <v>112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">
      <c r="A26" s="157"/>
      <c r="B26" s="158"/>
      <c r="C26" s="254" t="s">
        <v>143</v>
      </c>
      <c r="D26" s="255"/>
      <c r="E26" s="255"/>
      <c r="F26" s="255"/>
      <c r="G26" s="255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114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7">
        <v>11</v>
      </c>
      <c r="B27" s="178" t="s">
        <v>144</v>
      </c>
      <c r="C27" s="186" t="s">
        <v>145</v>
      </c>
      <c r="D27" s="179" t="s">
        <v>125</v>
      </c>
      <c r="E27" s="180">
        <v>83.16</v>
      </c>
      <c r="F27" s="181"/>
      <c r="G27" s="182">
        <f>ROUND(E27*F27,2)</f>
        <v>0</v>
      </c>
      <c r="H27" s="181">
        <v>380</v>
      </c>
      <c r="I27" s="182">
        <f>ROUND(E27*H27,2)</f>
        <v>31600.799999999999</v>
      </c>
      <c r="J27" s="181">
        <v>0</v>
      </c>
      <c r="K27" s="182">
        <f>ROUND(E27*J27,2)</f>
        <v>0</v>
      </c>
      <c r="L27" s="182">
        <v>21</v>
      </c>
      <c r="M27" s="182">
        <f>G27*(1+L27/100)</f>
        <v>0</v>
      </c>
      <c r="N27" s="180">
        <v>0.188</v>
      </c>
      <c r="O27" s="180">
        <f>ROUND(E27*N27,2)</f>
        <v>15.63</v>
      </c>
      <c r="P27" s="180">
        <v>0</v>
      </c>
      <c r="Q27" s="180">
        <f>ROUND(E27*P27,2)</f>
        <v>0</v>
      </c>
      <c r="R27" s="182" t="s">
        <v>146</v>
      </c>
      <c r="S27" s="182" t="s">
        <v>147</v>
      </c>
      <c r="T27" s="183" t="s">
        <v>135</v>
      </c>
      <c r="U27" s="160">
        <v>0</v>
      </c>
      <c r="V27" s="160">
        <f>ROUND(E27*U27,2)</f>
        <v>0</v>
      </c>
      <c r="W27" s="160"/>
      <c r="X27" s="160" t="s">
        <v>148</v>
      </c>
      <c r="Y27" s="160" t="s">
        <v>111</v>
      </c>
      <c r="Z27" s="150"/>
      <c r="AA27" s="150"/>
      <c r="AB27" s="150"/>
      <c r="AC27" s="150"/>
      <c r="AD27" s="150"/>
      <c r="AE27" s="150"/>
      <c r="AF27" s="150"/>
      <c r="AG27" s="150" t="s">
        <v>149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x14ac:dyDescent="0.2">
      <c r="A28" s="162" t="s">
        <v>103</v>
      </c>
      <c r="B28" s="163" t="s">
        <v>70</v>
      </c>
      <c r="C28" s="184" t="s">
        <v>71</v>
      </c>
      <c r="D28" s="164"/>
      <c r="E28" s="165"/>
      <c r="F28" s="166"/>
      <c r="G28" s="166">
        <f>SUMIF(AG29:AG30,"&lt;&gt;NOR",G29:G30)</f>
        <v>0</v>
      </c>
      <c r="H28" s="166"/>
      <c r="I28" s="166">
        <f>SUM(I29:I30)</f>
        <v>0</v>
      </c>
      <c r="J28" s="166"/>
      <c r="K28" s="166">
        <f>SUM(K29:K30)</f>
        <v>20565.240000000002</v>
      </c>
      <c r="L28" s="166"/>
      <c r="M28" s="166">
        <f>SUM(M29:M30)</f>
        <v>0</v>
      </c>
      <c r="N28" s="165"/>
      <c r="O28" s="165">
        <f>SUM(O29:O30)</f>
        <v>0</v>
      </c>
      <c r="P28" s="165"/>
      <c r="Q28" s="165">
        <f>SUM(Q29:Q30)</f>
        <v>0</v>
      </c>
      <c r="R28" s="166"/>
      <c r="S28" s="166"/>
      <c r="T28" s="167"/>
      <c r="U28" s="161"/>
      <c r="V28" s="161">
        <f>SUM(V29:V30)</f>
        <v>30.79</v>
      </c>
      <c r="W28" s="161"/>
      <c r="X28" s="161"/>
      <c r="Y28" s="161"/>
      <c r="AG28" t="s">
        <v>104</v>
      </c>
    </row>
    <row r="29" spans="1:60" outlineLevel="1" x14ac:dyDescent="0.2">
      <c r="A29" s="169">
        <v>12</v>
      </c>
      <c r="B29" s="170" t="s">
        <v>150</v>
      </c>
      <c r="C29" s="185" t="s">
        <v>151</v>
      </c>
      <c r="D29" s="171" t="s">
        <v>152</v>
      </c>
      <c r="E29" s="172">
        <v>78.945260000000005</v>
      </c>
      <c r="F29" s="173"/>
      <c r="G29" s="174">
        <f>ROUND(E29*F29,2)</f>
        <v>0</v>
      </c>
      <c r="H29" s="173">
        <v>0</v>
      </c>
      <c r="I29" s="174">
        <f>ROUND(E29*H29,2)</f>
        <v>0</v>
      </c>
      <c r="J29" s="173">
        <v>260.5</v>
      </c>
      <c r="K29" s="174">
        <f>ROUND(E29*J29,2)</f>
        <v>20565.240000000002</v>
      </c>
      <c r="L29" s="174">
        <v>21</v>
      </c>
      <c r="M29" s="174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4" t="s">
        <v>138</v>
      </c>
      <c r="S29" s="174" t="s">
        <v>109</v>
      </c>
      <c r="T29" s="175" t="s">
        <v>109</v>
      </c>
      <c r="U29" s="160">
        <v>0.39</v>
      </c>
      <c r="V29" s="160">
        <f>ROUND(E29*U29,2)</f>
        <v>30.79</v>
      </c>
      <c r="W29" s="160"/>
      <c r="X29" s="160" t="s">
        <v>153</v>
      </c>
      <c r="Y29" s="160" t="s">
        <v>111</v>
      </c>
      <c r="Z29" s="150"/>
      <c r="AA29" s="150"/>
      <c r="AB29" s="150"/>
      <c r="AC29" s="150"/>
      <c r="AD29" s="150"/>
      <c r="AE29" s="150"/>
      <c r="AF29" s="150"/>
      <c r="AG29" s="150" t="s">
        <v>154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254" t="s">
        <v>155</v>
      </c>
      <c r="D30" s="255"/>
      <c r="E30" s="255"/>
      <c r="F30" s="255"/>
      <c r="G30" s="255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2" t="s">
        <v>103</v>
      </c>
      <c r="B31" s="163" t="s">
        <v>72</v>
      </c>
      <c r="C31" s="184" t="s">
        <v>73</v>
      </c>
      <c r="D31" s="164"/>
      <c r="E31" s="165"/>
      <c r="F31" s="166"/>
      <c r="G31" s="166">
        <f>SUMIF(AG32:AG32,"&lt;&gt;NOR",G32:G32)</f>
        <v>0</v>
      </c>
      <c r="H31" s="166"/>
      <c r="I31" s="166">
        <f>SUM(I32:I32)</f>
        <v>0</v>
      </c>
      <c r="J31" s="166"/>
      <c r="K31" s="166">
        <f>SUM(K32:K32)</f>
        <v>0</v>
      </c>
      <c r="L31" s="166"/>
      <c r="M31" s="166">
        <f>SUM(M32:M32)</f>
        <v>0</v>
      </c>
      <c r="N31" s="165"/>
      <c r="O31" s="165">
        <f>SUM(O32:O32)</f>
        <v>0</v>
      </c>
      <c r="P31" s="165"/>
      <c r="Q31" s="165">
        <f>SUM(Q32:Q32)</f>
        <v>0</v>
      </c>
      <c r="R31" s="166"/>
      <c r="S31" s="166"/>
      <c r="T31" s="167"/>
      <c r="U31" s="161"/>
      <c r="V31" s="161">
        <f>SUM(V32:V32)</f>
        <v>0.22</v>
      </c>
      <c r="W31" s="161"/>
      <c r="X31" s="161"/>
      <c r="Y31" s="161"/>
      <c r="AG31" t="s">
        <v>104</v>
      </c>
    </row>
    <row r="32" spans="1:60" outlineLevel="1" x14ac:dyDescent="0.2">
      <c r="A32" s="177">
        <v>13</v>
      </c>
      <c r="B32" s="178" t="s">
        <v>156</v>
      </c>
      <c r="C32" s="186" t="s">
        <v>157</v>
      </c>
      <c r="D32" s="179" t="s">
        <v>158</v>
      </c>
      <c r="E32" s="180">
        <v>5</v>
      </c>
      <c r="F32" s="181"/>
      <c r="G32" s="182">
        <f>ROUND(E32*F32,2)</f>
        <v>0</v>
      </c>
      <c r="H32" s="181">
        <v>0</v>
      </c>
      <c r="I32" s="182">
        <f>ROUND(E32*H32,2)</f>
        <v>0</v>
      </c>
      <c r="J32" s="181">
        <v>0</v>
      </c>
      <c r="K32" s="182">
        <f>ROUND(E32*J32,2)</f>
        <v>0</v>
      </c>
      <c r="L32" s="182">
        <v>21</v>
      </c>
      <c r="M32" s="182">
        <f>G32*(1+L32/100)</f>
        <v>0</v>
      </c>
      <c r="N32" s="180">
        <v>5.0000000000000002E-5</v>
      </c>
      <c r="O32" s="180">
        <f>ROUND(E32*N32,2)</f>
        <v>0</v>
      </c>
      <c r="P32" s="180">
        <v>0</v>
      </c>
      <c r="Q32" s="180">
        <f>ROUND(E32*P32,2)</f>
        <v>0</v>
      </c>
      <c r="R32" s="182" t="s">
        <v>159</v>
      </c>
      <c r="S32" s="182" t="s">
        <v>109</v>
      </c>
      <c r="T32" s="183" t="s">
        <v>135</v>
      </c>
      <c r="U32" s="160">
        <v>4.3999999999999997E-2</v>
      </c>
      <c r="V32" s="160">
        <f>ROUND(E32*U32,2)</f>
        <v>0.22</v>
      </c>
      <c r="W32" s="160"/>
      <c r="X32" s="160" t="s">
        <v>110</v>
      </c>
      <c r="Y32" s="160" t="s">
        <v>111</v>
      </c>
      <c r="Z32" s="150"/>
      <c r="AA32" s="150"/>
      <c r="AB32" s="150"/>
      <c r="AC32" s="150"/>
      <c r="AD32" s="150"/>
      <c r="AE32" s="150"/>
      <c r="AF32" s="150"/>
      <c r="AG32" s="150" t="s">
        <v>112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2" t="s">
        <v>103</v>
      </c>
      <c r="B33" s="163" t="s">
        <v>74</v>
      </c>
      <c r="C33" s="184" t="s">
        <v>28</v>
      </c>
      <c r="D33" s="164"/>
      <c r="E33" s="165"/>
      <c r="F33" s="166"/>
      <c r="G33" s="166">
        <f>SUMIF(AG34:AG35,"&lt;&gt;NOR",G34:G35)</f>
        <v>0</v>
      </c>
      <c r="H33" s="166"/>
      <c r="I33" s="166">
        <f>SUM(I34:I35)</f>
        <v>0</v>
      </c>
      <c r="J33" s="166"/>
      <c r="K33" s="166">
        <f>SUM(K34:K35)</f>
        <v>4836.0600000000004</v>
      </c>
      <c r="L33" s="166"/>
      <c r="M33" s="166">
        <f>SUM(M34:M35)</f>
        <v>0</v>
      </c>
      <c r="N33" s="165"/>
      <c r="O33" s="165">
        <f>SUM(O34:O35)</f>
        <v>0</v>
      </c>
      <c r="P33" s="165"/>
      <c r="Q33" s="165">
        <f>SUM(Q34:Q35)</f>
        <v>0</v>
      </c>
      <c r="R33" s="166"/>
      <c r="S33" s="166"/>
      <c r="T33" s="167"/>
      <c r="U33" s="161"/>
      <c r="V33" s="161">
        <f>SUM(V34:V35)</f>
        <v>0</v>
      </c>
      <c r="W33" s="161"/>
      <c r="X33" s="161"/>
      <c r="Y33" s="161"/>
      <c r="AG33" t="s">
        <v>104</v>
      </c>
    </row>
    <row r="34" spans="1:60" outlineLevel="1" x14ac:dyDescent="0.2">
      <c r="A34" s="169">
        <v>14</v>
      </c>
      <c r="B34" s="170" t="s">
        <v>160</v>
      </c>
      <c r="C34" s="185" t="s">
        <v>161</v>
      </c>
      <c r="D34" s="171" t="s">
        <v>162</v>
      </c>
      <c r="E34" s="172">
        <v>1</v>
      </c>
      <c r="F34" s="173"/>
      <c r="G34" s="174">
        <f>ROUND(E34*F34,2)</f>
        <v>0</v>
      </c>
      <c r="H34" s="173">
        <v>0</v>
      </c>
      <c r="I34" s="174">
        <f>ROUND(E34*H34,2)</f>
        <v>0</v>
      </c>
      <c r="J34" s="173">
        <v>4836.0600000000004</v>
      </c>
      <c r="K34" s="174">
        <f>ROUND(E34*J34,2)</f>
        <v>4836.0600000000004</v>
      </c>
      <c r="L34" s="174">
        <v>21</v>
      </c>
      <c r="M34" s="174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4"/>
      <c r="S34" s="174" t="s">
        <v>109</v>
      </c>
      <c r="T34" s="175" t="s">
        <v>135</v>
      </c>
      <c r="U34" s="160">
        <v>0</v>
      </c>
      <c r="V34" s="160">
        <f>ROUND(E34*U34,2)</f>
        <v>0</v>
      </c>
      <c r="W34" s="160"/>
      <c r="X34" s="160" t="s">
        <v>163</v>
      </c>
      <c r="Y34" s="160" t="s">
        <v>111</v>
      </c>
      <c r="Z34" s="150"/>
      <c r="AA34" s="150"/>
      <c r="AB34" s="150"/>
      <c r="AC34" s="150"/>
      <c r="AD34" s="150"/>
      <c r="AE34" s="150"/>
      <c r="AF34" s="150"/>
      <c r="AG34" s="150" t="s">
        <v>164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245" t="s">
        <v>165</v>
      </c>
      <c r="D35" s="246"/>
      <c r="E35" s="246"/>
      <c r="F35" s="246"/>
      <c r="G35" s="246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166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">
      <c r="A36" s="3"/>
      <c r="B36" s="4"/>
      <c r="C36" s="18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89</v>
      </c>
    </row>
    <row r="37" spans="1:60" x14ac:dyDescent="0.2">
      <c r="A37" s="153"/>
      <c r="B37" s="154" t="s">
        <v>29</v>
      </c>
      <c r="C37" s="188"/>
      <c r="D37" s="155"/>
      <c r="E37" s="156"/>
      <c r="F37" s="156"/>
      <c r="G37" s="168">
        <f>G8+G19+G22+G28+G31+G33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167</v>
      </c>
    </row>
    <row r="38" spans="1:60" x14ac:dyDescent="0.2">
      <c r="C38" s="189"/>
      <c r="D38" s="10"/>
      <c r="AG38" t="s">
        <v>168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oDYIiKiFT1VeCtxrkZze54PsgG7R7wGjLL5yqLDCJBqNes5tRvL4tDyyhJeEyCzkCTHDh9yNDG9rdzlh0v9ZA==" saltValue="3L0Oso1nFg1lkC0+dVVW+A==" spinCount="100000" sheet="1" formatRows="0"/>
  <mergeCells count="12">
    <mergeCell ref="C35:G35"/>
    <mergeCell ref="A1:G1"/>
    <mergeCell ref="C2:G2"/>
    <mergeCell ref="C3:G3"/>
    <mergeCell ref="C4:G4"/>
    <mergeCell ref="C10:G10"/>
    <mergeCell ref="C12:G12"/>
    <mergeCell ref="C14:G14"/>
    <mergeCell ref="C18:G18"/>
    <mergeCell ref="C24:G24"/>
    <mergeCell ref="C26:G26"/>
    <mergeCell ref="C30:G3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66A17-C0A7-4E93-B2E5-415EB0AED19E}">
  <sheetPr>
    <outlinePr summaryBelow="0"/>
  </sheetPr>
  <dimension ref="A1:BH5000"/>
  <sheetViews>
    <sheetView workbookViewId="0">
      <pane ySplit="7" topLeftCell="A8" activePane="bottomLeft" state="frozen"/>
      <selection pane="bottomLeft" activeCell="E34" sqref="E34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76</v>
      </c>
      <c r="B1" s="247"/>
      <c r="C1" s="247"/>
      <c r="D1" s="247"/>
      <c r="E1" s="247"/>
      <c r="F1" s="247"/>
      <c r="G1" s="247"/>
      <c r="AG1" t="s">
        <v>77</v>
      </c>
    </row>
    <row r="2" spans="1:60" ht="25.1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78</v>
      </c>
    </row>
    <row r="3" spans="1:60" ht="25.15" customHeight="1" x14ac:dyDescent="0.2">
      <c r="A3" s="50" t="s">
        <v>8</v>
      </c>
      <c r="B3" s="49" t="s">
        <v>51</v>
      </c>
      <c r="C3" s="248" t="s">
        <v>52</v>
      </c>
      <c r="D3" s="249"/>
      <c r="E3" s="249"/>
      <c r="F3" s="249"/>
      <c r="G3" s="250"/>
      <c r="AC3" s="124" t="s">
        <v>78</v>
      </c>
      <c r="AG3" t="s">
        <v>79</v>
      </c>
    </row>
    <row r="4" spans="1:60" ht="25.15" customHeight="1" x14ac:dyDescent="0.2">
      <c r="A4" s="143" t="s">
        <v>9</v>
      </c>
      <c r="B4" s="144" t="s">
        <v>53</v>
      </c>
      <c r="C4" s="251" t="s">
        <v>50</v>
      </c>
      <c r="D4" s="252"/>
      <c r="E4" s="252"/>
      <c r="F4" s="252"/>
      <c r="G4" s="253"/>
      <c r="AG4" t="s">
        <v>80</v>
      </c>
    </row>
    <row r="5" spans="1:60" x14ac:dyDescent="0.2">
      <c r="D5" s="10"/>
    </row>
    <row r="6" spans="1:60" ht="38.25" x14ac:dyDescent="0.2">
      <c r="A6" s="146" t="s">
        <v>81</v>
      </c>
      <c r="B6" s="148" t="s">
        <v>82</v>
      </c>
      <c r="C6" s="148" t="s">
        <v>83</v>
      </c>
      <c r="D6" s="147" t="s">
        <v>84</v>
      </c>
      <c r="E6" s="146" t="s">
        <v>85</v>
      </c>
      <c r="F6" s="145" t="s">
        <v>86</v>
      </c>
      <c r="G6" s="146" t="s">
        <v>29</v>
      </c>
      <c r="H6" s="149" t="s">
        <v>30</v>
      </c>
      <c r="I6" s="149" t="s">
        <v>87</v>
      </c>
      <c r="J6" s="149" t="s">
        <v>31</v>
      </c>
      <c r="K6" s="149" t="s">
        <v>88</v>
      </c>
      <c r="L6" s="149" t="s">
        <v>89</v>
      </c>
      <c r="M6" s="149" t="s">
        <v>90</v>
      </c>
      <c r="N6" s="149" t="s">
        <v>91</v>
      </c>
      <c r="O6" s="149" t="s">
        <v>92</v>
      </c>
      <c r="P6" s="149" t="s">
        <v>93</v>
      </c>
      <c r="Q6" s="149" t="s">
        <v>94</v>
      </c>
      <c r="R6" s="149" t="s">
        <v>95</v>
      </c>
      <c r="S6" s="149" t="s">
        <v>96</v>
      </c>
      <c r="T6" s="149" t="s">
        <v>97</v>
      </c>
      <c r="U6" s="149" t="s">
        <v>98</v>
      </c>
      <c r="V6" s="149" t="s">
        <v>99</v>
      </c>
      <c r="W6" s="149" t="s">
        <v>100</v>
      </c>
      <c r="X6" s="149" t="s">
        <v>101</v>
      </c>
      <c r="Y6" s="149" t="s">
        <v>102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103</v>
      </c>
      <c r="B8" s="163" t="s">
        <v>49</v>
      </c>
      <c r="C8" s="184" t="s">
        <v>66</v>
      </c>
      <c r="D8" s="164"/>
      <c r="E8" s="165"/>
      <c r="F8" s="166"/>
      <c r="G8" s="166">
        <f>SUMIF(AG9:AG19,"&lt;&gt;NOR",G9:G19)</f>
        <v>0</v>
      </c>
      <c r="H8" s="166"/>
      <c r="I8" s="166">
        <f>SUM(I9:I19)</f>
        <v>69.3</v>
      </c>
      <c r="J8" s="166"/>
      <c r="K8" s="166">
        <f>SUM(K9:K19)</f>
        <v>27136.350000000002</v>
      </c>
      <c r="L8" s="166"/>
      <c r="M8" s="166">
        <f>SUM(M9:M19)</f>
        <v>0</v>
      </c>
      <c r="N8" s="165"/>
      <c r="O8" s="165">
        <f>SUM(O9:O19)</f>
        <v>0</v>
      </c>
      <c r="P8" s="165"/>
      <c r="Q8" s="165">
        <f>SUM(Q9:Q19)</f>
        <v>0</v>
      </c>
      <c r="R8" s="166"/>
      <c r="S8" s="166"/>
      <c r="T8" s="167"/>
      <c r="U8" s="161"/>
      <c r="V8" s="161">
        <f>SUM(V9:V19)</f>
        <v>45.95</v>
      </c>
      <c r="W8" s="161"/>
      <c r="X8" s="161"/>
      <c r="Y8" s="161"/>
      <c r="AG8" t="s">
        <v>104</v>
      </c>
    </row>
    <row r="9" spans="1:60" outlineLevel="1" x14ac:dyDescent="0.2">
      <c r="A9" s="169">
        <v>1</v>
      </c>
      <c r="B9" s="170" t="s">
        <v>105</v>
      </c>
      <c r="C9" s="185" t="s">
        <v>106</v>
      </c>
      <c r="D9" s="171" t="s">
        <v>107</v>
      </c>
      <c r="E9" s="172">
        <v>31.338999999999999</v>
      </c>
      <c r="F9" s="173"/>
      <c r="G9" s="174">
        <f>ROUND(E9*F9,2)</f>
        <v>0</v>
      </c>
      <c r="H9" s="173">
        <v>0</v>
      </c>
      <c r="I9" s="174">
        <f>ROUND(E9*H9,2)</f>
        <v>0</v>
      </c>
      <c r="J9" s="173">
        <v>221</v>
      </c>
      <c r="K9" s="174">
        <f>ROUND(E9*J9,2)</f>
        <v>6925.92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108</v>
      </c>
      <c r="S9" s="174" t="s">
        <v>109</v>
      </c>
      <c r="T9" s="175" t="s">
        <v>109</v>
      </c>
      <c r="U9" s="160">
        <v>0.36799999999999999</v>
      </c>
      <c r="V9" s="160">
        <f>ROUND(E9*U9,2)</f>
        <v>11.53</v>
      </c>
      <c r="W9" s="160"/>
      <c r="X9" s="160" t="s">
        <v>110</v>
      </c>
      <c r="Y9" s="160" t="s">
        <v>111</v>
      </c>
      <c r="Z9" s="150"/>
      <c r="AA9" s="150"/>
      <c r="AB9" s="150"/>
      <c r="AC9" s="150"/>
      <c r="AD9" s="150"/>
      <c r="AE9" s="150"/>
      <c r="AF9" s="150"/>
      <c r="AG9" s="150" t="s">
        <v>112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4" t="s">
        <v>113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115</v>
      </c>
      <c r="C11" s="185" t="s">
        <v>116</v>
      </c>
      <c r="D11" s="171" t="s">
        <v>107</v>
      </c>
      <c r="E11" s="172">
        <v>2.88</v>
      </c>
      <c r="F11" s="173"/>
      <c r="G11" s="174">
        <f>ROUND(E11*F11,2)</f>
        <v>0</v>
      </c>
      <c r="H11" s="173">
        <v>0</v>
      </c>
      <c r="I11" s="174">
        <f>ROUND(E11*H11,2)</f>
        <v>0</v>
      </c>
      <c r="J11" s="173">
        <v>410</v>
      </c>
      <c r="K11" s="174">
        <f>ROUND(E11*J11,2)</f>
        <v>1180.8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 t="s">
        <v>108</v>
      </c>
      <c r="S11" s="174" t="s">
        <v>109</v>
      </c>
      <c r="T11" s="175" t="s">
        <v>109</v>
      </c>
      <c r="U11" s="160">
        <v>0.25659999999999999</v>
      </c>
      <c r="V11" s="160">
        <f>ROUND(E11*U11,2)</f>
        <v>0.74</v>
      </c>
      <c r="W11" s="160"/>
      <c r="X11" s="160" t="s">
        <v>110</v>
      </c>
      <c r="Y11" s="160" t="s">
        <v>111</v>
      </c>
      <c r="Z11" s="150"/>
      <c r="AA11" s="150"/>
      <c r="AB11" s="150"/>
      <c r="AC11" s="150"/>
      <c r="AD11" s="150"/>
      <c r="AE11" s="150"/>
      <c r="AF11" s="150"/>
      <c r="AG11" s="150" t="s">
        <v>112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33.75" outlineLevel="2" x14ac:dyDescent="0.2">
      <c r="A12" s="157"/>
      <c r="B12" s="158"/>
      <c r="C12" s="254" t="s">
        <v>117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118</v>
      </c>
      <c r="C13" s="185" t="s">
        <v>119</v>
      </c>
      <c r="D13" s="171" t="s">
        <v>107</v>
      </c>
      <c r="E13" s="172">
        <v>34.219000000000001</v>
      </c>
      <c r="F13" s="173"/>
      <c r="G13" s="174">
        <f>ROUND(E13*F13,2)</f>
        <v>0</v>
      </c>
      <c r="H13" s="173">
        <v>0</v>
      </c>
      <c r="I13" s="174">
        <f>ROUND(E13*H13,2)</f>
        <v>0</v>
      </c>
      <c r="J13" s="173">
        <v>109.5</v>
      </c>
      <c r="K13" s="174">
        <f>ROUND(E13*J13,2)</f>
        <v>3746.98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 t="s">
        <v>108</v>
      </c>
      <c r="S13" s="174" t="s">
        <v>109</v>
      </c>
      <c r="T13" s="175" t="s">
        <v>109</v>
      </c>
      <c r="U13" s="160">
        <v>1.0999999999999999E-2</v>
      </c>
      <c r="V13" s="160">
        <f>ROUND(E13*U13,2)</f>
        <v>0.38</v>
      </c>
      <c r="W13" s="160"/>
      <c r="X13" s="160" t="s">
        <v>110</v>
      </c>
      <c r="Y13" s="160" t="s">
        <v>111</v>
      </c>
      <c r="Z13" s="150"/>
      <c r="AA13" s="150"/>
      <c r="AB13" s="150"/>
      <c r="AC13" s="150"/>
      <c r="AD13" s="150"/>
      <c r="AE13" s="150"/>
      <c r="AF13" s="150"/>
      <c r="AG13" s="150" t="s">
        <v>112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4" t="s">
        <v>169</v>
      </c>
      <c r="D14" s="255"/>
      <c r="E14" s="255"/>
      <c r="F14" s="255"/>
      <c r="G14" s="255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7">
        <v>4</v>
      </c>
      <c r="B15" s="178" t="s">
        <v>121</v>
      </c>
      <c r="C15" s="186" t="s">
        <v>170</v>
      </c>
      <c r="D15" s="179" t="s">
        <v>107</v>
      </c>
      <c r="E15" s="180">
        <v>34.219000000000001</v>
      </c>
      <c r="F15" s="181"/>
      <c r="G15" s="182">
        <f>ROUND(E15*F15,2)</f>
        <v>0</v>
      </c>
      <c r="H15" s="181">
        <v>0</v>
      </c>
      <c r="I15" s="182">
        <f>ROUND(E15*H15,2)</f>
        <v>0</v>
      </c>
      <c r="J15" s="181">
        <v>308</v>
      </c>
      <c r="K15" s="182">
        <f>ROUND(E15*J15,2)</f>
        <v>10539.45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 t="s">
        <v>108</v>
      </c>
      <c r="S15" s="182" t="s">
        <v>109</v>
      </c>
      <c r="T15" s="183" t="s">
        <v>109</v>
      </c>
      <c r="U15" s="160">
        <v>0.65200000000000002</v>
      </c>
      <c r="V15" s="160">
        <f>ROUND(E15*U15,2)</f>
        <v>22.31</v>
      </c>
      <c r="W15" s="160"/>
      <c r="X15" s="160" t="s">
        <v>110</v>
      </c>
      <c r="Y15" s="160" t="s">
        <v>111</v>
      </c>
      <c r="Z15" s="150"/>
      <c r="AA15" s="150"/>
      <c r="AB15" s="150"/>
      <c r="AC15" s="150"/>
      <c r="AD15" s="150"/>
      <c r="AE15" s="150"/>
      <c r="AF15" s="150"/>
      <c r="AG15" s="150" t="s">
        <v>112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5</v>
      </c>
      <c r="B16" s="170" t="s">
        <v>123</v>
      </c>
      <c r="C16" s="185" t="s">
        <v>171</v>
      </c>
      <c r="D16" s="171" t="s">
        <v>125</v>
      </c>
      <c r="E16" s="172">
        <v>35</v>
      </c>
      <c r="F16" s="173"/>
      <c r="G16" s="174">
        <f>ROUND(E16*F16,2)</f>
        <v>0</v>
      </c>
      <c r="H16" s="173">
        <v>1.98</v>
      </c>
      <c r="I16" s="174">
        <f>ROUND(E16*H16,2)</f>
        <v>69.3</v>
      </c>
      <c r="J16" s="173">
        <v>26.02</v>
      </c>
      <c r="K16" s="174">
        <f>ROUND(E16*J16,2)</f>
        <v>910.7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 t="s">
        <v>172</v>
      </c>
      <c r="S16" s="174" t="s">
        <v>109</v>
      </c>
      <c r="T16" s="175" t="s">
        <v>109</v>
      </c>
      <c r="U16" s="160">
        <v>0.06</v>
      </c>
      <c r="V16" s="160">
        <f>ROUND(E16*U16,2)</f>
        <v>2.1</v>
      </c>
      <c r="W16" s="160"/>
      <c r="X16" s="160" t="s">
        <v>110</v>
      </c>
      <c r="Y16" s="160" t="s">
        <v>111</v>
      </c>
      <c r="Z16" s="150"/>
      <c r="AA16" s="150"/>
      <c r="AB16" s="150"/>
      <c r="AC16" s="150"/>
      <c r="AD16" s="150"/>
      <c r="AE16" s="150"/>
      <c r="AF16" s="150"/>
      <c r="AG16" s="150" t="s">
        <v>112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54" t="s">
        <v>173</v>
      </c>
      <c r="D17" s="255"/>
      <c r="E17" s="255"/>
      <c r="F17" s="255"/>
      <c r="G17" s="255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114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69">
        <v>6</v>
      </c>
      <c r="B18" s="170" t="s">
        <v>126</v>
      </c>
      <c r="C18" s="185" t="s">
        <v>127</v>
      </c>
      <c r="D18" s="171" t="s">
        <v>125</v>
      </c>
      <c r="E18" s="172">
        <v>35</v>
      </c>
      <c r="F18" s="173"/>
      <c r="G18" s="174">
        <f>ROUND(E18*F18,2)</f>
        <v>0</v>
      </c>
      <c r="H18" s="173">
        <v>0</v>
      </c>
      <c r="I18" s="174">
        <f>ROUND(E18*H18,2)</f>
        <v>0</v>
      </c>
      <c r="J18" s="173">
        <v>109.5</v>
      </c>
      <c r="K18" s="174">
        <f>ROUND(E18*J18,2)</f>
        <v>3832.5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4" t="s">
        <v>108</v>
      </c>
      <c r="S18" s="174" t="s">
        <v>109</v>
      </c>
      <c r="T18" s="175" t="s">
        <v>109</v>
      </c>
      <c r="U18" s="160">
        <v>0.254</v>
      </c>
      <c r="V18" s="160">
        <f>ROUND(E18*U18,2)</f>
        <v>8.89</v>
      </c>
      <c r="W18" s="160"/>
      <c r="X18" s="160" t="s">
        <v>110</v>
      </c>
      <c r="Y18" s="160" t="s">
        <v>111</v>
      </c>
      <c r="Z18" s="150"/>
      <c r="AA18" s="150"/>
      <c r="AB18" s="150"/>
      <c r="AC18" s="150"/>
      <c r="AD18" s="150"/>
      <c r="AE18" s="150"/>
      <c r="AF18" s="150"/>
      <c r="AG18" s="150" t="s">
        <v>112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2" x14ac:dyDescent="0.2">
      <c r="A19" s="157"/>
      <c r="B19" s="158"/>
      <c r="C19" s="254" t="s">
        <v>128</v>
      </c>
      <c r="D19" s="255"/>
      <c r="E19" s="255"/>
      <c r="F19" s="255"/>
      <c r="G19" s="255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114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76" t="str">
        <f>C19</f>
        <v>s případným nutným přemístěním hromad nebo dočasných skládek na místo potřeby ze vzdálenosti do 30 m, v rovině nebo ve svahu do 1 : 5,</v>
      </c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62" t="s">
        <v>103</v>
      </c>
      <c r="B20" s="163" t="s">
        <v>53</v>
      </c>
      <c r="C20" s="184" t="s">
        <v>67</v>
      </c>
      <c r="D20" s="164"/>
      <c r="E20" s="165"/>
      <c r="F20" s="166"/>
      <c r="G20" s="166">
        <f>SUMIF(AG21:AG22,"&lt;&gt;NOR",G21:G22)</f>
        <v>0</v>
      </c>
      <c r="H20" s="166"/>
      <c r="I20" s="166">
        <f>SUM(I21:I22)</f>
        <v>27725.33</v>
      </c>
      <c r="J20" s="166"/>
      <c r="K20" s="166">
        <f>SUM(K21:K22)</f>
        <v>11928.92</v>
      </c>
      <c r="L20" s="166"/>
      <c r="M20" s="166">
        <f>SUM(M21:M22)</f>
        <v>0</v>
      </c>
      <c r="N20" s="165"/>
      <c r="O20" s="165">
        <f>SUM(O21:O22)</f>
        <v>48.849999999999994</v>
      </c>
      <c r="P20" s="165"/>
      <c r="Q20" s="165">
        <f>SUM(Q21:Q22)</f>
        <v>0</v>
      </c>
      <c r="R20" s="166"/>
      <c r="S20" s="166"/>
      <c r="T20" s="167"/>
      <c r="U20" s="161"/>
      <c r="V20" s="161">
        <f>SUM(V21:V22)</f>
        <v>22.26</v>
      </c>
      <c r="W20" s="161"/>
      <c r="X20" s="161"/>
      <c r="Y20" s="161"/>
      <c r="AG20" t="s">
        <v>104</v>
      </c>
    </row>
    <row r="21" spans="1:60" outlineLevel="1" x14ac:dyDescent="0.2">
      <c r="A21" s="177">
        <v>7</v>
      </c>
      <c r="B21" s="178" t="s">
        <v>129</v>
      </c>
      <c r="C21" s="186" t="s">
        <v>174</v>
      </c>
      <c r="D21" s="179" t="s">
        <v>107</v>
      </c>
      <c r="E21" s="180">
        <v>19.25</v>
      </c>
      <c r="F21" s="181"/>
      <c r="G21" s="182">
        <f>ROUND(E21*F21,2)</f>
        <v>0</v>
      </c>
      <c r="H21" s="181">
        <v>909.13</v>
      </c>
      <c r="I21" s="182">
        <f>ROUND(E21*H21,2)</f>
        <v>17500.75</v>
      </c>
      <c r="J21" s="181">
        <v>559.87</v>
      </c>
      <c r="K21" s="182">
        <f>ROUND(E21*J21,2)</f>
        <v>10777.5</v>
      </c>
      <c r="L21" s="182">
        <v>21</v>
      </c>
      <c r="M21" s="182">
        <f>G21*(1+L21/100)</f>
        <v>0</v>
      </c>
      <c r="N21" s="180">
        <v>2.16</v>
      </c>
      <c r="O21" s="180">
        <f>ROUND(E21*N21,2)</f>
        <v>41.58</v>
      </c>
      <c r="P21" s="180">
        <v>0</v>
      </c>
      <c r="Q21" s="180">
        <f>ROUND(E21*P21,2)</f>
        <v>0</v>
      </c>
      <c r="R21" s="182" t="s">
        <v>175</v>
      </c>
      <c r="S21" s="182" t="s">
        <v>131</v>
      </c>
      <c r="T21" s="183" t="s">
        <v>131</v>
      </c>
      <c r="U21" s="160">
        <v>1.085</v>
      </c>
      <c r="V21" s="160">
        <f>ROUND(E21*U21,2)</f>
        <v>20.89</v>
      </c>
      <c r="W21" s="160"/>
      <c r="X21" s="160" t="s">
        <v>110</v>
      </c>
      <c r="Y21" s="160" t="s">
        <v>111</v>
      </c>
      <c r="Z21" s="150"/>
      <c r="AA21" s="150"/>
      <c r="AB21" s="150"/>
      <c r="AC21" s="150"/>
      <c r="AD21" s="150"/>
      <c r="AE21" s="150"/>
      <c r="AF21" s="150"/>
      <c r="AG21" s="150" t="s">
        <v>112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8</v>
      </c>
      <c r="B22" s="178" t="s">
        <v>132</v>
      </c>
      <c r="C22" s="186" t="s">
        <v>133</v>
      </c>
      <c r="D22" s="179" t="s">
        <v>107</v>
      </c>
      <c r="E22" s="180">
        <v>2.88</v>
      </c>
      <c r="F22" s="181"/>
      <c r="G22" s="182">
        <f>ROUND(E22*F22,2)</f>
        <v>0</v>
      </c>
      <c r="H22" s="181">
        <v>3550.2</v>
      </c>
      <c r="I22" s="182">
        <f>ROUND(E22*H22,2)</f>
        <v>10224.58</v>
      </c>
      <c r="J22" s="181">
        <v>399.8</v>
      </c>
      <c r="K22" s="182">
        <f>ROUND(E22*J22,2)</f>
        <v>1151.42</v>
      </c>
      <c r="L22" s="182">
        <v>21</v>
      </c>
      <c r="M22" s="182">
        <f>G22*(1+L22/100)</f>
        <v>0</v>
      </c>
      <c r="N22" s="180">
        <v>2.5249999999999999</v>
      </c>
      <c r="O22" s="180">
        <f>ROUND(E22*N22,2)</f>
        <v>7.27</v>
      </c>
      <c r="P22" s="180">
        <v>0</v>
      </c>
      <c r="Q22" s="180">
        <f>ROUND(E22*P22,2)</f>
        <v>0</v>
      </c>
      <c r="R22" s="182" t="s">
        <v>134</v>
      </c>
      <c r="S22" s="182" t="s">
        <v>109</v>
      </c>
      <c r="T22" s="183" t="s">
        <v>135</v>
      </c>
      <c r="U22" s="160">
        <v>0.47699999999999998</v>
      </c>
      <c r="V22" s="160">
        <f>ROUND(E22*U22,2)</f>
        <v>1.37</v>
      </c>
      <c r="W22" s="160"/>
      <c r="X22" s="160" t="s">
        <v>110</v>
      </c>
      <c r="Y22" s="160" t="s">
        <v>111</v>
      </c>
      <c r="Z22" s="150"/>
      <c r="AA22" s="150"/>
      <c r="AB22" s="150"/>
      <c r="AC22" s="150"/>
      <c r="AD22" s="150"/>
      <c r="AE22" s="150"/>
      <c r="AF22" s="150"/>
      <c r="AG22" s="150" t="s">
        <v>112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">
      <c r="A23" s="162" t="s">
        <v>103</v>
      </c>
      <c r="B23" s="163" t="s">
        <v>68</v>
      </c>
      <c r="C23" s="184" t="s">
        <v>69</v>
      </c>
      <c r="D23" s="164"/>
      <c r="E23" s="165"/>
      <c r="F23" s="166"/>
      <c r="G23" s="166">
        <f>SUMIF(AG24:AG28,"&lt;&gt;NOR",G24:G28)</f>
        <v>0</v>
      </c>
      <c r="H23" s="166"/>
      <c r="I23" s="166">
        <f>SUM(I24:I28)</f>
        <v>48374.68</v>
      </c>
      <c r="J23" s="166"/>
      <c r="K23" s="166">
        <f>SUM(K24:K28)</f>
        <v>25402.120000000003</v>
      </c>
      <c r="L23" s="166"/>
      <c r="M23" s="166">
        <f>SUM(M24:M28)</f>
        <v>0</v>
      </c>
      <c r="N23" s="165"/>
      <c r="O23" s="165">
        <f>SUM(O24:O28)</f>
        <v>30.090000000000003</v>
      </c>
      <c r="P23" s="165"/>
      <c r="Q23" s="165">
        <f>SUM(Q24:Q28)</f>
        <v>0</v>
      </c>
      <c r="R23" s="166"/>
      <c r="S23" s="166"/>
      <c r="T23" s="167"/>
      <c r="U23" s="161"/>
      <c r="V23" s="161">
        <f>SUM(V24:V28)</f>
        <v>46.93</v>
      </c>
      <c r="W23" s="161"/>
      <c r="X23" s="161"/>
      <c r="Y23" s="161"/>
      <c r="AG23" t="s">
        <v>104</v>
      </c>
    </row>
    <row r="24" spans="1:60" outlineLevel="1" x14ac:dyDescent="0.2">
      <c r="A24" s="169">
        <v>9</v>
      </c>
      <c r="B24" s="170" t="s">
        <v>136</v>
      </c>
      <c r="C24" s="185" t="s">
        <v>137</v>
      </c>
      <c r="D24" s="171" t="s">
        <v>125</v>
      </c>
      <c r="E24" s="172">
        <v>77</v>
      </c>
      <c r="F24" s="173"/>
      <c r="G24" s="174">
        <f>ROUND(E24*F24,2)</f>
        <v>0</v>
      </c>
      <c r="H24" s="173">
        <v>43.64</v>
      </c>
      <c r="I24" s="174">
        <f>ROUND(E24*H24,2)</f>
        <v>3360.28</v>
      </c>
      <c r="J24" s="173">
        <v>248.36</v>
      </c>
      <c r="K24" s="174">
        <f>ROUND(E24*J24,2)</f>
        <v>19123.72</v>
      </c>
      <c r="L24" s="174">
        <v>21</v>
      </c>
      <c r="M24" s="174">
        <f>G24*(1+L24/100)</f>
        <v>0</v>
      </c>
      <c r="N24" s="172">
        <v>7.3899999999999993E-2</v>
      </c>
      <c r="O24" s="172">
        <f>ROUND(E24*N24,2)</f>
        <v>5.69</v>
      </c>
      <c r="P24" s="172">
        <v>0</v>
      </c>
      <c r="Q24" s="172">
        <f>ROUND(E24*P24,2)</f>
        <v>0</v>
      </c>
      <c r="R24" s="174" t="s">
        <v>138</v>
      </c>
      <c r="S24" s="174" t="s">
        <v>109</v>
      </c>
      <c r="T24" s="175" t="s">
        <v>109</v>
      </c>
      <c r="U24" s="160">
        <v>0.45200000000000001</v>
      </c>
      <c r="V24" s="160">
        <f>ROUND(E24*U24,2)</f>
        <v>34.799999999999997</v>
      </c>
      <c r="W24" s="160"/>
      <c r="X24" s="160" t="s">
        <v>110</v>
      </c>
      <c r="Y24" s="160" t="s">
        <v>111</v>
      </c>
      <c r="Z24" s="150"/>
      <c r="AA24" s="150"/>
      <c r="AB24" s="150"/>
      <c r="AC24" s="150"/>
      <c r="AD24" s="150"/>
      <c r="AE24" s="150"/>
      <c r="AF24" s="150"/>
      <c r="AG24" s="150" t="s">
        <v>112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2" x14ac:dyDescent="0.2">
      <c r="A25" s="157"/>
      <c r="B25" s="158"/>
      <c r="C25" s="254" t="s">
        <v>139</v>
      </c>
      <c r="D25" s="255"/>
      <c r="E25" s="255"/>
      <c r="F25" s="255"/>
      <c r="G25" s="255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114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76" t="str">
        <f>C25</f>
        <v>s provedením lože z kameniva drceného, s vyplněním spár, s dvojitým hutněním a se smetením přebytečného materiálu na krajnici. S dodáním hmot pro lože a výplň spár.</v>
      </c>
      <c r="BB25" s="150"/>
      <c r="BC25" s="150"/>
      <c r="BD25" s="150"/>
      <c r="BE25" s="150"/>
      <c r="BF25" s="150"/>
      <c r="BG25" s="150"/>
      <c r="BH25" s="150"/>
    </row>
    <row r="26" spans="1:60" ht="33.75" outlineLevel="1" x14ac:dyDescent="0.2">
      <c r="A26" s="169">
        <v>10</v>
      </c>
      <c r="B26" s="170" t="s">
        <v>140</v>
      </c>
      <c r="C26" s="185" t="s">
        <v>141</v>
      </c>
      <c r="D26" s="171" t="s">
        <v>142</v>
      </c>
      <c r="E26" s="172">
        <v>36</v>
      </c>
      <c r="F26" s="173"/>
      <c r="G26" s="174">
        <f>ROUND(E26*F26,2)</f>
        <v>0</v>
      </c>
      <c r="H26" s="173">
        <v>372.6</v>
      </c>
      <c r="I26" s="174">
        <f>ROUND(E26*H26,2)</f>
        <v>13413.6</v>
      </c>
      <c r="J26" s="173">
        <v>174.4</v>
      </c>
      <c r="K26" s="174">
        <f>ROUND(E26*J26,2)</f>
        <v>6278.4</v>
      </c>
      <c r="L26" s="174">
        <v>21</v>
      </c>
      <c r="M26" s="174">
        <f>G26*(1+L26/100)</f>
        <v>0</v>
      </c>
      <c r="N26" s="172">
        <v>0.24357999999999999</v>
      </c>
      <c r="O26" s="172">
        <f>ROUND(E26*N26,2)</f>
        <v>8.77</v>
      </c>
      <c r="P26" s="172">
        <v>0</v>
      </c>
      <c r="Q26" s="172">
        <f>ROUND(E26*P26,2)</f>
        <v>0</v>
      </c>
      <c r="R26" s="174" t="s">
        <v>138</v>
      </c>
      <c r="S26" s="174" t="s">
        <v>109</v>
      </c>
      <c r="T26" s="175" t="s">
        <v>109</v>
      </c>
      <c r="U26" s="160">
        <v>0.33704000000000001</v>
      </c>
      <c r="V26" s="160">
        <f>ROUND(E26*U26,2)</f>
        <v>12.13</v>
      </c>
      <c r="W26" s="160"/>
      <c r="X26" s="160" t="s">
        <v>110</v>
      </c>
      <c r="Y26" s="160" t="s">
        <v>111</v>
      </c>
      <c r="Z26" s="150"/>
      <c r="AA26" s="150"/>
      <c r="AB26" s="150"/>
      <c r="AC26" s="150"/>
      <c r="AD26" s="150"/>
      <c r="AE26" s="150"/>
      <c r="AF26" s="150"/>
      <c r="AG26" s="150" t="s">
        <v>112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2" x14ac:dyDescent="0.2">
      <c r="A27" s="157"/>
      <c r="B27" s="158"/>
      <c r="C27" s="254" t="s">
        <v>143</v>
      </c>
      <c r="D27" s="255"/>
      <c r="E27" s="255"/>
      <c r="F27" s="255"/>
      <c r="G27" s="255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114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7">
        <v>11</v>
      </c>
      <c r="B28" s="178" t="s">
        <v>144</v>
      </c>
      <c r="C28" s="186" t="s">
        <v>145</v>
      </c>
      <c r="D28" s="179" t="s">
        <v>125</v>
      </c>
      <c r="E28" s="180">
        <v>83.16</v>
      </c>
      <c r="F28" s="181"/>
      <c r="G28" s="182">
        <f>ROUND(E28*F28,2)</f>
        <v>0</v>
      </c>
      <c r="H28" s="181">
        <v>380</v>
      </c>
      <c r="I28" s="182">
        <f>ROUND(E28*H28,2)</f>
        <v>31600.799999999999</v>
      </c>
      <c r="J28" s="181">
        <v>0</v>
      </c>
      <c r="K28" s="182">
        <f>ROUND(E28*J28,2)</f>
        <v>0</v>
      </c>
      <c r="L28" s="182">
        <v>21</v>
      </c>
      <c r="M28" s="182">
        <f>G28*(1+L28/100)</f>
        <v>0</v>
      </c>
      <c r="N28" s="180">
        <v>0.188</v>
      </c>
      <c r="O28" s="180">
        <f>ROUND(E28*N28,2)</f>
        <v>15.63</v>
      </c>
      <c r="P28" s="180">
        <v>0</v>
      </c>
      <c r="Q28" s="180">
        <f>ROUND(E28*P28,2)</f>
        <v>0</v>
      </c>
      <c r="R28" s="182" t="s">
        <v>146</v>
      </c>
      <c r="S28" s="182" t="s">
        <v>147</v>
      </c>
      <c r="T28" s="183" t="s">
        <v>135</v>
      </c>
      <c r="U28" s="160">
        <v>0</v>
      </c>
      <c r="V28" s="160">
        <f>ROUND(E28*U28,2)</f>
        <v>0</v>
      </c>
      <c r="W28" s="160"/>
      <c r="X28" s="160" t="s">
        <v>148</v>
      </c>
      <c r="Y28" s="160" t="s">
        <v>111</v>
      </c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2" t="s">
        <v>103</v>
      </c>
      <c r="B29" s="163" t="s">
        <v>70</v>
      </c>
      <c r="C29" s="184" t="s">
        <v>71</v>
      </c>
      <c r="D29" s="164"/>
      <c r="E29" s="165"/>
      <c r="F29" s="166"/>
      <c r="G29" s="166">
        <f>SUMIF(AG30:AG31,"&lt;&gt;NOR",G30:G31)</f>
        <v>0</v>
      </c>
      <c r="H29" s="166"/>
      <c r="I29" s="166">
        <f>SUM(I30:I31)</f>
        <v>0</v>
      </c>
      <c r="J29" s="166"/>
      <c r="K29" s="166">
        <f>SUM(K30:K31)</f>
        <v>20565.240000000002</v>
      </c>
      <c r="L29" s="166"/>
      <c r="M29" s="166">
        <f>SUM(M30:M31)</f>
        <v>0</v>
      </c>
      <c r="N29" s="165"/>
      <c r="O29" s="165">
        <f>SUM(O30:O31)</f>
        <v>0</v>
      </c>
      <c r="P29" s="165"/>
      <c r="Q29" s="165">
        <f>SUM(Q30:Q31)</f>
        <v>0</v>
      </c>
      <c r="R29" s="166"/>
      <c r="S29" s="166"/>
      <c r="T29" s="167"/>
      <c r="U29" s="161"/>
      <c r="V29" s="161">
        <f>SUM(V30:V31)</f>
        <v>30.79</v>
      </c>
      <c r="W29" s="161"/>
      <c r="X29" s="161"/>
      <c r="Y29" s="161"/>
      <c r="AG29" t="s">
        <v>104</v>
      </c>
    </row>
    <row r="30" spans="1:60" outlineLevel="1" x14ac:dyDescent="0.2">
      <c r="A30" s="169">
        <v>12</v>
      </c>
      <c r="B30" s="170" t="s">
        <v>150</v>
      </c>
      <c r="C30" s="185" t="s">
        <v>151</v>
      </c>
      <c r="D30" s="171" t="s">
        <v>152</v>
      </c>
      <c r="E30" s="172">
        <v>78.945260000000005</v>
      </c>
      <c r="F30" s="173"/>
      <c r="G30" s="174">
        <f>ROUND(E30*F30,2)</f>
        <v>0</v>
      </c>
      <c r="H30" s="173">
        <v>0</v>
      </c>
      <c r="I30" s="174">
        <f>ROUND(E30*H30,2)</f>
        <v>0</v>
      </c>
      <c r="J30" s="173">
        <v>260.5</v>
      </c>
      <c r="K30" s="174">
        <f>ROUND(E30*J30,2)</f>
        <v>20565.240000000002</v>
      </c>
      <c r="L30" s="174">
        <v>21</v>
      </c>
      <c r="M30" s="174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4" t="s">
        <v>138</v>
      </c>
      <c r="S30" s="174" t="s">
        <v>109</v>
      </c>
      <c r="T30" s="175" t="s">
        <v>109</v>
      </c>
      <c r="U30" s="160">
        <v>0.39</v>
      </c>
      <c r="V30" s="160">
        <f>ROUND(E30*U30,2)</f>
        <v>30.79</v>
      </c>
      <c r="W30" s="160"/>
      <c r="X30" s="160" t="s">
        <v>153</v>
      </c>
      <c r="Y30" s="160" t="s">
        <v>111</v>
      </c>
      <c r="Z30" s="150"/>
      <c r="AA30" s="150"/>
      <c r="AB30" s="150"/>
      <c r="AC30" s="150"/>
      <c r="AD30" s="150"/>
      <c r="AE30" s="150"/>
      <c r="AF30" s="150"/>
      <c r="AG30" s="150" t="s">
        <v>154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2" x14ac:dyDescent="0.2">
      <c r="A31" s="157"/>
      <c r="B31" s="158"/>
      <c r="C31" s="254" t="s">
        <v>155</v>
      </c>
      <c r="D31" s="255"/>
      <c r="E31" s="255"/>
      <c r="F31" s="255"/>
      <c r="G31" s="255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114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162" t="s">
        <v>103</v>
      </c>
      <c r="B32" s="163" t="s">
        <v>72</v>
      </c>
      <c r="C32" s="184" t="s">
        <v>73</v>
      </c>
      <c r="D32" s="164"/>
      <c r="E32" s="165"/>
      <c r="F32" s="166"/>
      <c r="G32" s="166">
        <f>SUMIF(AG33:AG33,"&lt;&gt;NOR",G33:G33)</f>
        <v>0</v>
      </c>
      <c r="H32" s="166"/>
      <c r="I32" s="166">
        <f>SUM(I33:I33)</f>
        <v>0</v>
      </c>
      <c r="J32" s="166"/>
      <c r="K32" s="166">
        <f>SUM(K33:K33)</f>
        <v>0</v>
      </c>
      <c r="L32" s="166"/>
      <c r="M32" s="166">
        <f>SUM(M33:M33)</f>
        <v>0</v>
      </c>
      <c r="N32" s="165"/>
      <c r="O32" s="165">
        <f>SUM(O33:O33)</f>
        <v>0</v>
      </c>
      <c r="P32" s="165"/>
      <c r="Q32" s="165">
        <f>SUM(Q33:Q33)</f>
        <v>0</v>
      </c>
      <c r="R32" s="166"/>
      <c r="S32" s="166"/>
      <c r="T32" s="167"/>
      <c r="U32" s="161"/>
      <c r="V32" s="161">
        <f>SUM(V33:V33)</f>
        <v>0</v>
      </c>
      <c r="W32" s="161"/>
      <c r="X32" s="161"/>
      <c r="Y32" s="161"/>
      <c r="AG32" t="s">
        <v>104</v>
      </c>
    </row>
    <row r="33" spans="1:60" outlineLevel="1" x14ac:dyDescent="0.2">
      <c r="A33" s="169">
        <v>13</v>
      </c>
      <c r="B33" s="170" t="s">
        <v>156</v>
      </c>
      <c r="C33" s="185" t="s">
        <v>157</v>
      </c>
      <c r="D33" s="171" t="s">
        <v>158</v>
      </c>
      <c r="E33" s="172">
        <v>0</v>
      </c>
      <c r="F33" s="173"/>
      <c r="G33" s="174">
        <f>ROUND(E33*F33,2)</f>
        <v>0</v>
      </c>
      <c r="H33" s="173">
        <v>0</v>
      </c>
      <c r="I33" s="174">
        <f>ROUND(E33*H33,2)</f>
        <v>0</v>
      </c>
      <c r="J33" s="173">
        <v>0</v>
      </c>
      <c r="K33" s="174">
        <f>ROUND(E33*J33,2)</f>
        <v>0</v>
      </c>
      <c r="L33" s="174">
        <v>21</v>
      </c>
      <c r="M33" s="174">
        <f>G33*(1+L33/100)</f>
        <v>0</v>
      </c>
      <c r="N33" s="172">
        <v>5.0000000000000002E-5</v>
      </c>
      <c r="O33" s="172">
        <f>ROUND(E33*N33,2)</f>
        <v>0</v>
      </c>
      <c r="P33" s="172">
        <v>0</v>
      </c>
      <c r="Q33" s="172">
        <f>ROUND(E33*P33,2)</f>
        <v>0</v>
      </c>
      <c r="R33" s="174" t="s">
        <v>159</v>
      </c>
      <c r="S33" s="174" t="s">
        <v>109</v>
      </c>
      <c r="T33" s="175" t="s">
        <v>135</v>
      </c>
      <c r="U33" s="160">
        <v>4.3999999999999997E-2</v>
      </c>
      <c r="V33" s="160">
        <f>ROUND(E33*U33,2)</f>
        <v>0</v>
      </c>
      <c r="W33" s="160"/>
      <c r="X33" s="160" t="s">
        <v>110</v>
      </c>
      <c r="Y33" s="160" t="s">
        <v>111</v>
      </c>
      <c r="Z33" s="150"/>
      <c r="AA33" s="150"/>
      <c r="AB33" s="150"/>
      <c r="AC33" s="150"/>
      <c r="AD33" s="150"/>
      <c r="AE33" s="150"/>
      <c r="AF33" s="150"/>
      <c r="AG33" s="150" t="s">
        <v>112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3"/>
      <c r="B34" s="4"/>
      <c r="C34" s="187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15</v>
      </c>
      <c r="AF34">
        <v>21</v>
      </c>
      <c r="AG34" t="s">
        <v>89</v>
      </c>
    </row>
    <row r="35" spans="1:60" x14ac:dyDescent="0.2">
      <c r="A35" s="153"/>
      <c r="B35" s="154" t="s">
        <v>29</v>
      </c>
      <c r="C35" s="188"/>
      <c r="D35" s="155"/>
      <c r="E35" s="156"/>
      <c r="F35" s="156"/>
      <c r="G35" s="168">
        <f>G8+G20+G23+G29+G32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167</v>
      </c>
    </row>
    <row r="36" spans="1:60" x14ac:dyDescent="0.2">
      <c r="C36" s="189"/>
      <c r="D36" s="10"/>
      <c r="AG36" t="s">
        <v>168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f3IrvF5tVP3KUI7/QcM7z+AukgISFK2MisShbQ94jo01mS6bRw0PN3IIiHihqCV1h3/oEPRGQtjLRtF8RHLew==" saltValue="+VrzW03NMRc6ycRpsZyWyA==" spinCount="100000" sheet="1" formatRows="0"/>
  <mergeCells count="12">
    <mergeCell ref="C31:G31"/>
    <mergeCell ref="A1:G1"/>
    <mergeCell ref="C2:G2"/>
    <mergeCell ref="C3:G3"/>
    <mergeCell ref="C4:G4"/>
    <mergeCell ref="C10:G10"/>
    <mergeCell ref="C12:G12"/>
    <mergeCell ref="C14:G14"/>
    <mergeCell ref="C17:G17"/>
    <mergeCell ref="C19:G19"/>
    <mergeCell ref="C25:G25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SO01 1 Pol</vt:lpstr>
      <vt:lpstr>SO02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'SO02 2 Pol'!Názvy_tisku</vt:lpstr>
      <vt:lpstr>oadresa</vt:lpstr>
      <vt:lpstr>Stavba!Objednatel</vt:lpstr>
      <vt:lpstr>Stavba!Objekt</vt:lpstr>
      <vt:lpstr>'SO01 1 Pol'!Oblast_tisku</vt:lpstr>
      <vt:lpstr>'SO02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Drábek Petr</cp:lastModifiedBy>
  <cp:lastPrinted>2019-03-19T12:27:02Z</cp:lastPrinted>
  <dcterms:created xsi:type="dcterms:W3CDTF">2009-04-08T07:15:50Z</dcterms:created>
  <dcterms:modified xsi:type="dcterms:W3CDTF">2023-07-26T11:28:07Z</dcterms:modified>
</cp:coreProperties>
</file>