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2023-import rozpočtů\02-2020 U Elektrárny\"/>
    </mc:Choice>
  </mc:AlternateContent>
  <bookViews>
    <workbookView xWindow="0" yWindow="0" windowWidth="0" windowHeight="0" firstSheet="1" activeTab="1"/>
  </bookViews>
  <sheets>
    <sheet name="Rekapitulace stavby" sheetId="1" state="veryHidden" r:id="rId1"/>
    <sheet name="02-2020 - Hodonín, ul. U ..." sheetId="2" r:id="rId2"/>
    <sheet name="Seznam figur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'02-2020 - Hodonín, ul. U ...'!$C$95:$K$338</definedName>
    <definedName name="_xlnm.Print_Area" localSheetId="1">'02-2020 - Hodonín, ul. U ...'!$C$4:$J$39,'02-2020 - Hodonín, ul. U ...'!$C$45:$J$77,'02-2020 - Hodonín, ul. U ...'!$C$83:$K$338</definedName>
    <definedName name="_xlnm.Print_Titles" localSheetId="1">'02-2020 - Hodonín, ul. U ...'!$95:$95</definedName>
    <definedName name="_xlnm.Print_Area" localSheetId="2">'Seznam figur'!$C$4:$G$16</definedName>
    <definedName name="_xlnm.Print_Titles" localSheetId="2">'Seznam figur'!$9:$9</definedName>
  </definedNames>
  <calcPr/>
</workbook>
</file>

<file path=xl/calcChain.xml><?xml version="1.0" encoding="utf-8"?>
<calcChain xmlns="http://schemas.openxmlformats.org/spreadsheetml/2006/main">
  <c i="3" l="1" r="D7"/>
  <c i="2" r="J37"/>
  <c r="J36"/>
  <c i="1" r="AY55"/>
  <c i="2" r="J35"/>
  <c i="1" r="AX55"/>
  <c i="2" r="BI338"/>
  <c r="BH338"/>
  <c r="BG338"/>
  <c r="BF338"/>
  <c r="T338"/>
  <c r="T337"/>
  <c r="R338"/>
  <c r="R337"/>
  <c r="P338"/>
  <c r="P337"/>
  <c r="BI336"/>
  <c r="BH336"/>
  <c r="BG336"/>
  <c r="BF336"/>
  <c r="T336"/>
  <c r="R336"/>
  <c r="P336"/>
  <c r="BI335"/>
  <c r="BH335"/>
  <c r="BG335"/>
  <c r="BF335"/>
  <c r="T335"/>
  <c r="R335"/>
  <c r="P335"/>
  <c r="BI333"/>
  <c r="BH333"/>
  <c r="BG333"/>
  <c r="BF333"/>
  <c r="T333"/>
  <c r="R333"/>
  <c r="P333"/>
  <c r="BI332"/>
  <c r="BH332"/>
  <c r="BG332"/>
  <c r="BF332"/>
  <c r="T332"/>
  <c r="R332"/>
  <c r="P332"/>
  <c r="BI331"/>
  <c r="BH331"/>
  <c r="BG331"/>
  <c r="BF331"/>
  <c r="T331"/>
  <c r="R331"/>
  <c r="P331"/>
  <c r="BI330"/>
  <c r="BH330"/>
  <c r="BG330"/>
  <c r="BF330"/>
  <c r="T330"/>
  <c r="R330"/>
  <c r="P330"/>
  <c r="BI329"/>
  <c r="BH329"/>
  <c r="BG329"/>
  <c r="BF329"/>
  <c r="T329"/>
  <c r="R329"/>
  <c r="P329"/>
  <c r="BI326"/>
  <c r="BH326"/>
  <c r="BG326"/>
  <c r="BF326"/>
  <c r="T326"/>
  <c r="R326"/>
  <c r="P326"/>
  <c r="BI325"/>
  <c r="BH325"/>
  <c r="BG325"/>
  <c r="BF325"/>
  <c r="T325"/>
  <c r="R325"/>
  <c r="P325"/>
  <c r="BI323"/>
  <c r="BH323"/>
  <c r="BG323"/>
  <c r="BF323"/>
  <c r="T323"/>
  <c r="T322"/>
  <c r="R323"/>
  <c r="R322"/>
  <c r="P323"/>
  <c r="P322"/>
  <c r="BI320"/>
  <c r="BH320"/>
  <c r="BG320"/>
  <c r="BF320"/>
  <c r="T320"/>
  <c r="R320"/>
  <c r="P320"/>
  <c r="BI318"/>
  <c r="BH318"/>
  <c r="BG318"/>
  <c r="BF318"/>
  <c r="T318"/>
  <c r="R318"/>
  <c r="P318"/>
  <c r="BI315"/>
  <c r="BH315"/>
  <c r="BG315"/>
  <c r="BF315"/>
  <c r="T315"/>
  <c r="R315"/>
  <c r="P315"/>
  <c r="BI310"/>
  <c r="BH310"/>
  <c r="BG310"/>
  <c r="BF310"/>
  <c r="T310"/>
  <c r="R310"/>
  <c r="P310"/>
  <c r="BI308"/>
  <c r="BH308"/>
  <c r="BG308"/>
  <c r="BF308"/>
  <c r="T308"/>
  <c r="R308"/>
  <c r="P308"/>
  <c r="BI306"/>
  <c r="BH306"/>
  <c r="BG306"/>
  <c r="BF306"/>
  <c r="T306"/>
  <c r="R306"/>
  <c r="P306"/>
  <c r="BI299"/>
  <c r="BH299"/>
  <c r="BG299"/>
  <c r="BF299"/>
  <c r="T299"/>
  <c r="R299"/>
  <c r="P299"/>
  <c r="BI294"/>
  <c r="BH294"/>
  <c r="BG294"/>
  <c r="BF294"/>
  <c r="T294"/>
  <c r="R294"/>
  <c r="P294"/>
  <c r="BI292"/>
  <c r="BH292"/>
  <c r="BG292"/>
  <c r="BF292"/>
  <c r="T292"/>
  <c r="R292"/>
  <c r="P292"/>
  <c r="BI290"/>
  <c r="BH290"/>
  <c r="BG290"/>
  <c r="BF290"/>
  <c r="T290"/>
  <c r="R290"/>
  <c r="P290"/>
  <c r="BI286"/>
  <c r="BH286"/>
  <c r="BG286"/>
  <c r="BF286"/>
  <c r="T286"/>
  <c r="R286"/>
  <c r="P286"/>
  <c r="BI282"/>
  <c r="BH282"/>
  <c r="BG282"/>
  <c r="BF282"/>
  <c r="T282"/>
  <c r="R282"/>
  <c r="P282"/>
  <c r="BI280"/>
  <c r="BH280"/>
  <c r="BG280"/>
  <c r="BF280"/>
  <c r="T280"/>
  <c r="R280"/>
  <c r="P280"/>
  <c r="BI276"/>
  <c r="BH276"/>
  <c r="BG276"/>
  <c r="BF276"/>
  <c r="T276"/>
  <c r="R276"/>
  <c r="P276"/>
  <c r="BI274"/>
  <c r="BH274"/>
  <c r="BG274"/>
  <c r="BF274"/>
  <c r="T274"/>
  <c r="R274"/>
  <c r="P274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2"/>
  <c r="BH242"/>
  <c r="BG242"/>
  <c r="BF242"/>
  <c r="T242"/>
  <c r="R242"/>
  <c r="P242"/>
  <c r="BI236"/>
  <c r="BH236"/>
  <c r="BG236"/>
  <c r="BF236"/>
  <c r="T236"/>
  <c r="R236"/>
  <c r="P236"/>
  <c r="BI232"/>
  <c r="BH232"/>
  <c r="BG232"/>
  <c r="BF232"/>
  <c r="T232"/>
  <c r="R232"/>
  <c r="P232"/>
  <c r="BI226"/>
  <c r="BH226"/>
  <c r="BG226"/>
  <c r="BF226"/>
  <c r="T226"/>
  <c r="R226"/>
  <c r="P226"/>
  <c r="BI222"/>
  <c r="BH222"/>
  <c r="BG222"/>
  <c r="BF222"/>
  <c r="T222"/>
  <c r="R222"/>
  <c r="P222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8"/>
  <c r="BH198"/>
  <c r="BG198"/>
  <c r="BF198"/>
  <c r="T198"/>
  <c r="R198"/>
  <c r="P198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T118"/>
  <c r="R119"/>
  <c r="R118"/>
  <c r="P119"/>
  <c r="P118"/>
  <c r="BI115"/>
  <c r="BH115"/>
  <c r="BG115"/>
  <c r="BF115"/>
  <c r="T115"/>
  <c r="R115"/>
  <c r="P115"/>
  <c r="BI113"/>
  <c r="BH113"/>
  <c r="BG113"/>
  <c r="BF113"/>
  <c r="T113"/>
  <c r="R113"/>
  <c r="P113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1"/>
  <c r="BH101"/>
  <c r="BG101"/>
  <c r="BF101"/>
  <c r="T101"/>
  <c r="R101"/>
  <c r="P101"/>
  <c r="BI99"/>
  <c r="BH99"/>
  <c r="BG99"/>
  <c r="BF99"/>
  <c r="T99"/>
  <c r="R99"/>
  <c r="P99"/>
  <c r="J93"/>
  <c r="J92"/>
  <c r="F92"/>
  <c r="F90"/>
  <c r="E88"/>
  <c r="J55"/>
  <c r="J54"/>
  <c r="F54"/>
  <c r="F52"/>
  <c r="E50"/>
  <c r="J18"/>
  <c r="E18"/>
  <c r="F93"/>
  <c r="J17"/>
  <c r="J12"/>
  <c r="J52"/>
  <c r="E7"/>
  <c r="E86"/>
  <c i="1" r="L50"/>
  <c r="AM50"/>
  <c r="AM49"/>
  <c r="L49"/>
  <c r="AM47"/>
  <c r="L47"/>
  <c r="L45"/>
  <c r="L44"/>
  <c i="2" r="BK268"/>
  <c r="BK193"/>
  <c r="J149"/>
  <c r="J127"/>
  <c r="BK282"/>
  <c r="BK205"/>
  <c r="BK175"/>
  <c r="J131"/>
  <c r="J101"/>
  <c r="BK326"/>
  <c r="J276"/>
  <c r="BK226"/>
  <c r="J174"/>
  <c r="J115"/>
  <c r="J266"/>
  <c r="J217"/>
  <c r="BK166"/>
  <c r="BK115"/>
  <c r="BK335"/>
  <c r="BK329"/>
  <c r="J265"/>
  <c r="J201"/>
  <c r="J164"/>
  <c r="BK133"/>
  <c r="J306"/>
  <c r="BK211"/>
  <c r="J179"/>
  <c r="J156"/>
  <c r="BK323"/>
  <c r="BK266"/>
  <c r="BK185"/>
  <c r="BK164"/>
  <c r="BK318"/>
  <c r="J268"/>
  <c r="J213"/>
  <c r="BK183"/>
  <c r="J169"/>
  <c r="J133"/>
  <c r="BK210"/>
  <c r="BK184"/>
  <c r="J135"/>
  <c r="J260"/>
  <c r="BK198"/>
  <c r="J154"/>
  <c r="BK106"/>
  <c r="BK325"/>
  <c r="BK260"/>
  <c r="BK201"/>
  <c r="J121"/>
  <c r="J290"/>
  <c r="BK172"/>
  <c r="J165"/>
  <c r="J335"/>
  <c r="J326"/>
  <c r="BK259"/>
  <c r="BK163"/>
  <c r="J123"/>
  <c r="J292"/>
  <c r="BK253"/>
  <c r="J187"/>
  <c r="BK165"/>
  <c r="BK102"/>
  <c r="J274"/>
  <c r="J203"/>
  <c r="J170"/>
  <c r="BK127"/>
  <c r="BK290"/>
  <c r="J262"/>
  <c r="J192"/>
  <c r="J172"/>
  <c r="BK108"/>
  <c r="BK242"/>
  <c r="BK160"/>
  <c r="J299"/>
  <c r="BK258"/>
  <c r="BK192"/>
  <c r="BK125"/>
  <c r="J333"/>
  <c r="J318"/>
  <c r="BK249"/>
  <c r="BK207"/>
  <c r="BK147"/>
  <c r="J108"/>
  <c r="BK251"/>
  <c r="BK170"/>
  <c r="J142"/>
  <c r="J338"/>
  <c r="BK332"/>
  <c r="BK315"/>
  <c r="J207"/>
  <c r="BK162"/>
  <c r="J112"/>
  <c r="BK276"/>
  <c r="J215"/>
  <c r="J183"/>
  <c r="J163"/>
  <c r="BK101"/>
  <c r="J258"/>
  <c r="J182"/>
  <c r="BK151"/>
  <c r="J310"/>
  <c r="BK257"/>
  <c r="J191"/>
  <c r="BK176"/>
  <c r="BK137"/>
  <c r="BK265"/>
  <c r="J186"/>
  <c r="BK119"/>
  <c r="J280"/>
  <c r="BK187"/>
  <c r="BK135"/>
  <c r="J332"/>
  <c r="BK280"/>
  <c r="BK213"/>
  <c r="J184"/>
  <c r="J125"/>
  <c r="J99"/>
  <c r="J253"/>
  <c r="BK171"/>
  <c r="BK123"/>
  <c r="J336"/>
  <c r="J330"/>
  <c r="J270"/>
  <c r="J193"/>
  <c r="BK149"/>
  <c r="BK110"/>
  <c r="J259"/>
  <c r="J181"/>
  <c r="BK141"/>
  <c r="J320"/>
  <c r="J249"/>
  <c r="BK181"/>
  <c r="J162"/>
  <c i="1" r="AS54"/>
  <c i="2" r="BK263"/>
  <c r="BK206"/>
  <c r="J177"/>
  <c r="J119"/>
  <c r="BK222"/>
  <c r="J145"/>
  <c r="J286"/>
  <c r="BK217"/>
  <c r="J171"/>
  <c r="J102"/>
  <c r="J329"/>
  <c r="J242"/>
  <c r="J205"/>
  <c r="J167"/>
  <c r="J226"/>
  <c r="BK167"/>
  <c r="J106"/>
  <c r="BK333"/>
  <c r="BK320"/>
  <c r="J211"/>
  <c r="J166"/>
  <c r="BK129"/>
  <c r="BK274"/>
  <c r="J208"/>
  <c r="J175"/>
  <c r="BK131"/>
  <c r="J308"/>
  <c r="J206"/>
  <c r="BK179"/>
  <c r="BK99"/>
  <c r="BK286"/>
  <c r="J251"/>
  <c r="BK186"/>
  <c r="J147"/>
  <c r="J236"/>
  <c r="BK158"/>
  <c r="J323"/>
  <c r="BK209"/>
  <c r="BK156"/>
  <c r="J110"/>
  <c r="BK330"/>
  <c r="J282"/>
  <c r="BK236"/>
  <c r="J137"/>
  <c r="BK308"/>
  <c r="BK232"/>
  <c r="J168"/>
  <c r="BK140"/>
  <c r="BK336"/>
  <c r="J325"/>
  <c r="BK264"/>
  <c r="BK174"/>
  <c r="J141"/>
  <c r="J104"/>
  <c r="J257"/>
  <c r="J185"/>
  <c r="J160"/>
  <c r="BK121"/>
  <c r="BK306"/>
  <c r="BK191"/>
  <c r="BK169"/>
  <c r="J315"/>
  <c r="J264"/>
  <c r="J209"/>
  <c r="BK182"/>
  <c r="J158"/>
  <c r="BK113"/>
  <c r="BK203"/>
  <c r="BK154"/>
  <c r="J294"/>
  <c r="BK208"/>
  <c r="BK180"/>
  <c r="J113"/>
  <c r="J331"/>
  <c r="BK294"/>
  <c r="BK215"/>
  <c r="BK189"/>
  <c r="J129"/>
  <c r="BK104"/>
  <c r="BK262"/>
  <c r="J176"/>
  <c r="BK145"/>
  <c r="BK338"/>
  <c r="BK331"/>
  <c r="BK310"/>
  <c r="J222"/>
  <c r="J189"/>
  <c r="J140"/>
  <c r="BK299"/>
  <c r="J263"/>
  <c r="J198"/>
  <c r="BK168"/>
  <c r="J151"/>
  <c r="BK292"/>
  <c r="J210"/>
  <c r="BK177"/>
  <c r="BK112"/>
  <c r="BK270"/>
  <c r="J232"/>
  <c r="J180"/>
  <c r="BK142"/>
  <c l="1" r="R98"/>
  <c r="R134"/>
  <c r="BK153"/>
  <c r="BK324"/>
  <c r="J324"/>
  <c r="J72"/>
  <c r="BK120"/>
  <c r="J120"/>
  <c r="J63"/>
  <c r="P134"/>
  <c r="T144"/>
  <c r="T143"/>
  <c r="BK248"/>
  <c r="J248"/>
  <c r="J70"/>
  <c r="R324"/>
  <c r="P328"/>
  <c r="P98"/>
  <c r="BK134"/>
  <c r="J134"/>
  <c r="J64"/>
  <c r="T139"/>
  <c r="T153"/>
  <c r="T328"/>
  <c r="R120"/>
  <c r="BK144"/>
  <c r="BK143"/>
  <c r="J143"/>
  <c r="J66"/>
  <c r="T248"/>
  <c r="BK328"/>
  <c r="J328"/>
  <c r="J74"/>
  <c r="R334"/>
  <c r="T120"/>
  <c r="R139"/>
  <c r="R153"/>
  <c r="P324"/>
  <c r="P334"/>
  <c r="T98"/>
  <c r="P139"/>
  <c r="R144"/>
  <c r="R143"/>
  <c r="P248"/>
  <c r="T334"/>
  <c r="P120"/>
  <c r="BK139"/>
  <c r="J139"/>
  <c r="J65"/>
  <c r="P144"/>
  <c r="P143"/>
  <c r="R248"/>
  <c r="T324"/>
  <c r="BK334"/>
  <c r="J334"/>
  <c r="J75"/>
  <c r="BK98"/>
  <c r="J98"/>
  <c r="J61"/>
  <c r="T134"/>
  <c r="P153"/>
  <c r="P152"/>
  <c r="R328"/>
  <c r="R327"/>
  <c r="BK322"/>
  <c r="J322"/>
  <c r="J71"/>
  <c r="BK337"/>
  <c r="J337"/>
  <c r="J76"/>
  <c r="BK118"/>
  <c r="J118"/>
  <c r="J62"/>
  <c r="F55"/>
  <c r="BE123"/>
  <c r="BE127"/>
  <c r="BE129"/>
  <c r="BE164"/>
  <c r="BE187"/>
  <c r="BE201"/>
  <c r="BE260"/>
  <c r="BE265"/>
  <c r="BE299"/>
  <c r="BE125"/>
  <c r="BE154"/>
  <c r="BE158"/>
  <c r="BE175"/>
  <c r="BE198"/>
  <c r="BE211"/>
  <c r="BE215"/>
  <c r="BE217"/>
  <c r="BE286"/>
  <c r="BE290"/>
  <c r="BE315"/>
  <c r="BE318"/>
  <c r="E48"/>
  <c r="BE106"/>
  <c r="BE137"/>
  <c r="BE192"/>
  <c r="BE205"/>
  <c r="BE206"/>
  <c r="BE232"/>
  <c r="BE268"/>
  <c r="BE282"/>
  <c r="BE310"/>
  <c r="BE99"/>
  <c r="BE172"/>
  <c r="BE177"/>
  <c r="BE180"/>
  <c r="BE182"/>
  <c r="BE209"/>
  <c r="BE330"/>
  <c r="BE331"/>
  <c r="BE333"/>
  <c r="BE335"/>
  <c r="BE336"/>
  <c r="BE338"/>
  <c r="BE110"/>
  <c r="BE113"/>
  <c r="BE133"/>
  <c r="BE135"/>
  <c r="BE163"/>
  <c r="BE183"/>
  <c r="BE185"/>
  <c r="BE189"/>
  <c r="BE208"/>
  <c r="BE210"/>
  <c r="BE259"/>
  <c r="BE274"/>
  <c r="BE280"/>
  <c r="BE292"/>
  <c r="BE308"/>
  <c r="BE102"/>
  <c r="BE142"/>
  <c r="BE156"/>
  <c r="BE160"/>
  <c r="BE162"/>
  <c r="BE165"/>
  <c r="BE168"/>
  <c r="BE170"/>
  <c r="BE171"/>
  <c r="BE176"/>
  <c r="BE179"/>
  <c r="BE186"/>
  <c r="BE193"/>
  <c r="BE253"/>
  <c r="BE257"/>
  <c r="BE262"/>
  <c r="BE263"/>
  <c r="BE266"/>
  <c r="BE270"/>
  <c r="BE323"/>
  <c r="BE325"/>
  <c r="BE326"/>
  <c r="BE329"/>
  <c r="BE332"/>
  <c r="J90"/>
  <c r="BE104"/>
  <c r="BE115"/>
  <c r="BE119"/>
  <c r="BE145"/>
  <c r="BE147"/>
  <c r="BE149"/>
  <c r="BE174"/>
  <c r="BE181"/>
  <c r="BE184"/>
  <c r="BE203"/>
  <c r="BE213"/>
  <c r="BE222"/>
  <c r="BE226"/>
  <c r="BE236"/>
  <c r="BE242"/>
  <c r="BE249"/>
  <c r="BE264"/>
  <c r="BE320"/>
  <c r="BE101"/>
  <c r="BE108"/>
  <c r="BE112"/>
  <c r="BE121"/>
  <c r="BE131"/>
  <c r="BE140"/>
  <c r="BE141"/>
  <c r="BE151"/>
  <c r="BE166"/>
  <c r="BE167"/>
  <c r="BE169"/>
  <c r="BE191"/>
  <c r="BE207"/>
  <c r="BE251"/>
  <c r="BE258"/>
  <c r="BE276"/>
  <c r="BE294"/>
  <c r="BE306"/>
  <c r="F36"/>
  <c i="1" r="BC55"/>
  <c r="BC54"/>
  <c r="AY54"/>
  <c i="2" r="F37"/>
  <c i="1" r="BD55"/>
  <c r="BD54"/>
  <c r="W33"/>
  <c i="2" r="J34"/>
  <c i="1" r="AW55"/>
  <c i="2" r="F35"/>
  <c i="1" r="BB55"/>
  <c r="BB54"/>
  <c r="W31"/>
  <c i="2" r="F34"/>
  <c i="1" r="BA55"/>
  <c r="BA54"/>
  <c r="W30"/>
  <c i="2" l="1" r="R152"/>
  <c r="P327"/>
  <c r="T97"/>
  <c r="T327"/>
  <c r="BK152"/>
  <c r="J152"/>
  <c r="J68"/>
  <c r="P97"/>
  <c r="P96"/>
  <c i="1" r="AU55"/>
  <c i="2" r="T152"/>
  <c r="R97"/>
  <c r="R96"/>
  <c r="J153"/>
  <c r="J69"/>
  <c r="BK97"/>
  <c r="J97"/>
  <c r="J60"/>
  <c r="J144"/>
  <c r="J67"/>
  <c r="BK327"/>
  <c r="J327"/>
  <c r="J73"/>
  <c i="1" r="AW54"/>
  <c r="AK30"/>
  <c i="2" r="J33"/>
  <c i="1" r="AV55"/>
  <c r="AT55"/>
  <c r="AU54"/>
  <c r="AX54"/>
  <c r="W32"/>
  <c i="2" r="F33"/>
  <c i="1" r="AZ55"/>
  <c r="AZ54"/>
  <c r="AV54"/>
  <c r="AK29"/>
  <c i="2" l="1" r="T96"/>
  <c r="BK96"/>
  <c r="J96"/>
  <c r="J59"/>
  <c i="1" r="AT54"/>
  <c r="W29"/>
  <c i="2" l="1" r="J30"/>
  <c i="1" r="AG55"/>
  <c r="AG54"/>
  <c r="AK26"/>
  <c r="AK35"/>
  <c i="2" l="1" r="J39"/>
  <c i="1" r="AN55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<sst xmlns="http://schemas.openxmlformats.org/spreadsheetml/2006/main">
  <si>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</si>
  <si>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</si>
  <si>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</si>
  <si>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</si>
  <si>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</si>
  <si>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{b834b728-0701-4e2c-a66e-44d72dd58ed3}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</si>
  <si>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</si>
  <si>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</si>
  <si>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</si>
  <si>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</si>
  <si>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</si>
  <si>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</si>
  <si>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</si>
  <si>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</si>
  <si>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02-2020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</si>
  <si>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</si>
  <si>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</si>
  <si>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Hodonín - ul. U Elektrárny - veřejné osvětlení cesta na Nesyt</t>
  </si>
  <si>
    <t>KSO:</t>
  </si>
  <si>
    <t>828 75 1</t>
  </si>
  <si>
    <t>CC-CZ:</t>
  </si>
  <si>
    <t>22149</t>
  </si>
  <si>
    <t>Místo:</t>
  </si>
  <si>
    <t>Hodonín</t>
  </si>
  <si>
    <t>Datum:</t>
  </si>
  <si>
    <t>30. 10. 2020</t>
  </si>
  <si>
    <t>CZ-CPV:</t>
  </si>
  <si>
    <t>45311000-0</t>
  </si>
  <si>
    <t>CZ-CPA:</t>
  </si>
  <si>
    <t>42.22.12</t>
  </si>
  <si>
    <t>Zadavatel:</t>
  </si>
  <si>
    <t>IČ:</t>
  </si>
  <si>
    <t/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</si>
  <si>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</si>
  <si>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</si>
  <si>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</si>
  <si>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</si>
  <si>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</si>
  <si>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</si>
  <si>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</si>
  <si>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64484891</t>
  </si>
  <si>
    <t>Jiří Novák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</si>
  <si>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</si>
  <si>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</si>
  <si>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</si>
  <si>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</si>
  <si>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</si>
  <si>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</si>
  <si>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</si>
  <si>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</si>
  <si>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</si>
  <si>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</si>
  <si>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</si>
  <si>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</si>
  <si>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</si>
  <si>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</si>
  <si>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</si>
  <si>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</si>
  <si>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</si>
  <si>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</si>
  <si>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</si>
  <si>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</si>
  <si>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</si>
  <si>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</si>
  <si>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</si>
  <si>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</si>
  <si>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</si>
  <si>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</si>
  <si>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</si>
  <si>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</si>
  <si>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</si>
  <si>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</si>
  <si>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</si>
  <si>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</si>
  <si>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</si>
  <si>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</si>
  <si>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</si>
  <si>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</si>
  <si>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</si>
  <si>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</si>
  <si>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</si>
  <si>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</si>
  <si>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</si>
  <si>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Hodonín, ul. U Elektrárny - veřejné osvětlení cesta na Nesyt</t>
  </si>
  <si>
    <t>ING</t>
  </si>
  <si>
    <t>1</t>
  </si>
  <si>
    <t>{843c04c9-5f51-4152-bbb1-a5164598762f}</t>
  </si>
  <si>
    <t>2</t>
  </si>
  <si>
    <t>A</t>
  </si>
  <si>
    <t>trasa CYKY 4x16</t>
  </si>
  <si>
    <t>558</t>
  </si>
  <si>
    <t>3</t>
  </si>
  <si>
    <t>B</t>
  </si>
  <si>
    <t>trasa kabelu CYKY 4x10</t>
  </si>
  <si>
    <t>348</t>
  </si>
  <si>
    <t>KRYCÍ LIST SOUPISU PRACÍ</t>
  </si>
  <si>
    <t>Objekt:</t>
  </si>
  <si>
    <t>02-2020 - Hodonín, ul. U Elektrárny - veřejné osvětlení cesta na Nesyt</t>
  </si>
  <si>
    <t>22249</t>
  </si>
  <si>
    <t>42.22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</si>
  <si>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</si>
  <si>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</si>
  <si>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</si>
  <si>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</si>
  <si>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</si>
  <si>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</si>
  <si>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</si>
  <si>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</si>
  <si>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9 - Ostatní konstrukce a práce, bourání</t>
  </si>
  <si>
    <t xml:space="preserve">    997 - Přesun sutě</t>
  </si>
  <si>
    <t>PSV - Práce a dodávky PSV</t>
  </si>
  <si>
    <t xml:space="preserve">    741 - Elektroinstalace - silnoproud</t>
  </si>
  <si>
    <t>M - Práce a dodávky M</t>
  </si>
  <si>
    <t xml:space="preserve">    21-M - Elektromontáže</t>
  </si>
  <si>
    <t xml:space="preserve">    46-M - Zemní práce při extr.mont.pracích</t>
  </si>
  <si>
    <t xml:space="preserve">    58-M - Revize vyhrazených technických zařízení</t>
  </si>
  <si>
    <t>HZS - Hodinové zúčtovací sazby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</si>
  <si>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</si>
  <si>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</si>
  <si>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</si>
  <si>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VRN5 - Finanční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</si>
  <si>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</si>
  <si>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</si>
  <si>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</si>
  <si>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</si>
  <si>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</si>
  <si>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</si>
  <si>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</si>
  <si>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</si>
  <si>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</si>
  <si>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</si>
  <si>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</si>
  <si>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</si>
  <si>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</si>
  <si>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</si>
  <si>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</si>
  <si>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</si>
  <si>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</si>
  <si>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</si>
  <si>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</si>
  <si>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komunikací pro pěší s přemístěním hmot na skládku na vzdálenost do 3 m nebo s naložením na dopravní prostředek s ložem z kameniva nebo živice a s jakoukoliv výplní spár ručně z betonových nebo kameninových dlaždic, desek nebo tvarovek</t>
  </si>
  <si>
    <t>m2</t>
  </si>
  <si>
    <t>CS ÚRS 2020 01</t>
  </si>
  <si>
    <t>4</t>
  </si>
  <si>
    <t>-1205460613</t>
  </si>
  <si>
    <t>VV</t>
  </si>
  <si>
    <t>1,5*0,5+23*0,5+1,5*1,5 "trasa výkopu"</t>
  </si>
  <si>
    <t>-1773846431</t>
  </si>
  <si>
    <t>113106123</t>
  </si>
  <si>
    <t>Rozebrání dlažeb komunikací pro pěší s přemístěním hmot na skládku na vzdálenost do 3 m nebo s naložením na dopravní prostředek s ložem z kameniva nebo živice a s jakoukoliv výplní spár ručně ze zámkové dlažby</t>
  </si>
  <si>
    <t>1952977295</t>
  </si>
  <si>
    <t>5*0,5 "trasa výkopu" + 1,5*2 "startovací jáma"</t>
  </si>
  <si>
    <t>113106151</t>
  </si>
  <si>
    <t>Rozebrání dlažeb a dílců vozovek a ploch s přemístěním hmot na skládku na vzdálenost do 3 m nebo s naložením na dopravní prostředek, s jakoukoliv výplní spár ručně z velkých kostek s ložem z kameniva</t>
  </si>
  <si>
    <t>-1429750232</t>
  </si>
  <si>
    <t>1,5*2 "startovací jáma" + 11*0,5 "trasa výkopu"</t>
  </si>
  <si>
    <t>5</t>
  </si>
  <si>
    <t>113107011</t>
  </si>
  <si>
    <t>Odstranění podkladů nebo krytů při překopech inženýrských sítí s přemístěním hmot na skládku ve vzdálenosti do 3 m nebo s naložením na dopravní prostředek ručně z kameniva těženého, o tl. vrstvy do 100 mm</t>
  </si>
  <si>
    <t>-1935057295</t>
  </si>
  <si>
    <t>25*0,5 "trasa v chodníku" + 3+3*0,5 "startovací jámy"</t>
  </si>
  <si>
    <t>6</t>
  </si>
  <si>
    <t>113107030</t>
  </si>
  <si>
    <t>Odstranění podkladů nebo krytů při překopech inženýrských sítí s přemístěním hmot na skládku ve vzdálenosti do 3 m nebo s naložením na dopravní prostředek ručně z betonu prostého, o tl. vrstvy do 100 mm</t>
  </si>
  <si>
    <t>-1006710313</t>
  </si>
  <si>
    <t>25*0,5 "trasa v chodníku" + 3+3*0,5+1,5*0,5 "startovací jámy"</t>
  </si>
  <si>
    <t>7</t>
  </si>
  <si>
    <t>113107041</t>
  </si>
  <si>
    <t>Odstranění podkladů nebo krytů při překopech inženýrských sítí s přemístěním hmot na skládku ve vzdálenosti do 3 m nebo s naložením na dopravní prostředek ručně živičných, o tl. vrstvy do 50 mm</t>
  </si>
  <si>
    <t>-929949090</t>
  </si>
  <si>
    <t>8</t>
  </si>
  <si>
    <t>113151111</t>
  </si>
  <si>
    <t>Rozebírání zpevněných ploch s přemístěním na skládku na vzdálenost do 20 m nebo s naložením na dopravní prostředek ze silničních panelů</t>
  </si>
  <si>
    <t>-491371673</t>
  </si>
  <si>
    <t>9</t>
  </si>
  <si>
    <t>167151101</t>
  </si>
  <si>
    <t>Nakládání, skládání a překládání neulehlého výkopku nebo sypaniny strojně nakládání, množství do 100 m3, z horniny třídy těžitelnosti I, skupiny 1 až 3</t>
  </si>
  <si>
    <t>m3</t>
  </si>
  <si>
    <t>-855053296</t>
  </si>
  <si>
    <t>745,1*0,35*0,2 "trasa výkopu"</t>
  </si>
  <si>
    <t>10</t>
  </si>
  <si>
    <t>171201231</t>
  </si>
  <si>
    <t>Poplatek za uložení stavebního odpadu na recyklační skládce (skládkovné) zeminy a kamení zatříděného do Katalogu odpadů pod kódem 17 05 04</t>
  </si>
  <si>
    <t>t</t>
  </si>
  <si>
    <t>43285432</t>
  </si>
  <si>
    <t>52,157*1,5</t>
  </si>
  <si>
    <t>Zakládání</t>
  </si>
  <si>
    <t>11</t>
  </si>
  <si>
    <t>291211111</t>
  </si>
  <si>
    <t>Zřízení zpevněné plochy ze silničních panelů osazených do lože tl. 50 mm z kameniva</t>
  </si>
  <si>
    <t>-1522565798</t>
  </si>
  <si>
    <t>Komunikace pozemní</t>
  </si>
  <si>
    <t>12</t>
  </si>
  <si>
    <t>564730011</t>
  </si>
  <si>
    <t>Podklad nebo kryt z kameniva hrubého drceného vel. 8-16 mm s rozprostřením a zhutněním, po zhutnění tl. 100 mm</t>
  </si>
  <si>
    <t>-1313894833</t>
  </si>
  <si>
    <t>13</t>
  </si>
  <si>
    <t>565135101</t>
  </si>
  <si>
    <t>Asfaltový beton vrstva podkladní ACP 16 (obalované kamenivo střednězrnné - OKS) s rozprostřením a zhutněním v pruhu šířky do 1,5 m, po zhutnění tl. 50 mm</t>
  </si>
  <si>
    <t>-160785688</t>
  </si>
  <si>
    <t>14</t>
  </si>
  <si>
    <t>581114113</t>
  </si>
  <si>
    <t>Kryt z prostého betonu komunikací pro pěší tl. 100 mm</t>
  </si>
  <si>
    <t>-1487755796</t>
  </si>
  <si>
    <t>591141111</t>
  </si>
  <si>
    <t>Kladení dlažby z kostek s provedením lože do tl. 50 mm, s vyplněním spár, s dvojím beraněním a se smetením přebytečného materiálu na krajnici velkých z kamene, do lože z cementové malty</t>
  </si>
  <si>
    <t>933955454</t>
  </si>
  <si>
    <t>16</t>
  </si>
  <si>
    <t>596211110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</si>
  <si>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do 50 m2</t>
  </si>
  <si>
    <t>-1649528713</t>
  </si>
  <si>
    <t>17</t>
  </si>
  <si>
    <t>596811120</t>
  </si>
  <si>
    <t>Kladení dlažby z betonových nebo kameninových dlaždic komunikací pro pěší s vyplněním spár a se smetením přebytečného materiálu na vzdálenost do 3 m s ložem z kameniva těženého tl. do 30 mm velikosti dlaždic do 0,09 m2 (bez zámku), pro plochy do 50 m2</t>
  </si>
  <si>
    <t>-398664700</t>
  </si>
  <si>
    <t>18</t>
  </si>
  <si>
    <t>596811220</t>
  </si>
  <si>
    <t>Kladení dlažby z betonových nebo kameninových dlaždic komunikací pro pěší s vyplněním spár a se smetením přebytečného materiálu na vzdálenost do 3 m s ložem z kameniva těženého tl. do 30 mm velikosti dlaždic přes 0,09 m2 do 0,25 m2, pro plochy do 50 m2</t>
  </si>
  <si>
    <t>-710275120</t>
  </si>
  <si>
    <t>Ostatní konstrukce a práce, bourání</t>
  </si>
  <si>
    <t>19</t>
  </si>
  <si>
    <t>919735111</t>
  </si>
  <si>
    <t>Řezání stávajícího živičného krytu nebo podkladu hloubky do 50 mm</t>
  </si>
  <si>
    <t>m</t>
  </si>
  <si>
    <t>-2015182895</t>
  </si>
  <si>
    <t>25*2 "trasa v chodníku" + 4 +3*2 "jáma protlaku"</t>
  </si>
  <si>
    <t>20</t>
  </si>
  <si>
    <t>919735123</t>
  </si>
  <si>
    <t>Řezání stávajícího betonového krytu nebo podkladu hloubky přes 100 do 150 mm</t>
  </si>
  <si>
    <t>-1244205158</t>
  </si>
  <si>
    <t>997</t>
  </si>
  <si>
    <t>Přesun sutě</t>
  </si>
  <si>
    <t>997221612</t>
  </si>
  <si>
    <t>Nakládání na dopravní prostředky pro vodorovnou dopravu vybouraných hmot</t>
  </si>
  <si>
    <t>-1287146113</t>
  </si>
  <si>
    <t>22</t>
  </si>
  <si>
    <t>997221861</t>
  </si>
  <si>
    <t>Poplatek za uložení stavebního odpadu na recyklační skládce (skládkovné) z prostého betonu zatříděného do Katalogu odpadů pod kódem 17 01 01</t>
  </si>
  <si>
    <t>-1540727884</t>
  </si>
  <si>
    <t>23</t>
  </si>
  <si>
    <t>997221875</t>
  </si>
  <si>
    <t>Poplatek za uložení stavebního odpadu na recyklační skládce (skládkovné) asfaltového bez obsahu dehtu zatříděného do Katalogu odpadů pod kódem 17 03 02</t>
  </si>
  <si>
    <t>-100817770</t>
  </si>
  <si>
    <t>PSV</t>
  </si>
  <si>
    <t>Práce a dodávky PSV</t>
  </si>
  <si>
    <t>741</t>
  </si>
  <si>
    <t>Elektroinstalace - silnoproud</t>
  </si>
  <si>
    <t>24</t>
  </si>
  <si>
    <t>741120401</t>
  </si>
  <si>
    <t>Montáž vodičů izolovaných měděných drátovacích bez ukončení v rozváděčích plných (CY), průřezu žily 0,35 až 6 mm2</t>
  </si>
  <si>
    <t>-1901353662</t>
  </si>
  <si>
    <t>24*0,5 "propoj ve stožáru"</t>
  </si>
  <si>
    <t>25</t>
  </si>
  <si>
    <t>M</t>
  </si>
  <si>
    <t>00000750</t>
  </si>
  <si>
    <t>vodič H07V-U 6 zelenožlutý (CY)</t>
  </si>
  <si>
    <t>32</t>
  </si>
  <si>
    <t>-1427548609</t>
  </si>
  <si>
    <t>26</t>
  </si>
  <si>
    <t>741322141</t>
  </si>
  <si>
    <t>Montáž přepěťových ochran nn se zapojením vodičů svodiče přepětí – typ 3 na DIN lištu jednopólových</t>
  </si>
  <si>
    <t>kus</t>
  </si>
  <si>
    <t>720473397</t>
  </si>
  <si>
    <t>24 "počet stožárů"</t>
  </si>
  <si>
    <t>27</t>
  </si>
  <si>
    <t>11.102.125</t>
  </si>
  <si>
    <t>Ochrana přepěťová SPD-T2+T3 pro LED Uc=320V,I=10A, In (8/20) 5kA, umístění do stožárové výzbroje</t>
  </si>
  <si>
    <t>-482605261</t>
  </si>
  <si>
    <t>Práce a dodávky M</t>
  </si>
  <si>
    <t>21-M</t>
  </si>
  <si>
    <t>Elektromontáže</t>
  </si>
  <si>
    <t>28</t>
  </si>
  <si>
    <t>210100003</t>
  </si>
  <si>
    <t>Ukončení vodičů izolovaných s označením a zapojením v rozváděči nebo na přístroji průřezu žíly do 16 mm2</t>
  </si>
  <si>
    <t>64</t>
  </si>
  <si>
    <t>-1020030705</t>
  </si>
  <si>
    <t>13*4*2 "počet stožárů" + 4 "stožár konc." + 2*4*2 "skříně"</t>
  </si>
  <si>
    <t>29</t>
  </si>
  <si>
    <t>210100014</t>
  </si>
  <si>
    <t>Ukončení vodičů izolovaných s označením a zapojením v rozváděči nebo na přístroji průřezu žíly do 10 mm2</t>
  </si>
  <si>
    <t>1202308050</t>
  </si>
  <si>
    <t>9*4*2 "stožáry" + 2*4 "stožár konc." + 2*4 "skříň</t>
  </si>
  <si>
    <t>30</t>
  </si>
  <si>
    <t>210100175</t>
  </si>
  <si>
    <t>Ukončení kabelů smršťovací záklopkou nebo páskou se zapojením bez letování počtu a průřezu žil do 3 x 10 mm2</t>
  </si>
  <si>
    <t>-1758665145</t>
  </si>
  <si>
    <t>9*2 "stožáry" + 2 "stožár konc." + 2 "skříň</t>
  </si>
  <si>
    <t>31</t>
  </si>
  <si>
    <t>210100176</t>
  </si>
  <si>
    <t>Ukončení kabelů smršťovací záklopkou nebo páskou se zapojením bez letování počtu a průřezu žil do 3 x 16 mm2</t>
  </si>
  <si>
    <t>238611635</t>
  </si>
  <si>
    <t>13*2 "počet stožárů" + 1 "stožár konc." + 2*2 "skříně"</t>
  </si>
  <si>
    <t>95270559</t>
  </si>
  <si>
    <t>pojistka PNA000 10A gG</t>
  </si>
  <si>
    <t>ks</t>
  </si>
  <si>
    <t>256</t>
  </si>
  <si>
    <t>-1693084765</t>
  </si>
  <si>
    <t>33</t>
  </si>
  <si>
    <t>210120102</t>
  </si>
  <si>
    <t>Montáž pojistek se zapojením vodičů závitových pojistkových částí pojistkových patron nožových</t>
  </si>
  <si>
    <t>795791618</t>
  </si>
  <si>
    <t>34</t>
  </si>
  <si>
    <t>43081140</t>
  </si>
  <si>
    <t>propojka zkratová ZP000</t>
  </si>
  <si>
    <t>462439590</t>
  </si>
  <si>
    <t>35</t>
  </si>
  <si>
    <t>210191515</t>
  </si>
  <si>
    <t xml:space="preserve">Montáž skříní pojistkových tenkocementových v pilíři rozpojovacích bez zapojení vodičů </t>
  </si>
  <si>
    <t>-1851912888</t>
  </si>
  <si>
    <t>36</t>
  </si>
  <si>
    <t>RVO</t>
  </si>
  <si>
    <t>Dodávka plastový pilíř RVO sestava skříní 1s3F elektroměr + skříň s výbavou dle výkresu rozváděče ZM HO</t>
  </si>
  <si>
    <t>-1504732586</t>
  </si>
  <si>
    <t>37</t>
  </si>
  <si>
    <t>SKR 5:3</t>
  </si>
  <si>
    <t>Pojistková rozpojovací skříň plastová pilířová SR 3ks lištových odpínačů 00 v SD pilíři (např. SR 330/NKP2)</t>
  </si>
  <si>
    <t>-1641308714</t>
  </si>
  <si>
    <t>38</t>
  </si>
  <si>
    <t>210202013X</t>
  </si>
  <si>
    <t>Montáž svítidel výbojkových se zapojením vodičů průmyslových nebo venkovních na výložník</t>
  </si>
  <si>
    <t>-1925394702</t>
  </si>
  <si>
    <t>39</t>
  </si>
  <si>
    <t>1241162</t>
  </si>
  <si>
    <t>Svítidlo LED montáž na výložník nebo dřík stožáru, max. příkon svítidla 32,5W, minimální měrný světelný výkon svítidla 120 lm/W, předřadník s možností nastavení funce CLO a autonomního řízení stmívání, certifikát ENEC a vyšší, materiál tělesa AL slitina, náhradní teplota chromatičnosti 2700K, (např. dle sv. výpočtu BGP760 T25 1xLED44-4S/727 DM10)</t>
  </si>
  <si>
    <t>-469538490</t>
  </si>
  <si>
    <t>40</t>
  </si>
  <si>
    <t>1241163</t>
  </si>
  <si>
    <t>Svítidlo LED montáž na výložník nebo dřík stožáru, max. příkon svítidla 32,5W, minimální měrný světelný výkon svítidla 120 lm/W, předřadník s možností nastavení funce CLO a autonomního řízení stmívání, certifikát ENEC a vyšší, materiál tělesa AL slitina, náhradní teplota chromatičnosti 2700K, (např. dle sv. výpočtu BGP760 T25 1xLED44-4S/727 DN10)</t>
  </si>
  <si>
    <t>1650714625</t>
  </si>
  <si>
    <t>41</t>
  </si>
  <si>
    <t>1241164</t>
  </si>
  <si>
    <t>Svítidlo LED montáž na výložník nebo dřík stožáru, max. příkon svítidla 18,8W, minimální měrný světelný výkon svítidla 110 lm/W, předřadník s možností nastavení funce CLO a autonomního řízení stmívání, certifikát ENEC a vyšší, materiál tělesa AL slitina, náhradní teplota chromatičnosti 2700K, (např. dle sv. výpočtu BGP760 T25 1xLED24-4S/727 DX10)</t>
  </si>
  <si>
    <t>-603088441</t>
  </si>
  <si>
    <t>42</t>
  </si>
  <si>
    <t>210204002</t>
  </si>
  <si>
    <t>Montáž stožárů osvětlení, bez zemních prací parkových ocelových</t>
  </si>
  <si>
    <t>709237341</t>
  </si>
  <si>
    <t>3+1+4</t>
  </si>
  <si>
    <t>43</t>
  </si>
  <si>
    <t>1152335</t>
  </si>
  <si>
    <t>STOZAR SILNICNI 3-STUP. JBS 8 159/108/89 typ BRNO</t>
  </si>
  <si>
    <t>-236962991</t>
  </si>
  <si>
    <t>44</t>
  </si>
  <si>
    <t>1152340</t>
  </si>
  <si>
    <t>STOZAR SILNICNI 3-STUP. JBS 8 133/108/60 typ BRNO</t>
  </si>
  <si>
    <t>2047275747</t>
  </si>
  <si>
    <t>45</t>
  </si>
  <si>
    <t>1194566</t>
  </si>
  <si>
    <t>STOZAR SADOVY 3-STUP. SB8 133/89/60 typ Brno</t>
  </si>
  <si>
    <t>1572894013</t>
  </si>
  <si>
    <t>46</t>
  </si>
  <si>
    <t>210204011</t>
  </si>
  <si>
    <t>Montáž stožárů osvětlení, bez zemních prací ocelových samostatně stojících, délky do 12 m</t>
  </si>
  <si>
    <t>349054043</t>
  </si>
  <si>
    <t>9+6+1</t>
  </si>
  <si>
    <t>47</t>
  </si>
  <si>
    <t>1152398</t>
  </si>
  <si>
    <t>STOZAR SILNICNI 3-STUP. JBS4 133/108/76 typ BRNO</t>
  </si>
  <si>
    <t>-1011456283</t>
  </si>
  <si>
    <t>48</t>
  </si>
  <si>
    <t>1152456</t>
  </si>
  <si>
    <t>STOZAR SADOVY 3-STUP. SB3 133/89/60 typ BRNO</t>
  </si>
  <si>
    <t>1574445931</t>
  </si>
  <si>
    <t>49</t>
  </si>
  <si>
    <t>1152454</t>
  </si>
  <si>
    <t>STOZAR SADOVY 3-STUP. SB4 133/89/60 typ BRNO</t>
  </si>
  <si>
    <t>-1013606474</t>
  </si>
  <si>
    <t>50</t>
  </si>
  <si>
    <t>210204103</t>
  </si>
  <si>
    <t>Montáž výložníků osvětlení jednoramenných sloupových, hmotnosti do 35 kg</t>
  </si>
  <si>
    <t>1591775157</t>
  </si>
  <si>
    <t>51</t>
  </si>
  <si>
    <t>1289746</t>
  </si>
  <si>
    <t>VYLOZNIK ROVNY SV 1/89-2000</t>
  </si>
  <si>
    <t>-1396472339</t>
  </si>
  <si>
    <t>52</t>
  </si>
  <si>
    <t>1289775</t>
  </si>
  <si>
    <t>VYLOZNIK ROVNY SV 2/89-2500/180</t>
  </si>
  <si>
    <t>1358793178</t>
  </si>
  <si>
    <t>53</t>
  </si>
  <si>
    <t>1152231</t>
  </si>
  <si>
    <t>VYLOZNIK ROVNY SV 1/60-500</t>
  </si>
  <si>
    <t>559439614</t>
  </si>
  <si>
    <t>54</t>
  </si>
  <si>
    <t>1289745</t>
  </si>
  <si>
    <t>VYLOZNIK ROVNY SV 1/89-1800</t>
  </si>
  <si>
    <t>-1161192542</t>
  </si>
  <si>
    <t>55</t>
  </si>
  <si>
    <t>210204201</t>
  </si>
  <si>
    <t>Montáž elektrovýzbroje stožárů osvětlení 1 okruh</t>
  </si>
  <si>
    <t>-31137420</t>
  </si>
  <si>
    <t>23 "počet stožárů"</t>
  </si>
  <si>
    <t>56</t>
  </si>
  <si>
    <t>33055020</t>
  </si>
  <si>
    <t>výzbroj stož. IP44, ukončení kabelů do 35mm2 např. EKM-2035-1D2 E27</t>
  </si>
  <si>
    <t>-849595076</t>
  </si>
  <si>
    <t>57</t>
  </si>
  <si>
    <t>210204202</t>
  </si>
  <si>
    <t>Montáž elektrovýzbroje stožárů osvětlení 2 okruhy</t>
  </si>
  <si>
    <t>2003514830</t>
  </si>
  <si>
    <t>58</t>
  </si>
  <si>
    <t>33055027</t>
  </si>
  <si>
    <t>výzbroj stož. IP 44, ukončení kabelů do 35mm2 např. EKM-2035-2D2</t>
  </si>
  <si>
    <t>82197514</t>
  </si>
  <si>
    <t>59</t>
  </si>
  <si>
    <t>210220022</t>
  </si>
  <si>
    <t>Montáž uzemňovacího vedení s upevněním, propojením a připojením pomocí svorek v zemi s izolací spojů vodičů FeZn drátem nebo lanem průměru do 10 mm v městské zástavbě</t>
  </si>
  <si>
    <t>26409257</t>
  </si>
  <si>
    <t>17+102+41+39+45+45+47+33+44+43+31+30+39+2"délka z výkresu"</t>
  </si>
  <si>
    <t>79+44+42+37+29+15+16+24+27+20+15"délka z výkresu"</t>
  </si>
  <si>
    <t>26*2 " stožáry"</t>
  </si>
  <si>
    <t>Součet</t>
  </si>
  <si>
    <t>60</t>
  </si>
  <si>
    <t>16011150</t>
  </si>
  <si>
    <t>drát FeZn 10mm (0,62kg/m)</t>
  </si>
  <si>
    <t>kg</t>
  </si>
  <si>
    <t>1578630525</t>
  </si>
  <si>
    <t>0,62*(a "délka trasy CYKY 4x16" + b "délka trasy CYKY 4x10" +26*2 "stožáry")</t>
  </si>
  <si>
    <t>61</t>
  </si>
  <si>
    <t>210220301</t>
  </si>
  <si>
    <t>Montáž hromosvodného vedení svorek se 2 šrouby</t>
  </si>
  <si>
    <t>-1944891592</t>
  </si>
  <si>
    <t>26*2 "uzemnění v zemi"+ 25 "stožáry" + 2 "skříně"</t>
  </si>
  <si>
    <t>62</t>
  </si>
  <si>
    <t>16010020</t>
  </si>
  <si>
    <t>svorka SU univerzální</t>
  </si>
  <si>
    <t>1134983799</t>
  </si>
  <si>
    <t>63</t>
  </si>
  <si>
    <t>210280003</t>
  </si>
  <si>
    <t>Zkoušky a prohlídky elektrických rozvodů a zařízení celková prohlídka, zkoušení, měření a vyhotovení revizní zprávy pro objem montážních prací přes 500 do 1000 tisíc Kč</t>
  </si>
  <si>
    <t>582389481</t>
  </si>
  <si>
    <t>210280712</t>
  </si>
  <si>
    <t>Zkoušky a prohlídky osvětlovacího zařízení měření intenzity osvětlení</t>
  </si>
  <si>
    <t>soubor</t>
  </si>
  <si>
    <t>1792986731</t>
  </si>
  <si>
    <t>65</t>
  </si>
  <si>
    <t>210290461</t>
  </si>
  <si>
    <t>Výměna částí jistících přístrojů pojistkových vložek (patron) včetně potřebné manipulace s pojistkovou hlavicí vyjmutí vadné vložky a vložení nové, velikosti do 25 A</t>
  </si>
  <si>
    <t>409317356</t>
  </si>
  <si>
    <t>66</t>
  </si>
  <si>
    <t>44040010</t>
  </si>
  <si>
    <t>hlavice pojistková E27</t>
  </si>
  <si>
    <t>-1229674346</t>
  </si>
  <si>
    <t>67</t>
  </si>
  <si>
    <t>43020015</t>
  </si>
  <si>
    <t>pojistka 6A E27</t>
  </si>
  <si>
    <t>219783960</t>
  </si>
  <si>
    <t>68</t>
  </si>
  <si>
    <t>43020115</t>
  </si>
  <si>
    <t>dotek pojistkový 6A</t>
  </si>
  <si>
    <t>-1502662038</t>
  </si>
  <si>
    <t>69</t>
  </si>
  <si>
    <t>210293011</t>
  </si>
  <si>
    <t>Údržba hromosvodů nátěry částí hromosvodných zařízení (odrezivění, očistění, základní a vrchní nátěr) svodových vodičů včetně podpěr a svorek</t>
  </si>
  <si>
    <t>-228655343</t>
  </si>
  <si>
    <t>24*0,5 "počet stožárů"</t>
  </si>
  <si>
    <t>70</t>
  </si>
  <si>
    <t>15010545</t>
  </si>
  <si>
    <t>bužírka smršťovací SB ŽZ 12,7/6,4</t>
  </si>
  <si>
    <t>-622147049</t>
  </si>
  <si>
    <t>71</t>
  </si>
  <si>
    <t>210812011</t>
  </si>
  <si>
    <t>Montáž izolovaných kabelů měděných do 1 kV bez ukončení plných a kulatých (CYKY, CHKE-R,...) uložených volně nebo v liště počtu a průřezu žil 3x1,5 až 6 mm2</t>
  </si>
  <si>
    <t>-1250450792</t>
  </si>
  <si>
    <t>15*11+3*6+4*4+8 "počet stožárů a délka"</t>
  </si>
  <si>
    <t>72</t>
  </si>
  <si>
    <t>03000175</t>
  </si>
  <si>
    <t>kabel CYKY-J 3x1,5</t>
  </si>
  <si>
    <t>-905194946</t>
  </si>
  <si>
    <t>Mezisoučet</t>
  </si>
  <si>
    <t>0,05*207 "prořez 5%"</t>
  </si>
  <si>
    <t>73</t>
  </si>
  <si>
    <t>210812033</t>
  </si>
  <si>
    <t>Montáž izolovaných kabelů měděných do 1 kV bez ukončení plných a kulatých (CYKY, CHKE-R,...) uložených volně nebo v liště počtu a průřezu žil 4x6 až 10 mm2</t>
  </si>
  <si>
    <t>-666544506</t>
  </si>
  <si>
    <t>79+44+42+37+29+15+16+24+27+20+15 " délka z výkresu"</t>
  </si>
  <si>
    <t xml:space="preserve">6*4 "stožáry" + 2*2 "stožáry konc." + 2*3 "skříň" </t>
  </si>
  <si>
    <t>74</t>
  </si>
  <si>
    <t>03000330</t>
  </si>
  <si>
    <t>kabel CYKY-J 4x10</t>
  </si>
  <si>
    <t>236849640</t>
  </si>
  <si>
    <t>79+44+42+37+29+15+16+24+27+20+15</t>
  </si>
  <si>
    <t>2*3 "skříň" + 9*4 "stožáry" + 2*2 "stožáry konc."</t>
  </si>
  <si>
    <t>0,05*354 "prořez 5%"</t>
  </si>
  <si>
    <t>75</t>
  </si>
  <si>
    <t>210812035</t>
  </si>
  <si>
    <t>Montáž izolovaných kabelů měděných do 1 kV bez ukončení plných a kulatých (CYKY, CHKE-R,...) uložených volně nebo v liště počtu a průřezu žil 4x16 mm2</t>
  </si>
  <si>
    <t>-1371364170</t>
  </si>
  <si>
    <t>13*4 "stožáry" + 2*3 "skříně" + 1*3 "stožár"</t>
  </si>
  <si>
    <t>76</t>
  </si>
  <si>
    <t>03000345</t>
  </si>
  <si>
    <t>kabel CYKY-J 4x16</t>
  </si>
  <si>
    <t>1431475025</t>
  </si>
  <si>
    <t>0,07*619 "prořez 7%"</t>
  </si>
  <si>
    <t>77</t>
  </si>
  <si>
    <t>210950202</t>
  </si>
  <si>
    <t>Ostatní práce při montáži vodičů, šňůr a kabelů Příplatek k cenám za zatahování kabelů do tvárnicových tras s komorami nebo do kolektorů hmotnosti kabelů do 2 kg</t>
  </si>
  <si>
    <t>-664539270</t>
  </si>
  <si>
    <t>46-M</t>
  </si>
  <si>
    <t>Zemní práce při extr.mont.pracích</t>
  </si>
  <si>
    <t>78</t>
  </si>
  <si>
    <t>460030011</t>
  </si>
  <si>
    <t>Přípravné terénní práce sejmutí drnu včetně nařezání a uložení na hromady nebo naložení na dopravní prostředek jakékoliv tloušťky</t>
  </si>
  <si>
    <t>219564097</t>
  </si>
  <si>
    <t>10,5+25+2+13+8+22+70+62+39+148+80+24+11+17+111+25+22,6 "výkop trasy"</t>
  </si>
  <si>
    <t>79</t>
  </si>
  <si>
    <t>460030023</t>
  </si>
  <si>
    <t>Přípravné terénní práce odstranění dřevitého porostu z keřů nebo stromků průměru kmenů do 5 cm včetně odstranění kořenů a složení do hromad nebo naložení na dopravní prostředek tvrdého středně hustého</t>
  </si>
  <si>
    <t>1712953588</t>
  </si>
  <si>
    <t>(242+18)*1 "trasa výkopu"</t>
  </si>
  <si>
    <t>80</t>
  </si>
  <si>
    <t>460050803</t>
  </si>
  <si>
    <t>Hloubení nezapažených jam ručně pro stožáry s přemístěním výkopku do vzdálenosti 3 m od okraje jámy nebo naložením na dopravní prostředek, včetně zásypu, zhutnění a urovnání povrchu ostatních typů v hornině třídy 3</t>
  </si>
  <si>
    <t>-1659226449</t>
  </si>
  <si>
    <t>16*(0,8*0,8*1,3)+8*(0,6*0,6*1,1) "jámy pro stožáry"</t>
  </si>
  <si>
    <t>22*(1,2*2*1,5) "jámy pro protlaky"</t>
  </si>
  <si>
    <t>81</t>
  </si>
  <si>
    <t>460070163X</t>
  </si>
  <si>
    <t>Hloubení nezapažených jam ručně pro ostatní konstrukce s přemístěním výkopku do vzdálenosti 3 m od okraje jámy nebo naložením na dopravní prostředek, včetně zásypu, zhutnění a urovnání povrchu pro základy venkovních rozvaděčů (RP) 1 a 2 k reléovému domku, v hornině třídy 3</t>
  </si>
  <si>
    <t>-1541362072</t>
  </si>
  <si>
    <t>82</t>
  </si>
  <si>
    <t>460070163XX</t>
  </si>
  <si>
    <t>648786784</t>
  </si>
  <si>
    <t>83</t>
  </si>
  <si>
    <t>460070363</t>
  </si>
  <si>
    <t>Hloubení nezapažených jam ručně pro ostatní konstrukce s přemístěním výkopku do vzdálenosti 3 m od okraje jámy nebo naložením na dopravní prostředek, včetně zásypu, zhutnění a urovnání povrchu pro venkovní rozvaděč k reléovému domku, v hornině třídy 3</t>
  </si>
  <si>
    <t>-1227184501</t>
  </si>
  <si>
    <t>84</t>
  </si>
  <si>
    <t>460080013</t>
  </si>
  <si>
    <t>Základové konstrukce základ bez bednění do rostlé zeminy z monolitického betonu tř. C 12/15</t>
  </si>
  <si>
    <t>-1438391903</t>
  </si>
  <si>
    <t>16*(0,8*0,8*0,07)+8*(0,6*0,6*0,5) "jámy pro stožáry"</t>
  </si>
  <si>
    <t>85</t>
  </si>
  <si>
    <t>59248005</t>
  </si>
  <si>
    <t>dlažba plošná betonová chodníková 300x300x50mm přírodní</t>
  </si>
  <si>
    <t>128</t>
  </si>
  <si>
    <t>-1383198739</t>
  </si>
  <si>
    <t>86</t>
  </si>
  <si>
    <t>OSM.223090</t>
  </si>
  <si>
    <t xml:space="preserve">Trubka  DN 250/1000</t>
  </si>
  <si>
    <t>1985593144</t>
  </si>
  <si>
    <t>87</t>
  </si>
  <si>
    <t>WVN.DP415100W</t>
  </si>
  <si>
    <t>Trubka DN 300/1000</t>
  </si>
  <si>
    <t>-343013500</t>
  </si>
  <si>
    <t>88</t>
  </si>
  <si>
    <t>460120013</t>
  </si>
  <si>
    <t>Ostatní zemní práce při stavbě nadzemních vedení zásyp jam ručně včetně upěchování a uložení výkopku ve vrstvách, a úpravy povrchu, v hornině třídy 3</t>
  </si>
  <si>
    <t>108052534</t>
  </si>
  <si>
    <t>89</t>
  </si>
  <si>
    <t>460150133</t>
  </si>
  <si>
    <t>Hloubení zapažených i nezapažených kabelových rýh ručně včetně urovnání dna s přemístěním výkopku do vzdálenosti 3 m od okraje jámy nebo naložením na dopravní prostředek šířky 35 cm, hloubky 50 cm, v hornině třídy 3</t>
  </si>
  <si>
    <t>-1971989054</t>
  </si>
  <si>
    <t>27 "trasa v chodníku"</t>
  </si>
  <si>
    <t>90</t>
  </si>
  <si>
    <t>460150163</t>
  </si>
  <si>
    <t>Hloubení zapažených i nezapažených kabelových rýh ručně včetně urovnání dna s přemístěním výkopku do vzdálenosti 3 m od okraje jámy nebo naložením na dopravní prostředek šířky 35 cm, hloubky 80 cm, v hornině třídy 3</t>
  </si>
  <si>
    <t>367427381</t>
  </si>
  <si>
    <t>10,5+25+12+2+13+3+8+22+72+62+39+11+148+80+24+11+17+111+25+22,6 "trasa výkopu"</t>
  </si>
  <si>
    <t>91</t>
  </si>
  <si>
    <t>460300002</t>
  </si>
  <si>
    <t>Zásyp jam strojně s uložením výkopku ve vrstvách včetně zhutnění a urovnání povrchu ve volném terénu</t>
  </si>
  <si>
    <t>1084200159</t>
  </si>
  <si>
    <t>16*(0,8*0,8*0,5)+8*(0,6*0,6*0,5) "jámy pro stožáry"</t>
  </si>
  <si>
    <t>92</t>
  </si>
  <si>
    <t>460310005</t>
  </si>
  <si>
    <t>Zemní protlaky strojně neřízený zemní protlak ( krtek) v hornině tř. 1 a 2 průměr protlaku přes 90 do 110 mm</t>
  </si>
  <si>
    <t>189078856</t>
  </si>
  <si>
    <t>7+6+6 "vjezdy"</t>
  </si>
  <si>
    <t>93</t>
  </si>
  <si>
    <t>21011530</t>
  </si>
  <si>
    <t>trubka korugovaná ochranná D110 červená ohebná</t>
  </si>
  <si>
    <t>-301051456</t>
  </si>
  <si>
    <t>0,05*19 "prořez 5%"</t>
  </si>
  <si>
    <t>94</t>
  </si>
  <si>
    <t>460310103</t>
  </si>
  <si>
    <t>Zemní protlaky strojně neřízený zemní protlak ( krtek) řízené horizontální vrtání v hornině tř. 1 až 4 pro protlačení PE trub, v hloubce do 6 m vnějšího průměru vrtu přes 90 do 110 mm</t>
  </si>
  <si>
    <t>-1637046502</t>
  </si>
  <si>
    <t>19+10+12+10+9+9 "vjezdy do objektu ČEZ a silnice"</t>
  </si>
  <si>
    <t>95</t>
  </si>
  <si>
    <t>-1256547211</t>
  </si>
  <si>
    <t>0,05*69 "prořez 5%"</t>
  </si>
  <si>
    <t>96</t>
  </si>
  <si>
    <t>460421101</t>
  </si>
  <si>
    <t>Kabelové lože včetně podsypu, zhutnění a urovnání povrchu z písku nebo štěrkopísku tloušťky 10 cm nad kabel bez zakrytí, šířky do 65 cm</t>
  </si>
  <si>
    <t>-820078574</t>
  </si>
  <si>
    <t>97</t>
  </si>
  <si>
    <t>460520164</t>
  </si>
  <si>
    <t>Montáž trubek ochranných uložených volně do rýhy plastových tuhých,vnitřního průměru přes 90 do 110 mm</t>
  </si>
  <si>
    <t>-1102537047</t>
  </si>
  <si>
    <t>3+4+3 "tepelný kanál"</t>
  </si>
  <si>
    <t>98</t>
  </si>
  <si>
    <t>28613966</t>
  </si>
  <si>
    <t>trubka ochranná PEHD 110x4,2mm</t>
  </si>
  <si>
    <t>-32848108</t>
  </si>
  <si>
    <t>99</t>
  </si>
  <si>
    <t>460520173</t>
  </si>
  <si>
    <t>Montáž trubek ochranných uložených volně do rýhy plastových ohebných, vnitřního průměru přes 50 do 90 mm</t>
  </si>
  <si>
    <t>-555673435</t>
  </si>
  <si>
    <t>22*2 "stožáry" + 5*3 "skříně" + 1*3 "stožár koncové"</t>
  </si>
  <si>
    <t>100</t>
  </si>
  <si>
    <t>21011515</t>
  </si>
  <si>
    <t>trubka korugovaná ochranná D63 červená ohebná</t>
  </si>
  <si>
    <t>-1927408827</t>
  </si>
  <si>
    <t>0,05*968 "prořez 5%"</t>
  </si>
  <si>
    <t>101</t>
  </si>
  <si>
    <t>460560113</t>
  </si>
  <si>
    <t>Zásyp kabelových rýh ručně s uložením výkopku ve vrstvách včetně zhutnění a urovnání povrchu šířky 35 cm hloubky 30 cm, v hornině třídy 3</t>
  </si>
  <si>
    <t>-1007738108</t>
  </si>
  <si>
    <t>102</t>
  </si>
  <si>
    <t>460560143</t>
  </si>
  <si>
    <t>Zásyp kabelových rýh ručně s uložením výkopku ve vrstvách včetně zhutnění a urovnání povrchu šířky 35 cm hloubky 60 cm, v hornině třídy 3</t>
  </si>
  <si>
    <t>205772554</t>
  </si>
  <si>
    <t>103</t>
  </si>
  <si>
    <t>460600023</t>
  </si>
  <si>
    <t>Přemístění (odvoz) horniny, suti a vybouraných hmot vodorovné přemístění horniny včetně složení, bez naložení a rozprostření jakékoliv třídy, na vzdálenost přes 500 do 1000 m</t>
  </si>
  <si>
    <t>912830270</t>
  </si>
  <si>
    <t>104</t>
  </si>
  <si>
    <t>460600031</t>
  </si>
  <si>
    <t>Přemístění (odvoz) horniny, suti a vybouraných hmot vodorovné přemístění horniny včetně složení, bez naložení a rozprostření jakékoliv třídy, na vzdálenost Příplatek k ceně -0023 za každých dalších i započatých 1000 m</t>
  </si>
  <si>
    <t>-717345166</t>
  </si>
  <si>
    <t>52,177*10 "trasa odvozu na skládku"</t>
  </si>
  <si>
    <t>105</t>
  </si>
  <si>
    <t>460620007</t>
  </si>
  <si>
    <t>Úprava terénu zatravnění, včetně dodání osiva a zalití vodou na rovině</t>
  </si>
  <si>
    <t>-1913725594</t>
  </si>
  <si>
    <t>106</t>
  </si>
  <si>
    <t>460620013</t>
  </si>
  <si>
    <t>Úprava terénu provizorní úprava terénu včetně odkopání drobných nerovností a zásypu prohlubní se zhutněním, v hornině třídy 3</t>
  </si>
  <si>
    <t>-712193412</t>
  </si>
  <si>
    <t>58-M</t>
  </si>
  <si>
    <t>Revize vyhrazených technických zařízení</t>
  </si>
  <si>
    <t>107</t>
  </si>
  <si>
    <t>580106011</t>
  </si>
  <si>
    <t>Měření při revizích zemního přechodového odporu celkového nebo ochranného vodiče</t>
  </si>
  <si>
    <t>měření</t>
  </si>
  <si>
    <t>-697512220</t>
  </si>
  <si>
    <t>HZS</t>
  </si>
  <si>
    <t>Hodinové zúčtovací sazby</t>
  </si>
  <si>
    <t>108</t>
  </si>
  <si>
    <t>HZS2222</t>
  </si>
  <si>
    <t>Hodinové zúčtovací sazby profesí PSV provádění stavebních instalací elektrikář odborný</t>
  </si>
  <si>
    <t>hod</t>
  </si>
  <si>
    <t>512</t>
  </si>
  <si>
    <t>-1354355723</t>
  </si>
  <si>
    <t>109</t>
  </si>
  <si>
    <t>HZS105</t>
  </si>
  <si>
    <t>Montážní plošina</t>
  </si>
  <si>
    <t>HOD</t>
  </si>
  <si>
    <t>948920407</t>
  </si>
  <si>
    <t>VRN</t>
  </si>
  <si>
    <t>Vedlejší rozpočtové náklady</t>
  </si>
  <si>
    <t>VRN1</t>
  </si>
  <si>
    <t>Průzkumné, geodetické a projektové práce</t>
  </si>
  <si>
    <t>110</t>
  </si>
  <si>
    <t>011002000</t>
  </si>
  <si>
    <t>Průzkumné práce</t>
  </si>
  <si>
    <t>objem</t>
  </si>
  <si>
    <t>1024</t>
  </si>
  <si>
    <t>651885172</t>
  </si>
  <si>
    <t>111</t>
  </si>
  <si>
    <t>011464000</t>
  </si>
  <si>
    <t>Měření (monitoring) úrovně osvětlení</t>
  </si>
  <si>
    <t>-1263121102</t>
  </si>
  <si>
    <t>112</t>
  </si>
  <si>
    <t>012002000</t>
  </si>
  <si>
    <t>Geodetické práce</t>
  </si>
  <si>
    <t>52781213</t>
  </si>
  <si>
    <t>113</t>
  </si>
  <si>
    <t>012002001</t>
  </si>
  <si>
    <t>Zpracování geometrického plánu</t>
  </si>
  <si>
    <t>1787541403</t>
  </si>
  <si>
    <t>114</t>
  </si>
  <si>
    <t>013002000</t>
  </si>
  <si>
    <t>Projektové práce - DSPS</t>
  </si>
  <si>
    <t>-1815883684</t>
  </si>
  <si>
    <t>VRN3</t>
  </si>
  <si>
    <t>Zařízení staveniště</t>
  </si>
  <si>
    <t>115</t>
  </si>
  <si>
    <t>031002000</t>
  </si>
  <si>
    <t>Související práce pro zařízení staveniště</t>
  </si>
  <si>
    <t>1470515094</t>
  </si>
  <si>
    <t>116</t>
  </si>
  <si>
    <t>032002000</t>
  </si>
  <si>
    <t>Vybavení staveniště</t>
  </si>
  <si>
    <t>2117638065</t>
  </si>
  <si>
    <t>VRN5</t>
  </si>
  <si>
    <t>Finanční náklady</t>
  </si>
  <si>
    <t>117</t>
  </si>
  <si>
    <t>053002000</t>
  </si>
  <si>
    <t>Poplatky</t>
  </si>
  <si>
    <t>-1514211394</t>
  </si>
  <si>
    <t>SEZNAM FIGUR</t>
  </si>
  <si>
    <t>Výměra</t>
  </si>
  <si>
    <t xml:space="preserve"> 02-2020</t>
  </si>
  <si>
    <t>Použití figury: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</si>
</sst>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8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7" fillId="0" borderId="16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/>
    </xf>
    <xf numFmtId="167" fontId="37" fillId="0" borderId="18" xfId="0" applyNumberFormat="1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20</v>
      </c>
      <c r="AL7" s="22"/>
      <c r="AM7" s="22"/>
      <c r="AN7" s="27" t="s">
        <v>21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22</v>
      </c>
      <c r="E8" s="22"/>
      <c r="F8" s="22"/>
      <c r="G8" s="22"/>
      <c r="H8" s="22"/>
      <c r="I8" s="22"/>
      <c r="J8" s="22"/>
      <c r="K8" s="27" t="s">
        <v>23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24</v>
      </c>
      <c r="AL8" s="22"/>
      <c r="AM8" s="22"/>
      <c r="AN8" s="33" t="s">
        <v>25</v>
      </c>
      <c r="AO8" s="22"/>
      <c r="AP8" s="22"/>
      <c r="AQ8" s="22"/>
      <c r="AR8" s="20"/>
      <c r="BE8" s="31"/>
      <c r="BS8" s="17" t="s">
        <v>6</v>
      </c>
    </row>
    <row r="9" s="1" customFormat="1" ht="29.28" customHeight="1">
      <c r="B9" s="21"/>
      <c r="C9" s="22"/>
      <c r="D9" s="26" t="s">
        <v>26</v>
      </c>
      <c r="E9" s="22"/>
      <c r="F9" s="22"/>
      <c r="G9" s="22"/>
      <c r="H9" s="22"/>
      <c r="I9" s="22"/>
      <c r="J9" s="22"/>
      <c r="K9" s="34" t="s">
        <v>27</v>
      </c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6" t="s">
        <v>28</v>
      </c>
      <c r="AL9" s="22"/>
      <c r="AM9" s="22"/>
      <c r="AN9" s="34" t="s">
        <v>29</v>
      </c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30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31</v>
      </c>
      <c r="AL10" s="22"/>
      <c r="AM10" s="22"/>
      <c r="AN10" s="27" t="s">
        <v>32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33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34</v>
      </c>
      <c r="AL11" s="22"/>
      <c r="AM11" s="22"/>
      <c r="AN11" s="27" t="s">
        <v>32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35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31</v>
      </c>
      <c r="AL13" s="22"/>
      <c r="AM13" s="22"/>
      <c r="AN13" s="35" t="s">
        <v>36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5" t="s">
        <v>36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2" t="s">
        <v>34</v>
      </c>
      <c r="AL14" s="22"/>
      <c r="AM14" s="22"/>
      <c r="AN14" s="35" t="s">
        <v>36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37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31</v>
      </c>
      <c r="AL16" s="22"/>
      <c r="AM16" s="22"/>
      <c r="AN16" s="27" t="s">
        <v>32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33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34</v>
      </c>
      <c r="AL17" s="22"/>
      <c r="AM17" s="22"/>
      <c r="AN17" s="27" t="s">
        <v>32</v>
      </c>
      <c r="AO17" s="22"/>
      <c r="AP17" s="22"/>
      <c r="AQ17" s="22"/>
      <c r="AR17" s="20"/>
      <c r="BE17" s="31"/>
      <c r="BS17" s="17" t="s">
        <v>38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39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31</v>
      </c>
      <c r="AL19" s="22"/>
      <c r="AM19" s="22"/>
      <c r="AN19" s="27" t="s">
        <v>40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41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34</v>
      </c>
      <c r="AL20" s="22"/>
      <c r="AM20" s="22"/>
      <c r="AN20" s="27" t="s">
        <v>32</v>
      </c>
      <c r="AO20" s="22"/>
      <c r="AP20" s="22"/>
      <c r="AQ20" s="22"/>
      <c r="AR20" s="20"/>
      <c r="BE20" s="31"/>
      <c r="BS20" s="17" t="s">
        <v>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42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47.25" customHeight="1">
      <c r="B23" s="21"/>
      <c r="C23" s="22"/>
      <c r="D23" s="22"/>
      <c r="E23" s="37" t="s">
        <v>43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2"/>
      <c r="AQ25" s="22"/>
      <c r="AR25" s="20"/>
      <c r="BE25" s="31"/>
    </row>
    <row r="26" s="2" customFormat="1" ht="25.92" customHeight="1">
      <c r="A26" s="39"/>
      <c r="B26" s="40"/>
      <c r="C26" s="41"/>
      <c r="D26" s="42" t="s">
        <v>44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1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1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45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46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47</v>
      </c>
      <c r="AL28" s="46"/>
      <c r="AM28" s="46"/>
      <c r="AN28" s="46"/>
      <c r="AO28" s="46"/>
      <c r="AP28" s="41"/>
      <c r="AQ28" s="41"/>
      <c r="AR28" s="45"/>
      <c r="BE28" s="31"/>
    </row>
    <row r="29" s="3" customFormat="1" ht="14.4" customHeight="1">
      <c r="A29" s="3"/>
      <c r="B29" s="47"/>
      <c r="C29" s="48"/>
      <c r="D29" s="32" t="s">
        <v>48</v>
      </c>
      <c r="E29" s="48"/>
      <c r="F29" s="32" t="s">
        <v>49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2" t="s">
        <v>50</v>
      </c>
      <c r="G30" s="48"/>
      <c r="H30" s="48"/>
      <c r="I30" s="48"/>
      <c r="J30" s="48"/>
      <c r="K30" s="48"/>
      <c r="L30" s="49">
        <v>0.14999999999999999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2" t="s">
        <v>51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2" t="s">
        <v>52</v>
      </c>
      <c r="G32" s="48"/>
      <c r="H32" s="48"/>
      <c r="I32" s="48"/>
      <c r="J32" s="48"/>
      <c r="K32" s="48"/>
      <c r="L32" s="49">
        <v>0.14999999999999999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2" t="s">
        <v>53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54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55</v>
      </c>
      <c r="U35" s="55"/>
      <c r="V35" s="55"/>
      <c r="W35" s="55"/>
      <c r="X35" s="57" t="s">
        <v>56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3" t="s">
        <v>57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2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02-2020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Hodonín - ul. U Elektrárny - veřejné osvětlení cesta na Nesyt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2" t="s">
        <v>22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Hodonín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2" t="s">
        <v>24</v>
      </c>
      <c r="AJ47" s="41"/>
      <c r="AK47" s="41"/>
      <c r="AL47" s="41"/>
      <c r="AM47" s="73" t="str">
        <f>IF(AN8= "","",AN8)</f>
        <v>30. 10. 2020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2" t="s">
        <v>30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 xml:space="preserve"> 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2" t="s">
        <v>37</v>
      </c>
      <c r="AJ49" s="41"/>
      <c r="AK49" s="41"/>
      <c r="AL49" s="41"/>
      <c r="AM49" s="74" t="str">
        <f>IF(E17="","",E17)</f>
        <v xml:space="preserve"> </v>
      </c>
      <c r="AN49" s="65"/>
      <c r="AO49" s="65"/>
      <c r="AP49" s="65"/>
      <c r="AQ49" s="41"/>
      <c r="AR49" s="45"/>
      <c r="AS49" s="75" t="s">
        <v>58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2" t="s">
        <v>35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2" t="s">
        <v>39</v>
      </c>
      <c r="AJ50" s="41"/>
      <c r="AK50" s="41"/>
      <c r="AL50" s="41"/>
      <c r="AM50" s="74" t="str">
        <f>IF(E20="","",E20)</f>
        <v>Jiří Novák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59</v>
      </c>
      <c r="D52" s="88"/>
      <c r="E52" s="88"/>
      <c r="F52" s="88"/>
      <c r="G52" s="88"/>
      <c r="H52" s="89"/>
      <c r="I52" s="90" t="s">
        <v>60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61</v>
      </c>
      <c r="AH52" s="88"/>
      <c r="AI52" s="88"/>
      <c r="AJ52" s="88"/>
      <c r="AK52" s="88"/>
      <c r="AL52" s="88"/>
      <c r="AM52" s="88"/>
      <c r="AN52" s="90" t="s">
        <v>62</v>
      </c>
      <c r="AO52" s="88"/>
      <c r="AP52" s="88"/>
      <c r="AQ52" s="92" t="s">
        <v>63</v>
      </c>
      <c r="AR52" s="45"/>
      <c r="AS52" s="93" t="s">
        <v>64</v>
      </c>
      <c r="AT52" s="94" t="s">
        <v>65</v>
      </c>
      <c r="AU52" s="94" t="s">
        <v>66</v>
      </c>
      <c r="AV52" s="94" t="s">
        <v>67</v>
      </c>
      <c r="AW52" s="94" t="s">
        <v>68</v>
      </c>
      <c r="AX52" s="94" t="s">
        <v>69</v>
      </c>
      <c r="AY52" s="94" t="s">
        <v>70</v>
      </c>
      <c r="AZ52" s="94" t="s">
        <v>71</v>
      </c>
      <c r="BA52" s="94" t="s">
        <v>72</v>
      </c>
      <c r="BB52" s="94" t="s">
        <v>73</v>
      </c>
      <c r="BC52" s="94" t="s">
        <v>74</v>
      </c>
      <c r="BD52" s="95" t="s">
        <v>75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76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ROUND(AG55,2)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32</v>
      </c>
      <c r="AR54" s="105"/>
      <c r="AS54" s="106">
        <f>ROUND(AS55,2)</f>
        <v>0</v>
      </c>
      <c r="AT54" s="107">
        <f>ROUND(SUM(AV54:AW54),2)</f>
        <v>0</v>
      </c>
      <c r="AU54" s="108">
        <f>ROUND(AU55,5)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ROUND(AZ55,2)</f>
        <v>0</v>
      </c>
      <c r="BA54" s="107">
        <f>ROUND(BA55,2)</f>
        <v>0</v>
      </c>
      <c r="BB54" s="107">
        <f>ROUND(BB55,2)</f>
        <v>0</v>
      </c>
      <c r="BC54" s="107">
        <f>ROUND(BC55,2)</f>
        <v>0</v>
      </c>
      <c r="BD54" s="109">
        <f>ROUND(BD55,2)</f>
        <v>0</v>
      </c>
      <c r="BE54" s="6"/>
      <c r="BS54" s="110" t="s">
        <v>77</v>
      </c>
      <c r="BT54" s="110" t="s">
        <v>78</v>
      </c>
      <c r="BU54" s="111" t="s">
        <v>79</v>
      </c>
      <c r="BV54" s="110" t="s">
        <v>80</v>
      </c>
      <c r="BW54" s="110" t="s">
        <v>5</v>
      </c>
      <c r="BX54" s="110" t="s">
        <v>81</v>
      </c>
      <c r="CL54" s="110" t="s">
        <v>19</v>
      </c>
    </row>
    <row r="55" s="7" customFormat="1" ht="24.75" customHeight="1">
      <c r="A55" s="112" t="s">
        <v>82</v>
      </c>
      <c r="B55" s="113"/>
      <c r="C55" s="114"/>
      <c r="D55" s="115" t="s">
        <v>14</v>
      </c>
      <c r="E55" s="115"/>
      <c r="F55" s="115"/>
      <c r="G55" s="115"/>
      <c r="H55" s="115"/>
      <c r="I55" s="116"/>
      <c r="J55" s="115" t="s">
        <v>83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'02-2020 - Hodonín, ul. U ...'!J30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84</v>
      </c>
      <c r="AR55" s="119"/>
      <c r="AS55" s="120">
        <v>0</v>
      </c>
      <c r="AT55" s="121">
        <f>ROUND(SUM(AV55:AW55),2)</f>
        <v>0</v>
      </c>
      <c r="AU55" s="122">
        <f>'02-2020 - Hodonín, ul. U ...'!P96</f>
        <v>0</v>
      </c>
      <c r="AV55" s="121">
        <f>'02-2020 - Hodonín, ul. U ...'!J33</f>
        <v>0</v>
      </c>
      <c r="AW55" s="121">
        <f>'02-2020 - Hodonín, ul. U ...'!J34</f>
        <v>0</v>
      </c>
      <c r="AX55" s="121">
        <f>'02-2020 - Hodonín, ul. U ...'!J35</f>
        <v>0</v>
      </c>
      <c r="AY55" s="121">
        <f>'02-2020 - Hodonín, ul. U ...'!J36</f>
        <v>0</v>
      </c>
      <c r="AZ55" s="121">
        <f>'02-2020 - Hodonín, ul. U ...'!F33</f>
        <v>0</v>
      </c>
      <c r="BA55" s="121">
        <f>'02-2020 - Hodonín, ul. U ...'!F34</f>
        <v>0</v>
      </c>
      <c r="BB55" s="121">
        <f>'02-2020 - Hodonín, ul. U ...'!F35</f>
        <v>0</v>
      </c>
      <c r="BC55" s="121">
        <f>'02-2020 - Hodonín, ul. U ...'!F36</f>
        <v>0</v>
      </c>
      <c r="BD55" s="123">
        <f>'02-2020 - Hodonín, ul. U ...'!F37</f>
        <v>0</v>
      </c>
      <c r="BE55" s="7"/>
      <c r="BT55" s="124" t="s">
        <v>85</v>
      </c>
      <c r="BV55" s="124" t="s">
        <v>80</v>
      </c>
      <c r="BW55" s="124" t="s">
        <v>86</v>
      </c>
      <c r="BX55" s="124" t="s">
        <v>5</v>
      </c>
      <c r="CL55" s="124" t="s">
        <v>19</v>
      </c>
      <c r="CM55" s="124" t="s">
        <v>87</v>
      </c>
    </row>
    <row r="56" s="2" customFormat="1" ht="30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5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="2" customFormat="1" ht="6.96" customHeight="1">
      <c r="A57" s="39"/>
      <c r="B57" s="60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45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</sheetData>
  <sheetProtection sheet="1" formatColumns="0" formatRows="0" objects="1" scenarios="1" spinCount="100000" saltValue="UTVhNkLEHRLZa3hc7UrV73VSqSZKZHeWfP4jOTIWGQNqjT8pF8EYI42bXUbfdSoX69wiPqx8sbH97PeEb4qn9Q==" hashValue="sWyeKezuWyZuv2i+RGSEialxNlOMtcAyecL8aWBKOqAvhtfCcZNsflvV9K+/pJur72RIXpyqafPLm9GJ5DYoLA==" algorithmName="SHA-512" password="CC61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02-2020 - Hodonín, ul. U 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86</v>
      </c>
      <c r="AZ2" s="125" t="s">
        <v>88</v>
      </c>
      <c r="BA2" s="125" t="s">
        <v>89</v>
      </c>
      <c r="BB2" s="125" t="s">
        <v>32</v>
      </c>
      <c r="BC2" s="125" t="s">
        <v>90</v>
      </c>
      <c r="BD2" s="125" t="s">
        <v>91</v>
      </c>
    </row>
    <row r="3" s="1" customFormat="1" ht="6.96" customHeight="1">
      <c r="B3" s="126"/>
      <c r="C3" s="127"/>
      <c r="D3" s="127"/>
      <c r="E3" s="127"/>
      <c r="F3" s="127"/>
      <c r="G3" s="127"/>
      <c r="H3" s="127"/>
      <c r="I3" s="127"/>
      <c r="J3" s="127"/>
      <c r="K3" s="127"/>
      <c r="L3" s="20"/>
      <c r="AT3" s="17" t="s">
        <v>87</v>
      </c>
      <c r="AZ3" s="125" t="s">
        <v>92</v>
      </c>
      <c r="BA3" s="125" t="s">
        <v>93</v>
      </c>
      <c r="BB3" s="125" t="s">
        <v>32</v>
      </c>
      <c r="BC3" s="125" t="s">
        <v>94</v>
      </c>
      <c r="BD3" s="125" t="s">
        <v>91</v>
      </c>
    </row>
    <row r="4" s="1" customFormat="1" ht="24.96" customHeight="1">
      <c r="B4" s="20"/>
      <c r="D4" s="128" t="s">
        <v>95</v>
      </c>
      <c r="L4" s="20"/>
      <c r="M4" s="12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0" t="s">
        <v>16</v>
      </c>
      <c r="L6" s="20"/>
    </row>
    <row r="7" s="1" customFormat="1" ht="16.5" customHeight="1">
      <c r="B7" s="20"/>
      <c r="E7" s="131" t="str">
        <f>'Rekapitulace stavby'!K6</f>
        <v>Hodonín - ul. U Elektrárny - veřejné osvětlení cesta na Nesyt</v>
      </c>
      <c r="F7" s="130"/>
      <c r="G7" s="130"/>
      <c r="H7" s="130"/>
      <c r="L7" s="20"/>
    </row>
    <row r="8" s="2" customFormat="1" ht="12" customHeight="1">
      <c r="A8" s="39"/>
      <c r="B8" s="45"/>
      <c r="C8" s="39"/>
      <c r="D8" s="130" t="s">
        <v>96</v>
      </c>
      <c r="E8" s="39"/>
      <c r="F8" s="39"/>
      <c r="G8" s="39"/>
      <c r="H8" s="39"/>
      <c r="I8" s="39"/>
      <c r="J8" s="39"/>
      <c r="K8" s="39"/>
      <c r="L8" s="132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3" t="s">
        <v>97</v>
      </c>
      <c r="F9" s="39"/>
      <c r="G9" s="39"/>
      <c r="H9" s="39"/>
      <c r="I9" s="39"/>
      <c r="J9" s="39"/>
      <c r="K9" s="39"/>
      <c r="L9" s="132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2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0" t="s">
        <v>18</v>
      </c>
      <c r="E11" s="39"/>
      <c r="F11" s="134" t="s">
        <v>19</v>
      </c>
      <c r="G11" s="39"/>
      <c r="H11" s="39"/>
      <c r="I11" s="130" t="s">
        <v>20</v>
      </c>
      <c r="J11" s="134" t="s">
        <v>98</v>
      </c>
      <c r="K11" s="39"/>
      <c r="L11" s="132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0" t="s">
        <v>22</v>
      </c>
      <c r="E12" s="39"/>
      <c r="F12" s="134" t="s">
        <v>23</v>
      </c>
      <c r="G12" s="39"/>
      <c r="H12" s="39"/>
      <c r="I12" s="130" t="s">
        <v>24</v>
      </c>
      <c r="J12" s="135" t="str">
        <f>'Rekapitulace stavby'!AN8</f>
        <v>30. 10. 2020</v>
      </c>
      <c r="K12" s="39"/>
      <c r="L12" s="132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21.84" customHeight="1">
      <c r="A13" s="39"/>
      <c r="B13" s="45"/>
      <c r="C13" s="39"/>
      <c r="D13" s="136" t="s">
        <v>26</v>
      </c>
      <c r="E13" s="39"/>
      <c r="F13" s="137" t="s">
        <v>27</v>
      </c>
      <c r="G13" s="39"/>
      <c r="H13" s="39"/>
      <c r="I13" s="136" t="s">
        <v>28</v>
      </c>
      <c r="J13" s="137" t="s">
        <v>99</v>
      </c>
      <c r="K13" s="39"/>
      <c r="L13" s="132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0" t="s">
        <v>30</v>
      </c>
      <c r="E14" s="39"/>
      <c r="F14" s="39"/>
      <c r="G14" s="39"/>
      <c r="H14" s="39"/>
      <c r="I14" s="130" t="s">
        <v>31</v>
      </c>
      <c r="J14" s="134" t="s">
        <v>32</v>
      </c>
      <c r="K14" s="39"/>
      <c r="L14" s="132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33</v>
      </c>
      <c r="F15" s="39"/>
      <c r="G15" s="39"/>
      <c r="H15" s="39"/>
      <c r="I15" s="130" t="s">
        <v>34</v>
      </c>
      <c r="J15" s="134" t="s">
        <v>32</v>
      </c>
      <c r="K15" s="39"/>
      <c r="L15" s="132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2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0" t="s">
        <v>35</v>
      </c>
      <c r="E17" s="39"/>
      <c r="F17" s="39"/>
      <c r="G17" s="39"/>
      <c r="H17" s="39"/>
      <c r="I17" s="130" t="s">
        <v>31</v>
      </c>
      <c r="J17" s="33" t="str">
        <f>'Rekapitulace stavby'!AN13</f>
        <v>Vyplň údaj</v>
      </c>
      <c r="K17" s="39"/>
      <c r="L17" s="132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3" t="str">
        <f>'Rekapitulace stavby'!E14</f>
        <v>Vyplň údaj</v>
      </c>
      <c r="F18" s="134"/>
      <c r="G18" s="134"/>
      <c r="H18" s="134"/>
      <c r="I18" s="130" t="s">
        <v>34</v>
      </c>
      <c r="J18" s="33" t="str">
        <f>'Rekapitulace stavby'!AN14</f>
        <v>Vyplň údaj</v>
      </c>
      <c r="K18" s="39"/>
      <c r="L18" s="132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2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0" t="s">
        <v>37</v>
      </c>
      <c r="E20" s="39"/>
      <c r="F20" s="39"/>
      <c r="G20" s="39"/>
      <c r="H20" s="39"/>
      <c r="I20" s="130" t="s">
        <v>31</v>
      </c>
      <c r="J20" s="134" t="s">
        <v>32</v>
      </c>
      <c r="K20" s="39"/>
      <c r="L20" s="132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33</v>
      </c>
      <c r="F21" s="39"/>
      <c r="G21" s="39"/>
      <c r="H21" s="39"/>
      <c r="I21" s="130" t="s">
        <v>34</v>
      </c>
      <c r="J21" s="134" t="s">
        <v>32</v>
      </c>
      <c r="K21" s="39"/>
      <c r="L21" s="132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2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0" t="s">
        <v>39</v>
      </c>
      <c r="E23" s="39"/>
      <c r="F23" s="39"/>
      <c r="G23" s="39"/>
      <c r="H23" s="39"/>
      <c r="I23" s="130" t="s">
        <v>31</v>
      </c>
      <c r="J23" s="134" t="s">
        <v>40</v>
      </c>
      <c r="K23" s="39"/>
      <c r="L23" s="132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">
        <v>41</v>
      </c>
      <c r="F24" s="39"/>
      <c r="G24" s="39"/>
      <c r="H24" s="39"/>
      <c r="I24" s="130" t="s">
        <v>34</v>
      </c>
      <c r="J24" s="134" t="s">
        <v>32</v>
      </c>
      <c r="K24" s="39"/>
      <c r="L24" s="132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2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0" t="s">
        <v>42</v>
      </c>
      <c r="E26" s="39"/>
      <c r="F26" s="39"/>
      <c r="G26" s="39"/>
      <c r="H26" s="39"/>
      <c r="I26" s="39"/>
      <c r="J26" s="39"/>
      <c r="K26" s="39"/>
      <c r="L26" s="132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47.25" customHeight="1">
      <c r="A27" s="138"/>
      <c r="B27" s="139"/>
      <c r="C27" s="138"/>
      <c r="D27" s="138"/>
      <c r="E27" s="140" t="s">
        <v>43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2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2"/>
      <c r="E29" s="142"/>
      <c r="F29" s="142"/>
      <c r="G29" s="142"/>
      <c r="H29" s="142"/>
      <c r="I29" s="142"/>
      <c r="J29" s="142"/>
      <c r="K29" s="142"/>
      <c r="L29" s="132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3" t="s">
        <v>44</v>
      </c>
      <c r="E30" s="39"/>
      <c r="F30" s="39"/>
      <c r="G30" s="39"/>
      <c r="H30" s="39"/>
      <c r="I30" s="39"/>
      <c r="J30" s="144">
        <f>ROUND(J96, 2)</f>
        <v>0</v>
      </c>
      <c r="K30" s="39"/>
      <c r="L30" s="132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2"/>
      <c r="E31" s="142"/>
      <c r="F31" s="142"/>
      <c r="G31" s="142"/>
      <c r="H31" s="142"/>
      <c r="I31" s="142"/>
      <c r="J31" s="142"/>
      <c r="K31" s="142"/>
      <c r="L31" s="132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5" t="s">
        <v>46</v>
      </c>
      <c r="G32" s="39"/>
      <c r="H32" s="39"/>
      <c r="I32" s="145" t="s">
        <v>45</v>
      </c>
      <c r="J32" s="145" t="s">
        <v>47</v>
      </c>
      <c r="K32" s="39"/>
      <c r="L32" s="132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6" t="s">
        <v>48</v>
      </c>
      <c r="E33" s="130" t="s">
        <v>49</v>
      </c>
      <c r="F33" s="147">
        <f>ROUND((SUM(BE96:BE338)),  2)</f>
        <v>0</v>
      </c>
      <c r="G33" s="39"/>
      <c r="H33" s="39"/>
      <c r="I33" s="148">
        <v>0.20999999999999999</v>
      </c>
      <c r="J33" s="147">
        <f>ROUND(((SUM(BE96:BE338))*I33),  2)</f>
        <v>0</v>
      </c>
      <c r="K33" s="39"/>
      <c r="L33" s="132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0" t="s">
        <v>50</v>
      </c>
      <c r="F34" s="147">
        <f>ROUND((SUM(BF96:BF338)),  2)</f>
        <v>0</v>
      </c>
      <c r="G34" s="39"/>
      <c r="H34" s="39"/>
      <c r="I34" s="148">
        <v>0.14999999999999999</v>
      </c>
      <c r="J34" s="147">
        <f>ROUND(((SUM(BF96:BF338))*I34),  2)</f>
        <v>0</v>
      </c>
      <c r="K34" s="39"/>
      <c r="L34" s="132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0" t="s">
        <v>51</v>
      </c>
      <c r="F35" s="147">
        <f>ROUND((SUM(BG96:BG338)),  2)</f>
        <v>0</v>
      </c>
      <c r="G35" s="39"/>
      <c r="H35" s="39"/>
      <c r="I35" s="148">
        <v>0.20999999999999999</v>
      </c>
      <c r="J35" s="147">
        <f>0</f>
        <v>0</v>
      </c>
      <c r="K35" s="39"/>
      <c r="L35" s="132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0" t="s">
        <v>52</v>
      </c>
      <c r="F36" s="147">
        <f>ROUND((SUM(BH96:BH338)),  2)</f>
        <v>0</v>
      </c>
      <c r="G36" s="39"/>
      <c r="H36" s="39"/>
      <c r="I36" s="148">
        <v>0.14999999999999999</v>
      </c>
      <c r="J36" s="147">
        <f>0</f>
        <v>0</v>
      </c>
      <c r="K36" s="39"/>
      <c r="L36" s="132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0" t="s">
        <v>53</v>
      </c>
      <c r="F37" s="147">
        <f>ROUND((SUM(BI96:BI338)),  2)</f>
        <v>0</v>
      </c>
      <c r="G37" s="39"/>
      <c r="H37" s="39"/>
      <c r="I37" s="148">
        <v>0</v>
      </c>
      <c r="J37" s="147">
        <f>0</f>
        <v>0</v>
      </c>
      <c r="K37" s="39"/>
      <c r="L37" s="132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2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49"/>
      <c r="D39" s="150" t="s">
        <v>54</v>
      </c>
      <c r="E39" s="151"/>
      <c r="F39" s="151"/>
      <c r="G39" s="152" t="s">
        <v>55</v>
      </c>
      <c r="H39" s="153" t="s">
        <v>56</v>
      </c>
      <c r="I39" s="151"/>
      <c r="J39" s="154">
        <f>SUM(J30:J37)</f>
        <v>0</v>
      </c>
      <c r="K39" s="155"/>
      <c r="L39" s="132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2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2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3" t="s">
        <v>100</v>
      </c>
      <c r="D45" s="41"/>
      <c r="E45" s="41"/>
      <c r="F45" s="41"/>
      <c r="G45" s="41"/>
      <c r="H45" s="41"/>
      <c r="I45" s="41"/>
      <c r="J45" s="41"/>
      <c r="K45" s="41"/>
      <c r="L45" s="132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2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2" t="s">
        <v>16</v>
      </c>
      <c r="D47" s="41"/>
      <c r="E47" s="41"/>
      <c r="F47" s="41"/>
      <c r="G47" s="41"/>
      <c r="H47" s="41"/>
      <c r="I47" s="41"/>
      <c r="J47" s="41"/>
      <c r="K47" s="41"/>
      <c r="L47" s="132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0" t="str">
        <f>E7</f>
        <v>Hodonín - ul. U Elektrárny - veřejné osvětlení cesta na Nesyt</v>
      </c>
      <c r="F48" s="32"/>
      <c r="G48" s="32"/>
      <c r="H48" s="32"/>
      <c r="I48" s="41"/>
      <c r="J48" s="41"/>
      <c r="K48" s="41"/>
      <c r="L48" s="132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2" t="s">
        <v>96</v>
      </c>
      <c r="D49" s="41"/>
      <c r="E49" s="41"/>
      <c r="F49" s="41"/>
      <c r="G49" s="41"/>
      <c r="H49" s="41"/>
      <c r="I49" s="41"/>
      <c r="J49" s="41"/>
      <c r="K49" s="41"/>
      <c r="L49" s="132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02-2020 - Hodonín, ul. U Elektrárny - veřejné osvětlení cesta na Nesyt</v>
      </c>
      <c r="F50" s="41"/>
      <c r="G50" s="41"/>
      <c r="H50" s="41"/>
      <c r="I50" s="41"/>
      <c r="J50" s="41"/>
      <c r="K50" s="41"/>
      <c r="L50" s="132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2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2" t="s">
        <v>22</v>
      </c>
      <c r="D52" s="41"/>
      <c r="E52" s="41"/>
      <c r="F52" s="27" t="str">
        <f>F12</f>
        <v>Hodonín</v>
      </c>
      <c r="G52" s="41"/>
      <c r="H52" s="41"/>
      <c r="I52" s="32" t="s">
        <v>24</v>
      </c>
      <c r="J52" s="73" t="str">
        <f>IF(J12="","",J12)</f>
        <v>30. 10. 2020</v>
      </c>
      <c r="K52" s="41"/>
      <c r="L52" s="132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2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2" t="s">
        <v>30</v>
      </c>
      <c r="D54" s="41"/>
      <c r="E54" s="41"/>
      <c r="F54" s="27" t="str">
        <f>E15</f>
        <v xml:space="preserve"> </v>
      </c>
      <c r="G54" s="41"/>
      <c r="H54" s="41"/>
      <c r="I54" s="32" t="s">
        <v>37</v>
      </c>
      <c r="J54" s="37" t="str">
        <f>E21</f>
        <v xml:space="preserve"> </v>
      </c>
      <c r="K54" s="41"/>
      <c r="L54" s="132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2" t="s">
        <v>35</v>
      </c>
      <c r="D55" s="41"/>
      <c r="E55" s="41"/>
      <c r="F55" s="27" t="str">
        <f>IF(E18="","",E18)</f>
        <v>Vyplň údaj</v>
      </c>
      <c r="G55" s="41"/>
      <c r="H55" s="41"/>
      <c r="I55" s="32" t="s">
        <v>39</v>
      </c>
      <c r="J55" s="37" t="str">
        <f>E24</f>
        <v>Jiří Novák</v>
      </c>
      <c r="K55" s="41"/>
      <c r="L55" s="132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2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1" t="s">
        <v>101</v>
      </c>
      <c r="D57" s="162"/>
      <c r="E57" s="162"/>
      <c r="F57" s="162"/>
      <c r="G57" s="162"/>
      <c r="H57" s="162"/>
      <c r="I57" s="162"/>
      <c r="J57" s="163" t="s">
        <v>102</v>
      </c>
      <c r="K57" s="162"/>
      <c r="L57" s="132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2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4" t="s">
        <v>76</v>
      </c>
      <c r="D59" s="41"/>
      <c r="E59" s="41"/>
      <c r="F59" s="41"/>
      <c r="G59" s="41"/>
      <c r="H59" s="41"/>
      <c r="I59" s="41"/>
      <c r="J59" s="103">
        <f>J96</f>
        <v>0</v>
      </c>
      <c r="K59" s="41"/>
      <c r="L59" s="132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7" t="s">
        <v>103</v>
      </c>
    </row>
    <row r="60" s="9" customFormat="1" ht="24.96" customHeight="1">
      <c r="A60" s="9"/>
      <c r="B60" s="165"/>
      <c r="C60" s="166"/>
      <c r="D60" s="167" t="s">
        <v>104</v>
      </c>
      <c r="E60" s="168"/>
      <c r="F60" s="168"/>
      <c r="G60" s="168"/>
      <c r="H60" s="168"/>
      <c r="I60" s="168"/>
      <c r="J60" s="169">
        <f>J97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1"/>
      <c r="C61" s="172"/>
      <c r="D61" s="173" t="s">
        <v>105</v>
      </c>
      <c r="E61" s="174"/>
      <c r="F61" s="174"/>
      <c r="G61" s="174"/>
      <c r="H61" s="174"/>
      <c r="I61" s="174"/>
      <c r="J61" s="175">
        <f>J98</f>
        <v>0</v>
      </c>
      <c r="K61" s="172"/>
      <c r="L61" s="17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1"/>
      <c r="C62" s="172"/>
      <c r="D62" s="173" t="s">
        <v>106</v>
      </c>
      <c r="E62" s="174"/>
      <c r="F62" s="174"/>
      <c r="G62" s="174"/>
      <c r="H62" s="174"/>
      <c r="I62" s="174"/>
      <c r="J62" s="175">
        <f>J118</f>
        <v>0</v>
      </c>
      <c r="K62" s="172"/>
      <c r="L62" s="17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1"/>
      <c r="C63" s="172"/>
      <c r="D63" s="173" t="s">
        <v>107</v>
      </c>
      <c r="E63" s="174"/>
      <c r="F63" s="174"/>
      <c r="G63" s="174"/>
      <c r="H63" s="174"/>
      <c r="I63" s="174"/>
      <c r="J63" s="175">
        <f>J120</f>
        <v>0</v>
      </c>
      <c r="K63" s="172"/>
      <c r="L63" s="17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1"/>
      <c r="C64" s="172"/>
      <c r="D64" s="173" t="s">
        <v>108</v>
      </c>
      <c r="E64" s="174"/>
      <c r="F64" s="174"/>
      <c r="G64" s="174"/>
      <c r="H64" s="174"/>
      <c r="I64" s="174"/>
      <c r="J64" s="175">
        <f>J134</f>
        <v>0</v>
      </c>
      <c r="K64" s="172"/>
      <c r="L64" s="17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1"/>
      <c r="C65" s="172"/>
      <c r="D65" s="173" t="s">
        <v>109</v>
      </c>
      <c r="E65" s="174"/>
      <c r="F65" s="174"/>
      <c r="G65" s="174"/>
      <c r="H65" s="174"/>
      <c r="I65" s="174"/>
      <c r="J65" s="175">
        <f>J139</f>
        <v>0</v>
      </c>
      <c r="K65" s="172"/>
      <c r="L65" s="17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5"/>
      <c r="C66" s="166"/>
      <c r="D66" s="167" t="s">
        <v>110</v>
      </c>
      <c r="E66" s="168"/>
      <c r="F66" s="168"/>
      <c r="G66" s="168"/>
      <c r="H66" s="168"/>
      <c r="I66" s="168"/>
      <c r="J66" s="169">
        <f>J143</f>
        <v>0</v>
      </c>
      <c r="K66" s="166"/>
      <c r="L66" s="170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1"/>
      <c r="C67" s="172"/>
      <c r="D67" s="173" t="s">
        <v>111</v>
      </c>
      <c r="E67" s="174"/>
      <c r="F67" s="174"/>
      <c r="G67" s="174"/>
      <c r="H67" s="174"/>
      <c r="I67" s="174"/>
      <c r="J67" s="175">
        <f>J144</f>
        <v>0</v>
      </c>
      <c r="K67" s="172"/>
      <c r="L67" s="17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65"/>
      <c r="C68" s="166"/>
      <c r="D68" s="167" t="s">
        <v>112</v>
      </c>
      <c r="E68" s="168"/>
      <c r="F68" s="168"/>
      <c r="G68" s="168"/>
      <c r="H68" s="168"/>
      <c r="I68" s="168"/>
      <c r="J68" s="169">
        <f>J152</f>
        <v>0</v>
      </c>
      <c r="K68" s="166"/>
      <c r="L68" s="170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71"/>
      <c r="C69" s="172"/>
      <c r="D69" s="173" t="s">
        <v>113</v>
      </c>
      <c r="E69" s="174"/>
      <c r="F69" s="174"/>
      <c r="G69" s="174"/>
      <c r="H69" s="174"/>
      <c r="I69" s="174"/>
      <c r="J69" s="175">
        <f>J153</f>
        <v>0</v>
      </c>
      <c r="K69" s="172"/>
      <c r="L69" s="17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1"/>
      <c r="C70" s="172"/>
      <c r="D70" s="173" t="s">
        <v>114</v>
      </c>
      <c r="E70" s="174"/>
      <c r="F70" s="174"/>
      <c r="G70" s="174"/>
      <c r="H70" s="174"/>
      <c r="I70" s="174"/>
      <c r="J70" s="175">
        <f>J248</f>
        <v>0</v>
      </c>
      <c r="K70" s="172"/>
      <c r="L70" s="17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1"/>
      <c r="C71" s="172"/>
      <c r="D71" s="173" t="s">
        <v>115</v>
      </c>
      <c r="E71" s="174"/>
      <c r="F71" s="174"/>
      <c r="G71" s="174"/>
      <c r="H71" s="174"/>
      <c r="I71" s="174"/>
      <c r="J71" s="175">
        <f>J322</f>
        <v>0</v>
      </c>
      <c r="K71" s="172"/>
      <c r="L71" s="17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65"/>
      <c r="C72" s="166"/>
      <c r="D72" s="167" t="s">
        <v>116</v>
      </c>
      <c r="E72" s="168"/>
      <c r="F72" s="168"/>
      <c r="G72" s="168"/>
      <c r="H72" s="168"/>
      <c r="I72" s="168"/>
      <c r="J72" s="169">
        <f>J324</f>
        <v>0</v>
      </c>
      <c r="K72" s="166"/>
      <c r="L72" s="170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9" customFormat="1" ht="24.96" customHeight="1">
      <c r="A73" s="9"/>
      <c r="B73" s="165"/>
      <c r="C73" s="166"/>
      <c r="D73" s="167" t="s">
        <v>117</v>
      </c>
      <c r="E73" s="168"/>
      <c r="F73" s="168"/>
      <c r="G73" s="168"/>
      <c r="H73" s="168"/>
      <c r="I73" s="168"/>
      <c r="J73" s="169">
        <f>J327</f>
        <v>0</v>
      </c>
      <c r="K73" s="166"/>
      <c r="L73" s="170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10" customFormat="1" ht="19.92" customHeight="1">
      <c r="A74" s="10"/>
      <c r="B74" s="171"/>
      <c r="C74" s="172"/>
      <c r="D74" s="173" t="s">
        <v>118</v>
      </c>
      <c r="E74" s="174"/>
      <c r="F74" s="174"/>
      <c r="G74" s="174"/>
      <c r="H74" s="174"/>
      <c r="I74" s="174"/>
      <c r="J74" s="175">
        <f>J328</f>
        <v>0</v>
      </c>
      <c r="K74" s="172"/>
      <c r="L74" s="176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1"/>
      <c r="C75" s="172"/>
      <c r="D75" s="173" t="s">
        <v>119</v>
      </c>
      <c r="E75" s="174"/>
      <c r="F75" s="174"/>
      <c r="G75" s="174"/>
      <c r="H75" s="174"/>
      <c r="I75" s="174"/>
      <c r="J75" s="175">
        <f>J334</f>
        <v>0</v>
      </c>
      <c r="K75" s="172"/>
      <c r="L75" s="176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1"/>
      <c r="C76" s="172"/>
      <c r="D76" s="173" t="s">
        <v>120</v>
      </c>
      <c r="E76" s="174"/>
      <c r="F76" s="174"/>
      <c r="G76" s="174"/>
      <c r="H76" s="174"/>
      <c r="I76" s="174"/>
      <c r="J76" s="175">
        <f>J337</f>
        <v>0</v>
      </c>
      <c r="K76" s="172"/>
      <c r="L76" s="176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2" customFormat="1" ht="21.84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32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60"/>
      <c r="C78" s="61"/>
      <c r="D78" s="61"/>
      <c r="E78" s="61"/>
      <c r="F78" s="61"/>
      <c r="G78" s="61"/>
      <c r="H78" s="61"/>
      <c r="I78" s="61"/>
      <c r="J78" s="61"/>
      <c r="K78" s="61"/>
      <c r="L78" s="132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82" s="2" customFormat="1" ht="6.96" customHeight="1">
      <c r="A82" s="39"/>
      <c r="B82" s="62"/>
      <c r="C82" s="63"/>
      <c r="D82" s="63"/>
      <c r="E82" s="63"/>
      <c r="F82" s="63"/>
      <c r="G82" s="63"/>
      <c r="H82" s="63"/>
      <c r="I82" s="63"/>
      <c r="J82" s="63"/>
      <c r="K82" s="63"/>
      <c r="L82" s="132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24.96" customHeight="1">
      <c r="A83" s="39"/>
      <c r="B83" s="40"/>
      <c r="C83" s="23" t="s">
        <v>121</v>
      </c>
      <c r="D83" s="41"/>
      <c r="E83" s="41"/>
      <c r="F83" s="41"/>
      <c r="G83" s="41"/>
      <c r="H83" s="41"/>
      <c r="I83" s="41"/>
      <c r="J83" s="41"/>
      <c r="K83" s="41"/>
      <c r="L83" s="132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32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2" customHeight="1">
      <c r="A85" s="39"/>
      <c r="B85" s="40"/>
      <c r="C85" s="32" t="s">
        <v>16</v>
      </c>
      <c r="D85" s="41"/>
      <c r="E85" s="41"/>
      <c r="F85" s="41"/>
      <c r="G85" s="41"/>
      <c r="H85" s="41"/>
      <c r="I85" s="41"/>
      <c r="J85" s="41"/>
      <c r="K85" s="41"/>
      <c r="L85" s="132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6.5" customHeight="1">
      <c r="A86" s="39"/>
      <c r="B86" s="40"/>
      <c r="C86" s="41"/>
      <c r="D86" s="41"/>
      <c r="E86" s="160" t="str">
        <f>E7</f>
        <v>Hodonín - ul. U Elektrárny - veřejné osvětlení cesta na Nesyt</v>
      </c>
      <c r="F86" s="32"/>
      <c r="G86" s="32"/>
      <c r="H86" s="32"/>
      <c r="I86" s="41"/>
      <c r="J86" s="41"/>
      <c r="K86" s="41"/>
      <c r="L86" s="132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2" customHeight="1">
      <c r="A87" s="39"/>
      <c r="B87" s="40"/>
      <c r="C87" s="32" t="s">
        <v>96</v>
      </c>
      <c r="D87" s="41"/>
      <c r="E87" s="41"/>
      <c r="F87" s="41"/>
      <c r="G87" s="41"/>
      <c r="H87" s="41"/>
      <c r="I87" s="41"/>
      <c r="J87" s="41"/>
      <c r="K87" s="41"/>
      <c r="L87" s="132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6.5" customHeight="1">
      <c r="A88" s="39"/>
      <c r="B88" s="40"/>
      <c r="C88" s="41"/>
      <c r="D88" s="41"/>
      <c r="E88" s="70" t="str">
        <f>E9</f>
        <v>02-2020 - Hodonín, ul. U Elektrárny - veřejné osvětlení cesta na Nesyt</v>
      </c>
      <c r="F88" s="41"/>
      <c r="G88" s="41"/>
      <c r="H88" s="41"/>
      <c r="I88" s="41"/>
      <c r="J88" s="41"/>
      <c r="K88" s="41"/>
      <c r="L88" s="132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6.96" customHeight="1">
      <c r="A89" s="39"/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132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2" t="s">
        <v>22</v>
      </c>
      <c r="D90" s="41"/>
      <c r="E90" s="41"/>
      <c r="F90" s="27" t="str">
        <f>F12</f>
        <v>Hodonín</v>
      </c>
      <c r="G90" s="41"/>
      <c r="H90" s="41"/>
      <c r="I90" s="32" t="s">
        <v>24</v>
      </c>
      <c r="J90" s="73" t="str">
        <f>IF(J12="","",J12)</f>
        <v>30. 10. 2020</v>
      </c>
      <c r="K90" s="41"/>
      <c r="L90" s="132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6.96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132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2" t="s">
        <v>30</v>
      </c>
      <c r="D92" s="41"/>
      <c r="E92" s="41"/>
      <c r="F92" s="27" t="str">
        <f>E15</f>
        <v xml:space="preserve"> </v>
      </c>
      <c r="G92" s="41"/>
      <c r="H92" s="41"/>
      <c r="I92" s="32" t="s">
        <v>37</v>
      </c>
      <c r="J92" s="37" t="str">
        <f>E21</f>
        <v xml:space="preserve"> </v>
      </c>
      <c r="K92" s="41"/>
      <c r="L92" s="132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2" t="s">
        <v>35</v>
      </c>
      <c r="D93" s="41"/>
      <c r="E93" s="41"/>
      <c r="F93" s="27" t="str">
        <f>IF(E18="","",E18)</f>
        <v>Vyplň údaj</v>
      </c>
      <c r="G93" s="41"/>
      <c r="H93" s="41"/>
      <c r="I93" s="32" t="s">
        <v>39</v>
      </c>
      <c r="J93" s="37" t="str">
        <f>E24</f>
        <v>Jiří Novák</v>
      </c>
      <c r="K93" s="41"/>
      <c r="L93" s="132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0.32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132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11" customFormat="1" ht="29.28" customHeight="1">
      <c r="A95" s="177"/>
      <c r="B95" s="178"/>
      <c r="C95" s="179" t="s">
        <v>122</v>
      </c>
      <c r="D95" s="180" t="s">
        <v>63</v>
      </c>
      <c r="E95" s="180" t="s">
        <v>59</v>
      </c>
      <c r="F95" s="180" t="s">
        <v>60</v>
      </c>
      <c r="G95" s="180" t="s">
        <v>123</v>
      </c>
      <c r="H95" s="180" t="s">
        <v>124</v>
      </c>
      <c r="I95" s="180" t="s">
        <v>125</v>
      </c>
      <c r="J95" s="180" t="s">
        <v>102</v>
      </c>
      <c r="K95" s="181" t="s">
        <v>126</v>
      </c>
      <c r="L95" s="182"/>
      <c r="M95" s="93" t="s">
        <v>32</v>
      </c>
      <c r="N95" s="94" t="s">
        <v>48</v>
      </c>
      <c r="O95" s="94" t="s">
        <v>127</v>
      </c>
      <c r="P95" s="94" t="s">
        <v>128</v>
      </c>
      <c r="Q95" s="94" t="s">
        <v>129</v>
      </c>
      <c r="R95" s="94" t="s">
        <v>130</v>
      </c>
      <c r="S95" s="94" t="s">
        <v>131</v>
      </c>
      <c r="T95" s="95" t="s">
        <v>132</v>
      </c>
      <c r="U95" s="177"/>
      <c r="V95" s="177"/>
      <c r="W95" s="177"/>
      <c r="X95" s="177"/>
      <c r="Y95" s="177"/>
      <c r="Z95" s="177"/>
      <c r="AA95" s="177"/>
      <c r="AB95" s="177"/>
      <c r="AC95" s="177"/>
      <c r="AD95" s="177"/>
      <c r="AE95" s="177"/>
    </row>
    <row r="96" s="2" customFormat="1" ht="22.8" customHeight="1">
      <c r="A96" s="39"/>
      <c r="B96" s="40"/>
      <c r="C96" s="100" t="s">
        <v>133</v>
      </c>
      <c r="D96" s="41"/>
      <c r="E96" s="41"/>
      <c r="F96" s="41"/>
      <c r="G96" s="41"/>
      <c r="H96" s="41"/>
      <c r="I96" s="41"/>
      <c r="J96" s="183">
        <f>BK96</f>
        <v>0</v>
      </c>
      <c r="K96" s="41"/>
      <c r="L96" s="45"/>
      <c r="M96" s="96"/>
      <c r="N96" s="184"/>
      <c r="O96" s="97"/>
      <c r="P96" s="185">
        <f>P97+P143+P152+P324+P327</f>
        <v>0</v>
      </c>
      <c r="Q96" s="97"/>
      <c r="R96" s="185">
        <f>R97+R143+R152+R324+R327</f>
        <v>163.50131837999999</v>
      </c>
      <c r="S96" s="97"/>
      <c r="T96" s="186">
        <f>T97+T143+T152+T324+T327</f>
        <v>21.108000000000001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7" t="s">
        <v>77</v>
      </c>
      <c r="AU96" s="17" t="s">
        <v>103</v>
      </c>
      <c r="BK96" s="187">
        <f>BK97+BK143+BK152+BK324+BK327</f>
        <v>0</v>
      </c>
    </row>
    <row r="97" s="12" customFormat="1" ht="25.92" customHeight="1">
      <c r="A97" s="12"/>
      <c r="B97" s="188"/>
      <c r="C97" s="189"/>
      <c r="D97" s="190" t="s">
        <v>77</v>
      </c>
      <c r="E97" s="191" t="s">
        <v>134</v>
      </c>
      <c r="F97" s="191" t="s">
        <v>135</v>
      </c>
      <c r="G97" s="189"/>
      <c r="H97" s="189"/>
      <c r="I97" s="192"/>
      <c r="J97" s="193">
        <f>BK97</f>
        <v>0</v>
      </c>
      <c r="K97" s="189"/>
      <c r="L97" s="194"/>
      <c r="M97" s="195"/>
      <c r="N97" s="196"/>
      <c r="O97" s="196"/>
      <c r="P97" s="197">
        <f>P98+P118+P120+P134+P139</f>
        <v>0</v>
      </c>
      <c r="Q97" s="196"/>
      <c r="R97" s="197">
        <f>R98+R118+R120+R134+R139</f>
        <v>4.6632350000000002</v>
      </c>
      <c r="S97" s="196"/>
      <c r="T97" s="198">
        <f>T98+T118+T120+T134+T139</f>
        <v>21.108000000000001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199" t="s">
        <v>85</v>
      </c>
      <c r="AT97" s="200" t="s">
        <v>77</v>
      </c>
      <c r="AU97" s="200" t="s">
        <v>78</v>
      </c>
      <c r="AY97" s="199" t="s">
        <v>136</v>
      </c>
      <c r="BK97" s="201">
        <f>BK98+BK118+BK120+BK134+BK139</f>
        <v>0</v>
      </c>
    </row>
    <row r="98" s="12" customFormat="1" ht="22.8" customHeight="1">
      <c r="A98" s="12"/>
      <c r="B98" s="188"/>
      <c r="C98" s="189"/>
      <c r="D98" s="190" t="s">
        <v>77</v>
      </c>
      <c r="E98" s="202" t="s">
        <v>85</v>
      </c>
      <c r="F98" s="202" t="s">
        <v>137</v>
      </c>
      <c r="G98" s="189"/>
      <c r="H98" s="189"/>
      <c r="I98" s="192"/>
      <c r="J98" s="203">
        <f>BK98</f>
        <v>0</v>
      </c>
      <c r="K98" s="189"/>
      <c r="L98" s="194"/>
      <c r="M98" s="195"/>
      <c r="N98" s="196"/>
      <c r="O98" s="196"/>
      <c r="P98" s="197">
        <f>SUM(P99:P117)</f>
        <v>0</v>
      </c>
      <c r="Q98" s="196"/>
      <c r="R98" s="197">
        <f>SUM(R99:R117)</f>
        <v>0</v>
      </c>
      <c r="S98" s="196"/>
      <c r="T98" s="198">
        <f>SUM(T99:T117)</f>
        <v>21.108000000000001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199" t="s">
        <v>85</v>
      </c>
      <c r="AT98" s="200" t="s">
        <v>77</v>
      </c>
      <c r="AU98" s="200" t="s">
        <v>85</v>
      </c>
      <c r="AY98" s="199" t="s">
        <v>136</v>
      </c>
      <c r="BK98" s="201">
        <f>SUM(BK99:BK117)</f>
        <v>0</v>
      </c>
    </row>
    <row r="99" s="2" customFormat="1" ht="37.8" customHeight="1">
      <c r="A99" s="39"/>
      <c r="B99" s="40"/>
      <c r="C99" s="204" t="s">
        <v>85</v>
      </c>
      <c r="D99" s="204" t="s">
        <v>138</v>
      </c>
      <c r="E99" s="205" t="s">
        <v>139</v>
      </c>
      <c r="F99" s="206" t="s">
        <v>140</v>
      </c>
      <c r="G99" s="207" t="s">
        <v>141</v>
      </c>
      <c r="H99" s="208">
        <v>14.5</v>
      </c>
      <c r="I99" s="209"/>
      <c r="J99" s="210">
        <f>ROUND(I99*H99,2)</f>
        <v>0</v>
      </c>
      <c r="K99" s="206" t="s">
        <v>142</v>
      </c>
      <c r="L99" s="45"/>
      <c r="M99" s="211" t="s">
        <v>32</v>
      </c>
      <c r="N99" s="212" t="s">
        <v>49</v>
      </c>
      <c r="O99" s="85"/>
      <c r="P99" s="213">
        <f>O99*H99</f>
        <v>0</v>
      </c>
      <c r="Q99" s="213">
        <v>0</v>
      </c>
      <c r="R99" s="213">
        <f>Q99*H99</f>
        <v>0</v>
      </c>
      <c r="S99" s="213">
        <v>0.255</v>
      </c>
      <c r="T99" s="214">
        <f>S99*H99</f>
        <v>3.6975000000000002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15" t="s">
        <v>143</v>
      </c>
      <c r="AT99" s="215" t="s">
        <v>138</v>
      </c>
      <c r="AU99" s="215" t="s">
        <v>87</v>
      </c>
      <c r="AY99" s="17" t="s">
        <v>136</v>
      </c>
      <c r="BE99" s="216">
        <f>IF(N99="základní",J99,0)</f>
        <v>0</v>
      </c>
      <c r="BF99" s="216">
        <f>IF(N99="snížená",J99,0)</f>
        <v>0</v>
      </c>
      <c r="BG99" s="216">
        <f>IF(N99="zákl. přenesená",J99,0)</f>
        <v>0</v>
      </c>
      <c r="BH99" s="216">
        <f>IF(N99="sníž. přenesená",J99,0)</f>
        <v>0</v>
      </c>
      <c r="BI99" s="216">
        <f>IF(N99="nulová",J99,0)</f>
        <v>0</v>
      </c>
      <c r="BJ99" s="17" t="s">
        <v>85</v>
      </c>
      <c r="BK99" s="216">
        <f>ROUND(I99*H99,2)</f>
        <v>0</v>
      </c>
      <c r="BL99" s="17" t="s">
        <v>143</v>
      </c>
      <c r="BM99" s="215" t="s">
        <v>144</v>
      </c>
    </row>
    <row r="100" s="13" customFormat="1">
      <c r="A100" s="13"/>
      <c r="B100" s="217"/>
      <c r="C100" s="218"/>
      <c r="D100" s="219" t="s">
        <v>145</v>
      </c>
      <c r="E100" s="220" t="s">
        <v>32</v>
      </c>
      <c r="F100" s="221" t="s">
        <v>146</v>
      </c>
      <c r="G100" s="218"/>
      <c r="H100" s="222">
        <v>14.5</v>
      </c>
      <c r="I100" s="223"/>
      <c r="J100" s="218"/>
      <c r="K100" s="218"/>
      <c r="L100" s="224"/>
      <c r="M100" s="225"/>
      <c r="N100" s="226"/>
      <c r="O100" s="226"/>
      <c r="P100" s="226"/>
      <c r="Q100" s="226"/>
      <c r="R100" s="226"/>
      <c r="S100" s="226"/>
      <c r="T100" s="227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28" t="s">
        <v>145</v>
      </c>
      <c r="AU100" s="228" t="s">
        <v>87</v>
      </c>
      <c r="AV100" s="13" t="s">
        <v>87</v>
      </c>
      <c r="AW100" s="13" t="s">
        <v>38</v>
      </c>
      <c r="AX100" s="13" t="s">
        <v>85</v>
      </c>
      <c r="AY100" s="228" t="s">
        <v>136</v>
      </c>
    </row>
    <row r="101" s="2" customFormat="1" ht="37.8" customHeight="1">
      <c r="A101" s="39"/>
      <c r="B101" s="40"/>
      <c r="C101" s="204" t="s">
        <v>87</v>
      </c>
      <c r="D101" s="204" t="s">
        <v>138</v>
      </c>
      <c r="E101" s="205" t="s">
        <v>139</v>
      </c>
      <c r="F101" s="206" t="s">
        <v>140</v>
      </c>
      <c r="G101" s="207" t="s">
        <v>141</v>
      </c>
      <c r="H101" s="208">
        <v>1</v>
      </c>
      <c r="I101" s="209"/>
      <c r="J101" s="210">
        <f>ROUND(I101*H101,2)</f>
        <v>0</v>
      </c>
      <c r="K101" s="206" t="s">
        <v>142</v>
      </c>
      <c r="L101" s="45"/>
      <c r="M101" s="211" t="s">
        <v>32</v>
      </c>
      <c r="N101" s="212" t="s">
        <v>49</v>
      </c>
      <c r="O101" s="85"/>
      <c r="P101" s="213">
        <f>O101*H101</f>
        <v>0</v>
      </c>
      <c r="Q101" s="213">
        <v>0</v>
      </c>
      <c r="R101" s="213">
        <f>Q101*H101</f>
        <v>0</v>
      </c>
      <c r="S101" s="213">
        <v>0.255</v>
      </c>
      <c r="T101" s="214">
        <f>S101*H101</f>
        <v>0.255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15" t="s">
        <v>143</v>
      </c>
      <c r="AT101" s="215" t="s">
        <v>138</v>
      </c>
      <c r="AU101" s="215" t="s">
        <v>87</v>
      </c>
      <c r="AY101" s="17" t="s">
        <v>136</v>
      </c>
      <c r="BE101" s="216">
        <f>IF(N101="základní",J101,0)</f>
        <v>0</v>
      </c>
      <c r="BF101" s="216">
        <f>IF(N101="snížená",J101,0)</f>
        <v>0</v>
      </c>
      <c r="BG101" s="216">
        <f>IF(N101="zákl. přenesená",J101,0)</f>
        <v>0</v>
      </c>
      <c r="BH101" s="216">
        <f>IF(N101="sníž. přenesená",J101,0)</f>
        <v>0</v>
      </c>
      <c r="BI101" s="216">
        <f>IF(N101="nulová",J101,0)</f>
        <v>0</v>
      </c>
      <c r="BJ101" s="17" t="s">
        <v>85</v>
      </c>
      <c r="BK101" s="216">
        <f>ROUND(I101*H101,2)</f>
        <v>0</v>
      </c>
      <c r="BL101" s="17" t="s">
        <v>143</v>
      </c>
      <c r="BM101" s="215" t="s">
        <v>147</v>
      </c>
    </row>
    <row r="102" s="2" customFormat="1" ht="37.8" customHeight="1">
      <c r="A102" s="39"/>
      <c r="B102" s="40"/>
      <c r="C102" s="204" t="s">
        <v>91</v>
      </c>
      <c r="D102" s="204" t="s">
        <v>138</v>
      </c>
      <c r="E102" s="205" t="s">
        <v>148</v>
      </c>
      <c r="F102" s="206" t="s">
        <v>149</v>
      </c>
      <c r="G102" s="207" t="s">
        <v>141</v>
      </c>
      <c r="H102" s="208">
        <v>5.5</v>
      </c>
      <c r="I102" s="209"/>
      <c r="J102" s="210">
        <f>ROUND(I102*H102,2)</f>
        <v>0</v>
      </c>
      <c r="K102" s="206" t="s">
        <v>142</v>
      </c>
      <c r="L102" s="45"/>
      <c r="M102" s="211" t="s">
        <v>32</v>
      </c>
      <c r="N102" s="212" t="s">
        <v>49</v>
      </c>
      <c r="O102" s="85"/>
      <c r="P102" s="213">
        <f>O102*H102</f>
        <v>0</v>
      </c>
      <c r="Q102" s="213">
        <v>0</v>
      </c>
      <c r="R102" s="213">
        <f>Q102*H102</f>
        <v>0</v>
      </c>
      <c r="S102" s="213">
        <v>0.26000000000000001</v>
      </c>
      <c r="T102" s="214">
        <f>S102*H102</f>
        <v>1.4300000000000002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15" t="s">
        <v>143</v>
      </c>
      <c r="AT102" s="215" t="s">
        <v>138</v>
      </c>
      <c r="AU102" s="215" t="s">
        <v>87</v>
      </c>
      <c r="AY102" s="17" t="s">
        <v>136</v>
      </c>
      <c r="BE102" s="216">
        <f>IF(N102="základní",J102,0)</f>
        <v>0</v>
      </c>
      <c r="BF102" s="216">
        <f>IF(N102="snížená",J102,0)</f>
        <v>0</v>
      </c>
      <c r="BG102" s="216">
        <f>IF(N102="zákl. přenesená",J102,0)</f>
        <v>0</v>
      </c>
      <c r="BH102" s="216">
        <f>IF(N102="sníž. přenesená",J102,0)</f>
        <v>0</v>
      </c>
      <c r="BI102" s="216">
        <f>IF(N102="nulová",J102,0)</f>
        <v>0</v>
      </c>
      <c r="BJ102" s="17" t="s">
        <v>85</v>
      </c>
      <c r="BK102" s="216">
        <f>ROUND(I102*H102,2)</f>
        <v>0</v>
      </c>
      <c r="BL102" s="17" t="s">
        <v>143</v>
      </c>
      <c r="BM102" s="215" t="s">
        <v>150</v>
      </c>
    </row>
    <row r="103" s="13" customFormat="1">
      <c r="A103" s="13"/>
      <c r="B103" s="217"/>
      <c r="C103" s="218"/>
      <c r="D103" s="219" t="s">
        <v>145</v>
      </c>
      <c r="E103" s="220" t="s">
        <v>32</v>
      </c>
      <c r="F103" s="221" t="s">
        <v>151</v>
      </c>
      <c r="G103" s="218"/>
      <c r="H103" s="222">
        <v>5.5</v>
      </c>
      <c r="I103" s="223"/>
      <c r="J103" s="218"/>
      <c r="K103" s="218"/>
      <c r="L103" s="224"/>
      <c r="M103" s="225"/>
      <c r="N103" s="226"/>
      <c r="O103" s="226"/>
      <c r="P103" s="226"/>
      <c r="Q103" s="226"/>
      <c r="R103" s="226"/>
      <c r="S103" s="226"/>
      <c r="T103" s="227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28" t="s">
        <v>145</v>
      </c>
      <c r="AU103" s="228" t="s">
        <v>87</v>
      </c>
      <c r="AV103" s="13" t="s">
        <v>87</v>
      </c>
      <c r="AW103" s="13" t="s">
        <v>38</v>
      </c>
      <c r="AX103" s="13" t="s">
        <v>85</v>
      </c>
      <c r="AY103" s="228" t="s">
        <v>136</v>
      </c>
    </row>
    <row r="104" s="2" customFormat="1" ht="33" customHeight="1">
      <c r="A104" s="39"/>
      <c r="B104" s="40"/>
      <c r="C104" s="204" t="s">
        <v>143</v>
      </c>
      <c r="D104" s="204" t="s">
        <v>138</v>
      </c>
      <c r="E104" s="205" t="s">
        <v>152</v>
      </c>
      <c r="F104" s="206" t="s">
        <v>153</v>
      </c>
      <c r="G104" s="207" t="s">
        <v>141</v>
      </c>
      <c r="H104" s="208">
        <v>8.5</v>
      </c>
      <c r="I104" s="209"/>
      <c r="J104" s="210">
        <f>ROUND(I104*H104,2)</f>
        <v>0</v>
      </c>
      <c r="K104" s="206" t="s">
        <v>142</v>
      </c>
      <c r="L104" s="45"/>
      <c r="M104" s="211" t="s">
        <v>32</v>
      </c>
      <c r="N104" s="212" t="s">
        <v>49</v>
      </c>
      <c r="O104" s="85"/>
      <c r="P104" s="213">
        <f>O104*H104</f>
        <v>0</v>
      </c>
      <c r="Q104" s="213">
        <v>0</v>
      </c>
      <c r="R104" s="213">
        <f>Q104*H104</f>
        <v>0</v>
      </c>
      <c r="S104" s="213">
        <v>0.41699999999999998</v>
      </c>
      <c r="T104" s="214">
        <f>S104*H104</f>
        <v>3.5444999999999998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15" t="s">
        <v>143</v>
      </c>
      <c r="AT104" s="215" t="s">
        <v>138</v>
      </c>
      <c r="AU104" s="215" t="s">
        <v>87</v>
      </c>
      <c r="AY104" s="17" t="s">
        <v>136</v>
      </c>
      <c r="BE104" s="216">
        <f>IF(N104="základní",J104,0)</f>
        <v>0</v>
      </c>
      <c r="BF104" s="216">
        <f>IF(N104="snížená",J104,0)</f>
        <v>0</v>
      </c>
      <c r="BG104" s="216">
        <f>IF(N104="zákl. přenesená",J104,0)</f>
        <v>0</v>
      </c>
      <c r="BH104" s="216">
        <f>IF(N104="sníž. přenesená",J104,0)</f>
        <v>0</v>
      </c>
      <c r="BI104" s="216">
        <f>IF(N104="nulová",J104,0)</f>
        <v>0</v>
      </c>
      <c r="BJ104" s="17" t="s">
        <v>85</v>
      </c>
      <c r="BK104" s="216">
        <f>ROUND(I104*H104,2)</f>
        <v>0</v>
      </c>
      <c r="BL104" s="17" t="s">
        <v>143</v>
      </c>
      <c r="BM104" s="215" t="s">
        <v>154</v>
      </c>
    </row>
    <row r="105" s="13" customFormat="1">
      <c r="A105" s="13"/>
      <c r="B105" s="217"/>
      <c r="C105" s="218"/>
      <c r="D105" s="219" t="s">
        <v>145</v>
      </c>
      <c r="E105" s="220" t="s">
        <v>32</v>
      </c>
      <c r="F105" s="221" t="s">
        <v>155</v>
      </c>
      <c r="G105" s="218"/>
      <c r="H105" s="222">
        <v>8.5</v>
      </c>
      <c r="I105" s="223"/>
      <c r="J105" s="218"/>
      <c r="K105" s="218"/>
      <c r="L105" s="224"/>
      <c r="M105" s="225"/>
      <c r="N105" s="226"/>
      <c r="O105" s="226"/>
      <c r="P105" s="226"/>
      <c r="Q105" s="226"/>
      <c r="R105" s="226"/>
      <c r="S105" s="226"/>
      <c r="T105" s="227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28" t="s">
        <v>145</v>
      </c>
      <c r="AU105" s="228" t="s">
        <v>87</v>
      </c>
      <c r="AV105" s="13" t="s">
        <v>87</v>
      </c>
      <c r="AW105" s="13" t="s">
        <v>38</v>
      </c>
      <c r="AX105" s="13" t="s">
        <v>85</v>
      </c>
      <c r="AY105" s="228" t="s">
        <v>136</v>
      </c>
    </row>
    <row r="106" s="2" customFormat="1" ht="33" customHeight="1">
      <c r="A106" s="39"/>
      <c r="B106" s="40"/>
      <c r="C106" s="204" t="s">
        <v>156</v>
      </c>
      <c r="D106" s="204" t="s">
        <v>138</v>
      </c>
      <c r="E106" s="205" t="s">
        <v>157</v>
      </c>
      <c r="F106" s="206" t="s">
        <v>158</v>
      </c>
      <c r="G106" s="207" t="s">
        <v>141</v>
      </c>
      <c r="H106" s="208">
        <v>17</v>
      </c>
      <c r="I106" s="209"/>
      <c r="J106" s="210">
        <f>ROUND(I106*H106,2)</f>
        <v>0</v>
      </c>
      <c r="K106" s="206" t="s">
        <v>142</v>
      </c>
      <c r="L106" s="45"/>
      <c r="M106" s="211" t="s">
        <v>32</v>
      </c>
      <c r="N106" s="212" t="s">
        <v>49</v>
      </c>
      <c r="O106" s="85"/>
      <c r="P106" s="213">
        <f>O106*H106</f>
        <v>0</v>
      </c>
      <c r="Q106" s="213">
        <v>0</v>
      </c>
      <c r="R106" s="213">
        <f>Q106*H106</f>
        <v>0</v>
      </c>
      <c r="S106" s="213">
        <v>0.17999999999999999</v>
      </c>
      <c r="T106" s="214">
        <f>S106*H106</f>
        <v>3.0600000000000001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15" t="s">
        <v>143</v>
      </c>
      <c r="AT106" s="215" t="s">
        <v>138</v>
      </c>
      <c r="AU106" s="215" t="s">
        <v>87</v>
      </c>
      <c r="AY106" s="17" t="s">
        <v>136</v>
      </c>
      <c r="BE106" s="216">
        <f>IF(N106="základní",J106,0)</f>
        <v>0</v>
      </c>
      <c r="BF106" s="216">
        <f>IF(N106="snížená",J106,0)</f>
        <v>0</v>
      </c>
      <c r="BG106" s="216">
        <f>IF(N106="zákl. přenesená",J106,0)</f>
        <v>0</v>
      </c>
      <c r="BH106" s="216">
        <f>IF(N106="sníž. přenesená",J106,0)</f>
        <v>0</v>
      </c>
      <c r="BI106" s="216">
        <f>IF(N106="nulová",J106,0)</f>
        <v>0</v>
      </c>
      <c r="BJ106" s="17" t="s">
        <v>85</v>
      </c>
      <c r="BK106" s="216">
        <f>ROUND(I106*H106,2)</f>
        <v>0</v>
      </c>
      <c r="BL106" s="17" t="s">
        <v>143</v>
      </c>
      <c r="BM106" s="215" t="s">
        <v>159</v>
      </c>
    </row>
    <row r="107" s="13" customFormat="1">
      <c r="A107" s="13"/>
      <c r="B107" s="217"/>
      <c r="C107" s="218"/>
      <c r="D107" s="219" t="s">
        <v>145</v>
      </c>
      <c r="E107" s="220" t="s">
        <v>32</v>
      </c>
      <c r="F107" s="221" t="s">
        <v>160</v>
      </c>
      <c r="G107" s="218"/>
      <c r="H107" s="222">
        <v>17</v>
      </c>
      <c r="I107" s="223"/>
      <c r="J107" s="218"/>
      <c r="K107" s="218"/>
      <c r="L107" s="224"/>
      <c r="M107" s="225"/>
      <c r="N107" s="226"/>
      <c r="O107" s="226"/>
      <c r="P107" s="226"/>
      <c r="Q107" s="226"/>
      <c r="R107" s="226"/>
      <c r="S107" s="226"/>
      <c r="T107" s="227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28" t="s">
        <v>145</v>
      </c>
      <c r="AU107" s="228" t="s">
        <v>87</v>
      </c>
      <c r="AV107" s="13" t="s">
        <v>87</v>
      </c>
      <c r="AW107" s="13" t="s">
        <v>38</v>
      </c>
      <c r="AX107" s="13" t="s">
        <v>85</v>
      </c>
      <c r="AY107" s="228" t="s">
        <v>136</v>
      </c>
    </row>
    <row r="108" s="2" customFormat="1" ht="33" customHeight="1">
      <c r="A108" s="39"/>
      <c r="B108" s="40"/>
      <c r="C108" s="204" t="s">
        <v>161</v>
      </c>
      <c r="D108" s="204" t="s">
        <v>138</v>
      </c>
      <c r="E108" s="205" t="s">
        <v>162</v>
      </c>
      <c r="F108" s="206" t="s">
        <v>163</v>
      </c>
      <c r="G108" s="207" t="s">
        <v>141</v>
      </c>
      <c r="H108" s="208">
        <v>17.75</v>
      </c>
      <c r="I108" s="209"/>
      <c r="J108" s="210">
        <f>ROUND(I108*H108,2)</f>
        <v>0</v>
      </c>
      <c r="K108" s="206" t="s">
        <v>142</v>
      </c>
      <c r="L108" s="45"/>
      <c r="M108" s="211" t="s">
        <v>32</v>
      </c>
      <c r="N108" s="212" t="s">
        <v>49</v>
      </c>
      <c r="O108" s="85"/>
      <c r="P108" s="213">
        <f>O108*H108</f>
        <v>0</v>
      </c>
      <c r="Q108" s="213">
        <v>0</v>
      </c>
      <c r="R108" s="213">
        <f>Q108*H108</f>
        <v>0</v>
      </c>
      <c r="S108" s="213">
        <v>0.23999999999999999</v>
      </c>
      <c r="T108" s="214">
        <f>S108*H108</f>
        <v>4.2599999999999998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15" t="s">
        <v>143</v>
      </c>
      <c r="AT108" s="215" t="s">
        <v>138</v>
      </c>
      <c r="AU108" s="215" t="s">
        <v>87</v>
      </c>
      <c r="AY108" s="17" t="s">
        <v>136</v>
      </c>
      <c r="BE108" s="216">
        <f>IF(N108="základní",J108,0)</f>
        <v>0</v>
      </c>
      <c r="BF108" s="216">
        <f>IF(N108="snížená",J108,0)</f>
        <v>0</v>
      </c>
      <c r="BG108" s="216">
        <f>IF(N108="zákl. přenesená",J108,0)</f>
        <v>0</v>
      </c>
      <c r="BH108" s="216">
        <f>IF(N108="sníž. přenesená",J108,0)</f>
        <v>0</v>
      </c>
      <c r="BI108" s="216">
        <f>IF(N108="nulová",J108,0)</f>
        <v>0</v>
      </c>
      <c r="BJ108" s="17" t="s">
        <v>85</v>
      </c>
      <c r="BK108" s="216">
        <f>ROUND(I108*H108,2)</f>
        <v>0</v>
      </c>
      <c r="BL108" s="17" t="s">
        <v>143</v>
      </c>
      <c r="BM108" s="215" t="s">
        <v>164</v>
      </c>
    </row>
    <row r="109" s="13" customFormat="1">
      <c r="A109" s="13"/>
      <c r="B109" s="217"/>
      <c r="C109" s="218"/>
      <c r="D109" s="219" t="s">
        <v>145</v>
      </c>
      <c r="E109" s="220" t="s">
        <v>32</v>
      </c>
      <c r="F109" s="221" t="s">
        <v>165</v>
      </c>
      <c r="G109" s="218"/>
      <c r="H109" s="222">
        <v>17.75</v>
      </c>
      <c r="I109" s="223"/>
      <c r="J109" s="218"/>
      <c r="K109" s="218"/>
      <c r="L109" s="224"/>
      <c r="M109" s="225"/>
      <c r="N109" s="226"/>
      <c r="O109" s="226"/>
      <c r="P109" s="226"/>
      <c r="Q109" s="226"/>
      <c r="R109" s="226"/>
      <c r="S109" s="226"/>
      <c r="T109" s="227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28" t="s">
        <v>145</v>
      </c>
      <c r="AU109" s="228" t="s">
        <v>87</v>
      </c>
      <c r="AV109" s="13" t="s">
        <v>87</v>
      </c>
      <c r="AW109" s="13" t="s">
        <v>38</v>
      </c>
      <c r="AX109" s="13" t="s">
        <v>85</v>
      </c>
      <c r="AY109" s="228" t="s">
        <v>136</v>
      </c>
    </row>
    <row r="110" s="2" customFormat="1" ht="33" customHeight="1">
      <c r="A110" s="39"/>
      <c r="B110" s="40"/>
      <c r="C110" s="204" t="s">
        <v>166</v>
      </c>
      <c r="D110" s="204" t="s">
        <v>138</v>
      </c>
      <c r="E110" s="205" t="s">
        <v>167</v>
      </c>
      <c r="F110" s="206" t="s">
        <v>168</v>
      </c>
      <c r="G110" s="207" t="s">
        <v>141</v>
      </c>
      <c r="H110" s="208">
        <v>17</v>
      </c>
      <c r="I110" s="209"/>
      <c r="J110" s="210">
        <f>ROUND(I110*H110,2)</f>
        <v>0</v>
      </c>
      <c r="K110" s="206" t="s">
        <v>142</v>
      </c>
      <c r="L110" s="45"/>
      <c r="M110" s="211" t="s">
        <v>32</v>
      </c>
      <c r="N110" s="212" t="s">
        <v>49</v>
      </c>
      <c r="O110" s="85"/>
      <c r="P110" s="213">
        <f>O110*H110</f>
        <v>0</v>
      </c>
      <c r="Q110" s="213">
        <v>0</v>
      </c>
      <c r="R110" s="213">
        <f>Q110*H110</f>
        <v>0</v>
      </c>
      <c r="S110" s="213">
        <v>0.098000000000000004</v>
      </c>
      <c r="T110" s="214">
        <f>S110*H110</f>
        <v>1.6660000000000002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15" t="s">
        <v>143</v>
      </c>
      <c r="AT110" s="215" t="s">
        <v>138</v>
      </c>
      <c r="AU110" s="215" t="s">
        <v>87</v>
      </c>
      <c r="AY110" s="17" t="s">
        <v>136</v>
      </c>
      <c r="BE110" s="216">
        <f>IF(N110="základní",J110,0)</f>
        <v>0</v>
      </c>
      <c r="BF110" s="216">
        <f>IF(N110="snížená",J110,0)</f>
        <v>0</v>
      </c>
      <c r="BG110" s="216">
        <f>IF(N110="zákl. přenesená",J110,0)</f>
        <v>0</v>
      </c>
      <c r="BH110" s="216">
        <f>IF(N110="sníž. přenesená",J110,0)</f>
        <v>0</v>
      </c>
      <c r="BI110" s="216">
        <f>IF(N110="nulová",J110,0)</f>
        <v>0</v>
      </c>
      <c r="BJ110" s="17" t="s">
        <v>85</v>
      </c>
      <c r="BK110" s="216">
        <f>ROUND(I110*H110,2)</f>
        <v>0</v>
      </c>
      <c r="BL110" s="17" t="s">
        <v>143</v>
      </c>
      <c r="BM110" s="215" t="s">
        <v>169</v>
      </c>
    </row>
    <row r="111" s="13" customFormat="1">
      <c r="A111" s="13"/>
      <c r="B111" s="217"/>
      <c r="C111" s="218"/>
      <c r="D111" s="219" t="s">
        <v>145</v>
      </c>
      <c r="E111" s="220" t="s">
        <v>32</v>
      </c>
      <c r="F111" s="221" t="s">
        <v>160</v>
      </c>
      <c r="G111" s="218"/>
      <c r="H111" s="222">
        <v>17</v>
      </c>
      <c r="I111" s="223"/>
      <c r="J111" s="218"/>
      <c r="K111" s="218"/>
      <c r="L111" s="224"/>
      <c r="M111" s="225"/>
      <c r="N111" s="226"/>
      <c r="O111" s="226"/>
      <c r="P111" s="226"/>
      <c r="Q111" s="226"/>
      <c r="R111" s="226"/>
      <c r="S111" s="226"/>
      <c r="T111" s="227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28" t="s">
        <v>145</v>
      </c>
      <c r="AU111" s="228" t="s">
        <v>87</v>
      </c>
      <c r="AV111" s="13" t="s">
        <v>87</v>
      </c>
      <c r="AW111" s="13" t="s">
        <v>38</v>
      </c>
      <c r="AX111" s="13" t="s">
        <v>85</v>
      </c>
      <c r="AY111" s="228" t="s">
        <v>136</v>
      </c>
    </row>
    <row r="112" s="2" customFormat="1" ht="24.15" customHeight="1">
      <c r="A112" s="39"/>
      <c r="B112" s="40"/>
      <c r="C112" s="204" t="s">
        <v>170</v>
      </c>
      <c r="D112" s="204" t="s">
        <v>138</v>
      </c>
      <c r="E112" s="205" t="s">
        <v>171</v>
      </c>
      <c r="F112" s="206" t="s">
        <v>172</v>
      </c>
      <c r="G112" s="207" t="s">
        <v>141</v>
      </c>
      <c r="H112" s="208">
        <v>9</v>
      </c>
      <c r="I112" s="209"/>
      <c r="J112" s="210">
        <f>ROUND(I112*H112,2)</f>
        <v>0</v>
      </c>
      <c r="K112" s="206" t="s">
        <v>142</v>
      </c>
      <c r="L112" s="45"/>
      <c r="M112" s="211" t="s">
        <v>32</v>
      </c>
      <c r="N112" s="212" t="s">
        <v>49</v>
      </c>
      <c r="O112" s="85"/>
      <c r="P112" s="213">
        <f>O112*H112</f>
        <v>0</v>
      </c>
      <c r="Q112" s="213">
        <v>0</v>
      </c>
      <c r="R112" s="213">
        <f>Q112*H112</f>
        <v>0</v>
      </c>
      <c r="S112" s="213">
        <v>0.35499999999999998</v>
      </c>
      <c r="T112" s="214">
        <f>S112*H112</f>
        <v>3.1949999999999998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15" t="s">
        <v>143</v>
      </c>
      <c r="AT112" s="215" t="s">
        <v>138</v>
      </c>
      <c r="AU112" s="215" t="s">
        <v>87</v>
      </c>
      <c r="AY112" s="17" t="s">
        <v>136</v>
      </c>
      <c r="BE112" s="216">
        <f>IF(N112="základní",J112,0)</f>
        <v>0</v>
      </c>
      <c r="BF112" s="216">
        <f>IF(N112="snížená",J112,0)</f>
        <v>0</v>
      </c>
      <c r="BG112" s="216">
        <f>IF(N112="zákl. přenesená",J112,0)</f>
        <v>0</v>
      </c>
      <c r="BH112" s="216">
        <f>IF(N112="sníž. přenesená",J112,0)</f>
        <v>0</v>
      </c>
      <c r="BI112" s="216">
        <f>IF(N112="nulová",J112,0)</f>
        <v>0</v>
      </c>
      <c r="BJ112" s="17" t="s">
        <v>85</v>
      </c>
      <c r="BK112" s="216">
        <f>ROUND(I112*H112,2)</f>
        <v>0</v>
      </c>
      <c r="BL112" s="17" t="s">
        <v>143</v>
      </c>
      <c r="BM112" s="215" t="s">
        <v>173</v>
      </c>
    </row>
    <row r="113" s="2" customFormat="1" ht="24.15" customHeight="1">
      <c r="A113" s="39"/>
      <c r="B113" s="40"/>
      <c r="C113" s="204" t="s">
        <v>174</v>
      </c>
      <c r="D113" s="204" t="s">
        <v>138</v>
      </c>
      <c r="E113" s="205" t="s">
        <v>175</v>
      </c>
      <c r="F113" s="206" t="s">
        <v>176</v>
      </c>
      <c r="G113" s="207" t="s">
        <v>177</v>
      </c>
      <c r="H113" s="208">
        <v>52.156999999999996</v>
      </c>
      <c r="I113" s="209"/>
      <c r="J113" s="210">
        <f>ROUND(I113*H113,2)</f>
        <v>0</v>
      </c>
      <c r="K113" s="206" t="s">
        <v>142</v>
      </c>
      <c r="L113" s="45"/>
      <c r="M113" s="211" t="s">
        <v>32</v>
      </c>
      <c r="N113" s="212" t="s">
        <v>49</v>
      </c>
      <c r="O113" s="85"/>
      <c r="P113" s="213">
        <f>O113*H113</f>
        <v>0</v>
      </c>
      <c r="Q113" s="213">
        <v>0</v>
      </c>
      <c r="R113" s="213">
        <f>Q113*H113</f>
        <v>0</v>
      </c>
      <c r="S113" s="213">
        <v>0</v>
      </c>
      <c r="T113" s="214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15" t="s">
        <v>143</v>
      </c>
      <c r="AT113" s="215" t="s">
        <v>138</v>
      </c>
      <c r="AU113" s="215" t="s">
        <v>87</v>
      </c>
      <c r="AY113" s="17" t="s">
        <v>136</v>
      </c>
      <c r="BE113" s="216">
        <f>IF(N113="základní",J113,0)</f>
        <v>0</v>
      </c>
      <c r="BF113" s="216">
        <f>IF(N113="snížená",J113,0)</f>
        <v>0</v>
      </c>
      <c r="BG113" s="216">
        <f>IF(N113="zákl. přenesená",J113,0)</f>
        <v>0</v>
      </c>
      <c r="BH113" s="216">
        <f>IF(N113="sníž. přenesená",J113,0)</f>
        <v>0</v>
      </c>
      <c r="BI113" s="216">
        <f>IF(N113="nulová",J113,0)</f>
        <v>0</v>
      </c>
      <c r="BJ113" s="17" t="s">
        <v>85</v>
      </c>
      <c r="BK113" s="216">
        <f>ROUND(I113*H113,2)</f>
        <v>0</v>
      </c>
      <c r="BL113" s="17" t="s">
        <v>143</v>
      </c>
      <c r="BM113" s="215" t="s">
        <v>178</v>
      </c>
    </row>
    <row r="114" s="13" customFormat="1">
      <c r="A114" s="13"/>
      <c r="B114" s="217"/>
      <c r="C114" s="218"/>
      <c r="D114" s="219" t="s">
        <v>145</v>
      </c>
      <c r="E114" s="220" t="s">
        <v>32</v>
      </c>
      <c r="F114" s="221" t="s">
        <v>179</v>
      </c>
      <c r="G114" s="218"/>
      <c r="H114" s="222">
        <v>52.156999999999996</v>
      </c>
      <c r="I114" s="223"/>
      <c r="J114" s="218"/>
      <c r="K114" s="218"/>
      <c r="L114" s="224"/>
      <c r="M114" s="225"/>
      <c r="N114" s="226"/>
      <c r="O114" s="226"/>
      <c r="P114" s="226"/>
      <c r="Q114" s="226"/>
      <c r="R114" s="226"/>
      <c r="S114" s="226"/>
      <c r="T114" s="227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28" t="s">
        <v>145</v>
      </c>
      <c r="AU114" s="228" t="s">
        <v>87</v>
      </c>
      <c r="AV114" s="13" t="s">
        <v>87</v>
      </c>
      <c r="AW114" s="13" t="s">
        <v>38</v>
      </c>
      <c r="AX114" s="13" t="s">
        <v>85</v>
      </c>
      <c r="AY114" s="228" t="s">
        <v>136</v>
      </c>
    </row>
    <row r="115" s="2" customFormat="1" ht="24.15" customHeight="1">
      <c r="A115" s="39"/>
      <c r="B115" s="40"/>
      <c r="C115" s="204" t="s">
        <v>180</v>
      </c>
      <c r="D115" s="204" t="s">
        <v>138</v>
      </c>
      <c r="E115" s="205" t="s">
        <v>181</v>
      </c>
      <c r="F115" s="206" t="s">
        <v>182</v>
      </c>
      <c r="G115" s="207" t="s">
        <v>183</v>
      </c>
      <c r="H115" s="208">
        <v>78.236000000000004</v>
      </c>
      <c r="I115" s="209"/>
      <c r="J115" s="210">
        <f>ROUND(I115*H115,2)</f>
        <v>0</v>
      </c>
      <c r="K115" s="206" t="s">
        <v>142</v>
      </c>
      <c r="L115" s="45"/>
      <c r="M115" s="211" t="s">
        <v>32</v>
      </c>
      <c r="N115" s="212" t="s">
        <v>49</v>
      </c>
      <c r="O115" s="85"/>
      <c r="P115" s="213">
        <f>O115*H115</f>
        <v>0</v>
      </c>
      <c r="Q115" s="213">
        <v>0</v>
      </c>
      <c r="R115" s="213">
        <f>Q115*H115</f>
        <v>0</v>
      </c>
      <c r="S115" s="213">
        <v>0</v>
      </c>
      <c r="T115" s="214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15" t="s">
        <v>143</v>
      </c>
      <c r="AT115" s="215" t="s">
        <v>138</v>
      </c>
      <c r="AU115" s="215" t="s">
        <v>87</v>
      </c>
      <c r="AY115" s="17" t="s">
        <v>136</v>
      </c>
      <c r="BE115" s="216">
        <f>IF(N115="základní",J115,0)</f>
        <v>0</v>
      </c>
      <c r="BF115" s="216">
        <f>IF(N115="snížená",J115,0)</f>
        <v>0</v>
      </c>
      <c r="BG115" s="216">
        <f>IF(N115="zákl. přenesená",J115,0)</f>
        <v>0</v>
      </c>
      <c r="BH115" s="216">
        <f>IF(N115="sníž. přenesená",J115,0)</f>
        <v>0</v>
      </c>
      <c r="BI115" s="216">
        <f>IF(N115="nulová",J115,0)</f>
        <v>0</v>
      </c>
      <c r="BJ115" s="17" t="s">
        <v>85</v>
      </c>
      <c r="BK115" s="216">
        <f>ROUND(I115*H115,2)</f>
        <v>0</v>
      </c>
      <c r="BL115" s="17" t="s">
        <v>143</v>
      </c>
      <c r="BM115" s="215" t="s">
        <v>184</v>
      </c>
    </row>
    <row r="116" s="13" customFormat="1">
      <c r="A116" s="13"/>
      <c r="B116" s="217"/>
      <c r="C116" s="218"/>
      <c r="D116" s="219" t="s">
        <v>145</v>
      </c>
      <c r="E116" s="220" t="s">
        <v>32</v>
      </c>
      <c r="F116" s="221" t="s">
        <v>179</v>
      </c>
      <c r="G116" s="218"/>
      <c r="H116" s="222">
        <v>52.156999999999996</v>
      </c>
      <c r="I116" s="223"/>
      <c r="J116" s="218"/>
      <c r="K116" s="218"/>
      <c r="L116" s="224"/>
      <c r="M116" s="225"/>
      <c r="N116" s="226"/>
      <c r="O116" s="226"/>
      <c r="P116" s="226"/>
      <c r="Q116" s="226"/>
      <c r="R116" s="226"/>
      <c r="S116" s="226"/>
      <c r="T116" s="227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28" t="s">
        <v>145</v>
      </c>
      <c r="AU116" s="228" t="s">
        <v>87</v>
      </c>
      <c r="AV116" s="13" t="s">
        <v>87</v>
      </c>
      <c r="AW116" s="13" t="s">
        <v>38</v>
      </c>
      <c r="AX116" s="13" t="s">
        <v>78</v>
      </c>
      <c r="AY116" s="228" t="s">
        <v>136</v>
      </c>
    </row>
    <row r="117" s="13" customFormat="1">
      <c r="A117" s="13"/>
      <c r="B117" s="217"/>
      <c r="C117" s="218"/>
      <c r="D117" s="219" t="s">
        <v>145</v>
      </c>
      <c r="E117" s="220" t="s">
        <v>32</v>
      </c>
      <c r="F117" s="221" t="s">
        <v>185</v>
      </c>
      <c r="G117" s="218"/>
      <c r="H117" s="222">
        <v>78.236000000000004</v>
      </c>
      <c r="I117" s="223"/>
      <c r="J117" s="218"/>
      <c r="K117" s="218"/>
      <c r="L117" s="224"/>
      <c r="M117" s="225"/>
      <c r="N117" s="226"/>
      <c r="O117" s="226"/>
      <c r="P117" s="226"/>
      <c r="Q117" s="226"/>
      <c r="R117" s="226"/>
      <c r="S117" s="226"/>
      <c r="T117" s="227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28" t="s">
        <v>145</v>
      </c>
      <c r="AU117" s="228" t="s">
        <v>87</v>
      </c>
      <c r="AV117" s="13" t="s">
        <v>87</v>
      </c>
      <c r="AW117" s="13" t="s">
        <v>38</v>
      </c>
      <c r="AX117" s="13" t="s">
        <v>85</v>
      </c>
      <c r="AY117" s="228" t="s">
        <v>136</v>
      </c>
    </row>
    <row r="118" s="12" customFormat="1" ht="22.8" customHeight="1">
      <c r="A118" s="12"/>
      <c r="B118" s="188"/>
      <c r="C118" s="189"/>
      <c r="D118" s="190" t="s">
        <v>77</v>
      </c>
      <c r="E118" s="202" t="s">
        <v>87</v>
      </c>
      <c r="F118" s="202" t="s">
        <v>186</v>
      </c>
      <c r="G118" s="189"/>
      <c r="H118" s="189"/>
      <c r="I118" s="192"/>
      <c r="J118" s="203">
        <f>BK118</f>
        <v>0</v>
      </c>
      <c r="K118" s="189"/>
      <c r="L118" s="194"/>
      <c r="M118" s="195"/>
      <c r="N118" s="196"/>
      <c r="O118" s="196"/>
      <c r="P118" s="197">
        <f>P119</f>
        <v>0</v>
      </c>
      <c r="Q118" s="196"/>
      <c r="R118" s="197">
        <f>R119</f>
        <v>0.97199999999999998</v>
      </c>
      <c r="S118" s="196"/>
      <c r="T118" s="198">
        <f>T119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199" t="s">
        <v>85</v>
      </c>
      <c r="AT118" s="200" t="s">
        <v>77</v>
      </c>
      <c r="AU118" s="200" t="s">
        <v>85</v>
      </c>
      <c r="AY118" s="199" t="s">
        <v>136</v>
      </c>
      <c r="BK118" s="201">
        <f>BK119</f>
        <v>0</v>
      </c>
    </row>
    <row r="119" s="2" customFormat="1" ht="16.5" customHeight="1">
      <c r="A119" s="39"/>
      <c r="B119" s="40"/>
      <c r="C119" s="204" t="s">
        <v>187</v>
      </c>
      <c r="D119" s="204" t="s">
        <v>138</v>
      </c>
      <c r="E119" s="205" t="s">
        <v>188</v>
      </c>
      <c r="F119" s="206" t="s">
        <v>189</v>
      </c>
      <c r="G119" s="207" t="s">
        <v>141</v>
      </c>
      <c r="H119" s="208">
        <v>9</v>
      </c>
      <c r="I119" s="209"/>
      <c r="J119" s="210">
        <f>ROUND(I119*H119,2)</f>
        <v>0</v>
      </c>
      <c r="K119" s="206" t="s">
        <v>142</v>
      </c>
      <c r="L119" s="45"/>
      <c r="M119" s="211" t="s">
        <v>32</v>
      </c>
      <c r="N119" s="212" t="s">
        <v>49</v>
      </c>
      <c r="O119" s="85"/>
      <c r="P119" s="213">
        <f>O119*H119</f>
        <v>0</v>
      </c>
      <c r="Q119" s="213">
        <v>0.108</v>
      </c>
      <c r="R119" s="213">
        <f>Q119*H119</f>
        <v>0.97199999999999998</v>
      </c>
      <c r="S119" s="213">
        <v>0</v>
      </c>
      <c r="T119" s="214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15" t="s">
        <v>143</v>
      </c>
      <c r="AT119" s="215" t="s">
        <v>138</v>
      </c>
      <c r="AU119" s="215" t="s">
        <v>87</v>
      </c>
      <c r="AY119" s="17" t="s">
        <v>136</v>
      </c>
      <c r="BE119" s="216">
        <f>IF(N119="základní",J119,0)</f>
        <v>0</v>
      </c>
      <c r="BF119" s="216">
        <f>IF(N119="snížená",J119,0)</f>
        <v>0</v>
      </c>
      <c r="BG119" s="216">
        <f>IF(N119="zákl. přenesená",J119,0)</f>
        <v>0</v>
      </c>
      <c r="BH119" s="216">
        <f>IF(N119="sníž. přenesená",J119,0)</f>
        <v>0</v>
      </c>
      <c r="BI119" s="216">
        <f>IF(N119="nulová",J119,0)</f>
        <v>0</v>
      </c>
      <c r="BJ119" s="17" t="s">
        <v>85</v>
      </c>
      <c r="BK119" s="216">
        <f>ROUND(I119*H119,2)</f>
        <v>0</v>
      </c>
      <c r="BL119" s="17" t="s">
        <v>143</v>
      </c>
      <c r="BM119" s="215" t="s">
        <v>190</v>
      </c>
    </row>
    <row r="120" s="12" customFormat="1" ht="22.8" customHeight="1">
      <c r="A120" s="12"/>
      <c r="B120" s="188"/>
      <c r="C120" s="189"/>
      <c r="D120" s="190" t="s">
        <v>77</v>
      </c>
      <c r="E120" s="202" t="s">
        <v>156</v>
      </c>
      <c r="F120" s="202" t="s">
        <v>191</v>
      </c>
      <c r="G120" s="189"/>
      <c r="H120" s="189"/>
      <c r="I120" s="192"/>
      <c r="J120" s="203">
        <f>BK120</f>
        <v>0</v>
      </c>
      <c r="K120" s="189"/>
      <c r="L120" s="194"/>
      <c r="M120" s="195"/>
      <c r="N120" s="196"/>
      <c r="O120" s="196"/>
      <c r="P120" s="197">
        <f>SUM(P121:P133)</f>
        <v>0</v>
      </c>
      <c r="Q120" s="196"/>
      <c r="R120" s="197">
        <f>SUM(R121:R133)</f>
        <v>3.689435</v>
      </c>
      <c r="S120" s="196"/>
      <c r="T120" s="198">
        <f>SUM(T121:T133)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99" t="s">
        <v>85</v>
      </c>
      <c r="AT120" s="200" t="s">
        <v>77</v>
      </c>
      <c r="AU120" s="200" t="s">
        <v>85</v>
      </c>
      <c r="AY120" s="199" t="s">
        <v>136</v>
      </c>
      <c r="BK120" s="201">
        <f>SUM(BK121:BK133)</f>
        <v>0</v>
      </c>
    </row>
    <row r="121" s="2" customFormat="1" ht="24.15" customHeight="1">
      <c r="A121" s="39"/>
      <c r="B121" s="40"/>
      <c r="C121" s="204" t="s">
        <v>192</v>
      </c>
      <c r="D121" s="204" t="s">
        <v>138</v>
      </c>
      <c r="E121" s="205" t="s">
        <v>193</v>
      </c>
      <c r="F121" s="206" t="s">
        <v>194</v>
      </c>
      <c r="G121" s="207" t="s">
        <v>141</v>
      </c>
      <c r="H121" s="208">
        <v>17</v>
      </c>
      <c r="I121" s="209"/>
      <c r="J121" s="210">
        <f>ROUND(I121*H121,2)</f>
        <v>0</v>
      </c>
      <c r="K121" s="206" t="s">
        <v>142</v>
      </c>
      <c r="L121" s="45"/>
      <c r="M121" s="211" t="s">
        <v>32</v>
      </c>
      <c r="N121" s="212" t="s">
        <v>49</v>
      </c>
      <c r="O121" s="85"/>
      <c r="P121" s="213">
        <f>O121*H121</f>
        <v>0</v>
      </c>
      <c r="Q121" s="213">
        <v>0</v>
      </c>
      <c r="R121" s="213">
        <f>Q121*H121</f>
        <v>0</v>
      </c>
      <c r="S121" s="213">
        <v>0</v>
      </c>
      <c r="T121" s="214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15" t="s">
        <v>143</v>
      </c>
      <c r="AT121" s="215" t="s">
        <v>138</v>
      </c>
      <c r="AU121" s="215" t="s">
        <v>87</v>
      </c>
      <c r="AY121" s="17" t="s">
        <v>136</v>
      </c>
      <c r="BE121" s="216">
        <f>IF(N121="základní",J121,0)</f>
        <v>0</v>
      </c>
      <c r="BF121" s="216">
        <f>IF(N121="snížená",J121,0)</f>
        <v>0</v>
      </c>
      <c r="BG121" s="216">
        <f>IF(N121="zákl. přenesená",J121,0)</f>
        <v>0</v>
      </c>
      <c r="BH121" s="216">
        <f>IF(N121="sníž. přenesená",J121,0)</f>
        <v>0</v>
      </c>
      <c r="BI121" s="216">
        <f>IF(N121="nulová",J121,0)</f>
        <v>0</v>
      </c>
      <c r="BJ121" s="17" t="s">
        <v>85</v>
      </c>
      <c r="BK121" s="216">
        <f>ROUND(I121*H121,2)</f>
        <v>0</v>
      </c>
      <c r="BL121" s="17" t="s">
        <v>143</v>
      </c>
      <c r="BM121" s="215" t="s">
        <v>195</v>
      </c>
    </row>
    <row r="122" s="13" customFormat="1">
      <c r="A122" s="13"/>
      <c r="B122" s="217"/>
      <c r="C122" s="218"/>
      <c r="D122" s="219" t="s">
        <v>145</v>
      </c>
      <c r="E122" s="220" t="s">
        <v>32</v>
      </c>
      <c r="F122" s="221" t="s">
        <v>160</v>
      </c>
      <c r="G122" s="218"/>
      <c r="H122" s="222">
        <v>17</v>
      </c>
      <c r="I122" s="223"/>
      <c r="J122" s="218"/>
      <c r="K122" s="218"/>
      <c r="L122" s="224"/>
      <c r="M122" s="225"/>
      <c r="N122" s="226"/>
      <c r="O122" s="226"/>
      <c r="P122" s="226"/>
      <c r="Q122" s="226"/>
      <c r="R122" s="226"/>
      <c r="S122" s="226"/>
      <c r="T122" s="227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28" t="s">
        <v>145</v>
      </c>
      <c r="AU122" s="228" t="s">
        <v>87</v>
      </c>
      <c r="AV122" s="13" t="s">
        <v>87</v>
      </c>
      <c r="AW122" s="13" t="s">
        <v>38</v>
      </c>
      <c r="AX122" s="13" t="s">
        <v>85</v>
      </c>
      <c r="AY122" s="228" t="s">
        <v>136</v>
      </c>
    </row>
    <row r="123" s="2" customFormat="1" ht="24.15" customHeight="1">
      <c r="A123" s="39"/>
      <c r="B123" s="40"/>
      <c r="C123" s="204" t="s">
        <v>196</v>
      </c>
      <c r="D123" s="204" t="s">
        <v>138</v>
      </c>
      <c r="E123" s="205" t="s">
        <v>197</v>
      </c>
      <c r="F123" s="206" t="s">
        <v>198</v>
      </c>
      <c r="G123" s="207" t="s">
        <v>141</v>
      </c>
      <c r="H123" s="208">
        <v>17</v>
      </c>
      <c r="I123" s="209"/>
      <c r="J123" s="210">
        <f>ROUND(I123*H123,2)</f>
        <v>0</v>
      </c>
      <c r="K123" s="206" t="s">
        <v>142</v>
      </c>
      <c r="L123" s="45"/>
      <c r="M123" s="211" t="s">
        <v>32</v>
      </c>
      <c r="N123" s="212" t="s">
        <v>49</v>
      </c>
      <c r="O123" s="85"/>
      <c r="P123" s="213">
        <f>O123*H123</f>
        <v>0</v>
      </c>
      <c r="Q123" s="213">
        <v>0</v>
      </c>
      <c r="R123" s="213">
        <f>Q123*H123</f>
        <v>0</v>
      </c>
      <c r="S123" s="213">
        <v>0</v>
      </c>
      <c r="T123" s="214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15" t="s">
        <v>143</v>
      </c>
      <c r="AT123" s="215" t="s">
        <v>138</v>
      </c>
      <c r="AU123" s="215" t="s">
        <v>87</v>
      </c>
      <c r="AY123" s="17" t="s">
        <v>136</v>
      </c>
      <c r="BE123" s="216">
        <f>IF(N123="základní",J123,0)</f>
        <v>0</v>
      </c>
      <c r="BF123" s="216">
        <f>IF(N123="snížená",J123,0)</f>
        <v>0</v>
      </c>
      <c r="BG123" s="216">
        <f>IF(N123="zákl. přenesená",J123,0)</f>
        <v>0</v>
      </c>
      <c r="BH123" s="216">
        <f>IF(N123="sníž. přenesená",J123,0)</f>
        <v>0</v>
      </c>
      <c r="BI123" s="216">
        <f>IF(N123="nulová",J123,0)</f>
        <v>0</v>
      </c>
      <c r="BJ123" s="17" t="s">
        <v>85</v>
      </c>
      <c r="BK123" s="216">
        <f>ROUND(I123*H123,2)</f>
        <v>0</v>
      </c>
      <c r="BL123" s="17" t="s">
        <v>143</v>
      </c>
      <c r="BM123" s="215" t="s">
        <v>199</v>
      </c>
    </row>
    <row r="124" s="13" customFormat="1">
      <c r="A124" s="13"/>
      <c r="B124" s="217"/>
      <c r="C124" s="218"/>
      <c r="D124" s="219" t="s">
        <v>145</v>
      </c>
      <c r="E124" s="220" t="s">
        <v>32</v>
      </c>
      <c r="F124" s="221" t="s">
        <v>160</v>
      </c>
      <c r="G124" s="218"/>
      <c r="H124" s="222">
        <v>17</v>
      </c>
      <c r="I124" s="223"/>
      <c r="J124" s="218"/>
      <c r="K124" s="218"/>
      <c r="L124" s="224"/>
      <c r="M124" s="225"/>
      <c r="N124" s="226"/>
      <c r="O124" s="226"/>
      <c r="P124" s="226"/>
      <c r="Q124" s="226"/>
      <c r="R124" s="226"/>
      <c r="S124" s="226"/>
      <c r="T124" s="227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28" t="s">
        <v>145</v>
      </c>
      <c r="AU124" s="228" t="s">
        <v>87</v>
      </c>
      <c r="AV124" s="13" t="s">
        <v>87</v>
      </c>
      <c r="AW124" s="13" t="s">
        <v>38</v>
      </c>
      <c r="AX124" s="13" t="s">
        <v>85</v>
      </c>
      <c r="AY124" s="228" t="s">
        <v>136</v>
      </c>
    </row>
    <row r="125" s="2" customFormat="1" ht="16.5" customHeight="1">
      <c r="A125" s="39"/>
      <c r="B125" s="40"/>
      <c r="C125" s="204" t="s">
        <v>200</v>
      </c>
      <c r="D125" s="204" t="s">
        <v>138</v>
      </c>
      <c r="E125" s="205" t="s">
        <v>201</v>
      </c>
      <c r="F125" s="206" t="s">
        <v>202</v>
      </c>
      <c r="G125" s="207" t="s">
        <v>141</v>
      </c>
      <c r="H125" s="208">
        <v>17.75</v>
      </c>
      <c r="I125" s="209"/>
      <c r="J125" s="210">
        <f>ROUND(I125*H125,2)</f>
        <v>0</v>
      </c>
      <c r="K125" s="206" t="s">
        <v>142</v>
      </c>
      <c r="L125" s="45"/>
      <c r="M125" s="211" t="s">
        <v>32</v>
      </c>
      <c r="N125" s="212" t="s">
        <v>49</v>
      </c>
      <c r="O125" s="85"/>
      <c r="P125" s="213">
        <f>O125*H125</f>
        <v>0</v>
      </c>
      <c r="Q125" s="213">
        <v>0</v>
      </c>
      <c r="R125" s="213">
        <f>Q125*H125</f>
        <v>0</v>
      </c>
      <c r="S125" s="213">
        <v>0</v>
      </c>
      <c r="T125" s="214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15" t="s">
        <v>143</v>
      </c>
      <c r="AT125" s="215" t="s">
        <v>138</v>
      </c>
      <c r="AU125" s="215" t="s">
        <v>87</v>
      </c>
      <c r="AY125" s="17" t="s">
        <v>136</v>
      </c>
      <c r="BE125" s="216">
        <f>IF(N125="základní",J125,0)</f>
        <v>0</v>
      </c>
      <c r="BF125" s="216">
        <f>IF(N125="snížená",J125,0)</f>
        <v>0</v>
      </c>
      <c r="BG125" s="216">
        <f>IF(N125="zákl. přenesená",J125,0)</f>
        <v>0</v>
      </c>
      <c r="BH125" s="216">
        <f>IF(N125="sníž. přenesená",J125,0)</f>
        <v>0</v>
      </c>
      <c r="BI125" s="216">
        <f>IF(N125="nulová",J125,0)</f>
        <v>0</v>
      </c>
      <c r="BJ125" s="17" t="s">
        <v>85</v>
      </c>
      <c r="BK125" s="216">
        <f>ROUND(I125*H125,2)</f>
        <v>0</v>
      </c>
      <c r="BL125" s="17" t="s">
        <v>143</v>
      </c>
      <c r="BM125" s="215" t="s">
        <v>203</v>
      </c>
    </row>
    <row r="126" s="13" customFormat="1">
      <c r="A126" s="13"/>
      <c r="B126" s="217"/>
      <c r="C126" s="218"/>
      <c r="D126" s="219" t="s">
        <v>145</v>
      </c>
      <c r="E126" s="220" t="s">
        <v>32</v>
      </c>
      <c r="F126" s="221" t="s">
        <v>165</v>
      </c>
      <c r="G126" s="218"/>
      <c r="H126" s="222">
        <v>17.75</v>
      </c>
      <c r="I126" s="223"/>
      <c r="J126" s="218"/>
      <c r="K126" s="218"/>
      <c r="L126" s="224"/>
      <c r="M126" s="225"/>
      <c r="N126" s="226"/>
      <c r="O126" s="226"/>
      <c r="P126" s="226"/>
      <c r="Q126" s="226"/>
      <c r="R126" s="226"/>
      <c r="S126" s="226"/>
      <c r="T126" s="227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28" t="s">
        <v>145</v>
      </c>
      <c r="AU126" s="228" t="s">
        <v>87</v>
      </c>
      <c r="AV126" s="13" t="s">
        <v>87</v>
      </c>
      <c r="AW126" s="13" t="s">
        <v>38</v>
      </c>
      <c r="AX126" s="13" t="s">
        <v>85</v>
      </c>
      <c r="AY126" s="228" t="s">
        <v>136</v>
      </c>
    </row>
    <row r="127" s="2" customFormat="1" ht="33" customHeight="1">
      <c r="A127" s="39"/>
      <c r="B127" s="40"/>
      <c r="C127" s="204" t="s">
        <v>8</v>
      </c>
      <c r="D127" s="204" t="s">
        <v>138</v>
      </c>
      <c r="E127" s="205" t="s">
        <v>204</v>
      </c>
      <c r="F127" s="206" t="s">
        <v>205</v>
      </c>
      <c r="G127" s="207" t="s">
        <v>141</v>
      </c>
      <c r="H127" s="208">
        <v>8.5</v>
      </c>
      <c r="I127" s="209"/>
      <c r="J127" s="210">
        <f>ROUND(I127*H127,2)</f>
        <v>0</v>
      </c>
      <c r="K127" s="206" t="s">
        <v>142</v>
      </c>
      <c r="L127" s="45"/>
      <c r="M127" s="211" t="s">
        <v>32</v>
      </c>
      <c r="N127" s="212" t="s">
        <v>49</v>
      </c>
      <c r="O127" s="85"/>
      <c r="P127" s="213">
        <f>O127*H127</f>
        <v>0</v>
      </c>
      <c r="Q127" s="213">
        <v>0.19536000000000001</v>
      </c>
      <c r="R127" s="213">
        <f>Q127*H127</f>
        <v>1.66056</v>
      </c>
      <c r="S127" s="213">
        <v>0</v>
      </c>
      <c r="T127" s="214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15" t="s">
        <v>143</v>
      </c>
      <c r="AT127" s="215" t="s">
        <v>138</v>
      </c>
      <c r="AU127" s="215" t="s">
        <v>87</v>
      </c>
      <c r="AY127" s="17" t="s">
        <v>136</v>
      </c>
      <c r="BE127" s="216">
        <f>IF(N127="základní",J127,0)</f>
        <v>0</v>
      </c>
      <c r="BF127" s="216">
        <f>IF(N127="snížená",J127,0)</f>
        <v>0</v>
      </c>
      <c r="BG127" s="216">
        <f>IF(N127="zákl. přenesená",J127,0)</f>
        <v>0</v>
      </c>
      <c r="BH127" s="216">
        <f>IF(N127="sníž. přenesená",J127,0)</f>
        <v>0</v>
      </c>
      <c r="BI127" s="216">
        <f>IF(N127="nulová",J127,0)</f>
        <v>0</v>
      </c>
      <c r="BJ127" s="17" t="s">
        <v>85</v>
      </c>
      <c r="BK127" s="216">
        <f>ROUND(I127*H127,2)</f>
        <v>0</v>
      </c>
      <c r="BL127" s="17" t="s">
        <v>143</v>
      </c>
      <c r="BM127" s="215" t="s">
        <v>206</v>
      </c>
    </row>
    <row r="128" s="13" customFormat="1">
      <c r="A128" s="13"/>
      <c r="B128" s="217"/>
      <c r="C128" s="218"/>
      <c r="D128" s="219" t="s">
        <v>145</v>
      </c>
      <c r="E128" s="220" t="s">
        <v>32</v>
      </c>
      <c r="F128" s="221" t="s">
        <v>155</v>
      </c>
      <c r="G128" s="218"/>
      <c r="H128" s="222">
        <v>8.5</v>
      </c>
      <c r="I128" s="223"/>
      <c r="J128" s="218"/>
      <c r="K128" s="218"/>
      <c r="L128" s="224"/>
      <c r="M128" s="225"/>
      <c r="N128" s="226"/>
      <c r="O128" s="226"/>
      <c r="P128" s="226"/>
      <c r="Q128" s="226"/>
      <c r="R128" s="226"/>
      <c r="S128" s="226"/>
      <c r="T128" s="227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28" t="s">
        <v>145</v>
      </c>
      <c r="AU128" s="228" t="s">
        <v>87</v>
      </c>
      <c r="AV128" s="13" t="s">
        <v>87</v>
      </c>
      <c r="AW128" s="13" t="s">
        <v>38</v>
      </c>
      <c r="AX128" s="13" t="s">
        <v>85</v>
      </c>
      <c r="AY128" s="228" t="s">
        <v>136</v>
      </c>
    </row>
    <row r="129" s="2" customFormat="1" ht="37.8" customHeight="1">
      <c r="A129" s="39"/>
      <c r="B129" s="40"/>
      <c r="C129" s="204" t="s">
        <v>207</v>
      </c>
      <c r="D129" s="204" t="s">
        <v>138</v>
      </c>
      <c r="E129" s="205" t="s">
        <v>208</v>
      </c>
      <c r="F129" s="206" t="s">
        <v>209</v>
      </c>
      <c r="G129" s="207" t="s">
        <v>141</v>
      </c>
      <c r="H129" s="208">
        <v>5.5</v>
      </c>
      <c r="I129" s="209"/>
      <c r="J129" s="210">
        <f>ROUND(I129*H129,2)</f>
        <v>0</v>
      </c>
      <c r="K129" s="206" t="s">
        <v>142</v>
      </c>
      <c r="L129" s="45"/>
      <c r="M129" s="211" t="s">
        <v>32</v>
      </c>
      <c r="N129" s="212" t="s">
        <v>49</v>
      </c>
      <c r="O129" s="85"/>
      <c r="P129" s="213">
        <f>O129*H129</f>
        <v>0</v>
      </c>
      <c r="Q129" s="213">
        <v>0.084250000000000005</v>
      </c>
      <c r="R129" s="213">
        <f>Q129*H129</f>
        <v>0.46337500000000004</v>
      </c>
      <c r="S129" s="213">
        <v>0</v>
      </c>
      <c r="T129" s="214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15" t="s">
        <v>143</v>
      </c>
      <c r="AT129" s="215" t="s">
        <v>138</v>
      </c>
      <c r="AU129" s="215" t="s">
        <v>87</v>
      </c>
      <c r="AY129" s="17" t="s">
        <v>136</v>
      </c>
      <c r="BE129" s="216">
        <f>IF(N129="základní",J129,0)</f>
        <v>0</v>
      </c>
      <c r="BF129" s="216">
        <f>IF(N129="snížená",J129,0)</f>
        <v>0</v>
      </c>
      <c r="BG129" s="216">
        <f>IF(N129="zákl. přenesená",J129,0)</f>
        <v>0</v>
      </c>
      <c r="BH129" s="216">
        <f>IF(N129="sníž. přenesená",J129,0)</f>
        <v>0</v>
      </c>
      <c r="BI129" s="216">
        <f>IF(N129="nulová",J129,0)</f>
        <v>0</v>
      </c>
      <c r="BJ129" s="17" t="s">
        <v>85</v>
      </c>
      <c r="BK129" s="216">
        <f>ROUND(I129*H129,2)</f>
        <v>0</v>
      </c>
      <c r="BL129" s="17" t="s">
        <v>143</v>
      </c>
      <c r="BM129" s="215" t="s">
        <v>210</v>
      </c>
    </row>
    <row r="130" s="13" customFormat="1">
      <c r="A130" s="13"/>
      <c r="B130" s="217"/>
      <c r="C130" s="218"/>
      <c r="D130" s="219" t="s">
        <v>145</v>
      </c>
      <c r="E130" s="220" t="s">
        <v>32</v>
      </c>
      <c r="F130" s="221" t="s">
        <v>151</v>
      </c>
      <c r="G130" s="218"/>
      <c r="H130" s="222">
        <v>5.5</v>
      </c>
      <c r="I130" s="223"/>
      <c r="J130" s="218"/>
      <c r="K130" s="218"/>
      <c r="L130" s="224"/>
      <c r="M130" s="225"/>
      <c r="N130" s="226"/>
      <c r="O130" s="226"/>
      <c r="P130" s="226"/>
      <c r="Q130" s="226"/>
      <c r="R130" s="226"/>
      <c r="S130" s="226"/>
      <c r="T130" s="227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28" t="s">
        <v>145</v>
      </c>
      <c r="AU130" s="228" t="s">
        <v>87</v>
      </c>
      <c r="AV130" s="13" t="s">
        <v>87</v>
      </c>
      <c r="AW130" s="13" t="s">
        <v>38</v>
      </c>
      <c r="AX130" s="13" t="s">
        <v>85</v>
      </c>
      <c r="AY130" s="228" t="s">
        <v>136</v>
      </c>
    </row>
    <row r="131" s="2" customFormat="1" ht="37.8" customHeight="1">
      <c r="A131" s="39"/>
      <c r="B131" s="40"/>
      <c r="C131" s="204" t="s">
        <v>211</v>
      </c>
      <c r="D131" s="204" t="s">
        <v>138</v>
      </c>
      <c r="E131" s="205" t="s">
        <v>212</v>
      </c>
      <c r="F131" s="206" t="s">
        <v>213</v>
      </c>
      <c r="G131" s="207" t="s">
        <v>141</v>
      </c>
      <c r="H131" s="208">
        <v>14.5</v>
      </c>
      <c r="I131" s="209"/>
      <c r="J131" s="210">
        <f>ROUND(I131*H131,2)</f>
        <v>0</v>
      </c>
      <c r="K131" s="206" t="s">
        <v>142</v>
      </c>
      <c r="L131" s="45"/>
      <c r="M131" s="211" t="s">
        <v>32</v>
      </c>
      <c r="N131" s="212" t="s">
        <v>49</v>
      </c>
      <c r="O131" s="85"/>
      <c r="P131" s="213">
        <f>O131*H131</f>
        <v>0</v>
      </c>
      <c r="Q131" s="213">
        <v>0.10100000000000001</v>
      </c>
      <c r="R131" s="213">
        <f>Q131*H131</f>
        <v>1.4645000000000001</v>
      </c>
      <c r="S131" s="213">
        <v>0</v>
      </c>
      <c r="T131" s="214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15" t="s">
        <v>143</v>
      </c>
      <c r="AT131" s="215" t="s">
        <v>138</v>
      </c>
      <c r="AU131" s="215" t="s">
        <v>87</v>
      </c>
      <c r="AY131" s="17" t="s">
        <v>136</v>
      </c>
      <c r="BE131" s="216">
        <f>IF(N131="základní",J131,0)</f>
        <v>0</v>
      </c>
      <c r="BF131" s="216">
        <f>IF(N131="snížená",J131,0)</f>
        <v>0</v>
      </c>
      <c r="BG131" s="216">
        <f>IF(N131="zákl. přenesená",J131,0)</f>
        <v>0</v>
      </c>
      <c r="BH131" s="216">
        <f>IF(N131="sníž. přenesená",J131,0)</f>
        <v>0</v>
      </c>
      <c r="BI131" s="216">
        <f>IF(N131="nulová",J131,0)</f>
        <v>0</v>
      </c>
      <c r="BJ131" s="17" t="s">
        <v>85</v>
      </c>
      <c r="BK131" s="216">
        <f>ROUND(I131*H131,2)</f>
        <v>0</v>
      </c>
      <c r="BL131" s="17" t="s">
        <v>143</v>
      </c>
      <c r="BM131" s="215" t="s">
        <v>214</v>
      </c>
    </row>
    <row r="132" s="13" customFormat="1">
      <c r="A132" s="13"/>
      <c r="B132" s="217"/>
      <c r="C132" s="218"/>
      <c r="D132" s="219" t="s">
        <v>145</v>
      </c>
      <c r="E132" s="220" t="s">
        <v>32</v>
      </c>
      <c r="F132" s="221" t="s">
        <v>146</v>
      </c>
      <c r="G132" s="218"/>
      <c r="H132" s="222">
        <v>14.5</v>
      </c>
      <c r="I132" s="223"/>
      <c r="J132" s="218"/>
      <c r="K132" s="218"/>
      <c r="L132" s="224"/>
      <c r="M132" s="225"/>
      <c r="N132" s="226"/>
      <c r="O132" s="226"/>
      <c r="P132" s="226"/>
      <c r="Q132" s="226"/>
      <c r="R132" s="226"/>
      <c r="S132" s="226"/>
      <c r="T132" s="227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28" t="s">
        <v>145</v>
      </c>
      <c r="AU132" s="228" t="s">
        <v>87</v>
      </c>
      <c r="AV132" s="13" t="s">
        <v>87</v>
      </c>
      <c r="AW132" s="13" t="s">
        <v>38</v>
      </c>
      <c r="AX132" s="13" t="s">
        <v>85</v>
      </c>
      <c r="AY132" s="228" t="s">
        <v>136</v>
      </c>
    </row>
    <row r="133" s="2" customFormat="1" ht="37.8" customHeight="1">
      <c r="A133" s="39"/>
      <c r="B133" s="40"/>
      <c r="C133" s="204" t="s">
        <v>215</v>
      </c>
      <c r="D133" s="204" t="s">
        <v>138</v>
      </c>
      <c r="E133" s="205" t="s">
        <v>216</v>
      </c>
      <c r="F133" s="206" t="s">
        <v>217</v>
      </c>
      <c r="G133" s="207" t="s">
        <v>141</v>
      </c>
      <c r="H133" s="208">
        <v>1</v>
      </c>
      <c r="I133" s="209"/>
      <c r="J133" s="210">
        <f>ROUND(I133*H133,2)</f>
        <v>0</v>
      </c>
      <c r="K133" s="206" t="s">
        <v>142</v>
      </c>
      <c r="L133" s="45"/>
      <c r="M133" s="211" t="s">
        <v>32</v>
      </c>
      <c r="N133" s="212" t="s">
        <v>49</v>
      </c>
      <c r="O133" s="85"/>
      <c r="P133" s="213">
        <f>O133*H133</f>
        <v>0</v>
      </c>
      <c r="Q133" s="213">
        <v>0.10100000000000001</v>
      </c>
      <c r="R133" s="213">
        <f>Q133*H133</f>
        <v>0.10100000000000001</v>
      </c>
      <c r="S133" s="213">
        <v>0</v>
      </c>
      <c r="T133" s="214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15" t="s">
        <v>143</v>
      </c>
      <c r="AT133" s="215" t="s">
        <v>138</v>
      </c>
      <c r="AU133" s="215" t="s">
        <v>87</v>
      </c>
      <c r="AY133" s="17" t="s">
        <v>136</v>
      </c>
      <c r="BE133" s="216">
        <f>IF(N133="základní",J133,0)</f>
        <v>0</v>
      </c>
      <c r="BF133" s="216">
        <f>IF(N133="snížená",J133,0)</f>
        <v>0</v>
      </c>
      <c r="BG133" s="216">
        <f>IF(N133="zákl. přenesená",J133,0)</f>
        <v>0</v>
      </c>
      <c r="BH133" s="216">
        <f>IF(N133="sníž. přenesená",J133,0)</f>
        <v>0</v>
      </c>
      <c r="BI133" s="216">
        <f>IF(N133="nulová",J133,0)</f>
        <v>0</v>
      </c>
      <c r="BJ133" s="17" t="s">
        <v>85</v>
      </c>
      <c r="BK133" s="216">
        <f>ROUND(I133*H133,2)</f>
        <v>0</v>
      </c>
      <c r="BL133" s="17" t="s">
        <v>143</v>
      </c>
      <c r="BM133" s="215" t="s">
        <v>218</v>
      </c>
    </row>
    <row r="134" s="12" customFormat="1" ht="22.8" customHeight="1">
      <c r="A134" s="12"/>
      <c r="B134" s="188"/>
      <c r="C134" s="189"/>
      <c r="D134" s="190" t="s">
        <v>77</v>
      </c>
      <c r="E134" s="202" t="s">
        <v>174</v>
      </c>
      <c r="F134" s="202" t="s">
        <v>219</v>
      </c>
      <c r="G134" s="189"/>
      <c r="H134" s="189"/>
      <c r="I134" s="192"/>
      <c r="J134" s="203">
        <f>BK134</f>
        <v>0</v>
      </c>
      <c r="K134" s="189"/>
      <c r="L134" s="194"/>
      <c r="M134" s="195"/>
      <c r="N134" s="196"/>
      <c r="O134" s="196"/>
      <c r="P134" s="197">
        <f>SUM(P135:P138)</f>
        <v>0</v>
      </c>
      <c r="Q134" s="196"/>
      <c r="R134" s="197">
        <f>SUM(R135:R138)</f>
        <v>0.0018</v>
      </c>
      <c r="S134" s="196"/>
      <c r="T134" s="198">
        <f>SUM(T135:T138)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99" t="s">
        <v>85</v>
      </c>
      <c r="AT134" s="200" t="s">
        <v>77</v>
      </c>
      <c r="AU134" s="200" t="s">
        <v>85</v>
      </c>
      <c r="AY134" s="199" t="s">
        <v>136</v>
      </c>
      <c r="BK134" s="201">
        <f>SUM(BK135:BK138)</f>
        <v>0</v>
      </c>
    </row>
    <row r="135" s="2" customFormat="1" ht="16.5" customHeight="1">
      <c r="A135" s="39"/>
      <c r="B135" s="40"/>
      <c r="C135" s="204" t="s">
        <v>220</v>
      </c>
      <c r="D135" s="204" t="s">
        <v>138</v>
      </c>
      <c r="E135" s="205" t="s">
        <v>221</v>
      </c>
      <c r="F135" s="206" t="s">
        <v>222</v>
      </c>
      <c r="G135" s="207" t="s">
        <v>223</v>
      </c>
      <c r="H135" s="208">
        <v>60</v>
      </c>
      <c r="I135" s="209"/>
      <c r="J135" s="210">
        <f>ROUND(I135*H135,2)</f>
        <v>0</v>
      </c>
      <c r="K135" s="206" t="s">
        <v>142</v>
      </c>
      <c r="L135" s="45"/>
      <c r="M135" s="211" t="s">
        <v>32</v>
      </c>
      <c r="N135" s="212" t="s">
        <v>49</v>
      </c>
      <c r="O135" s="85"/>
      <c r="P135" s="213">
        <f>O135*H135</f>
        <v>0</v>
      </c>
      <c r="Q135" s="213">
        <v>0</v>
      </c>
      <c r="R135" s="213">
        <f>Q135*H135</f>
        <v>0</v>
      </c>
      <c r="S135" s="213">
        <v>0</v>
      </c>
      <c r="T135" s="214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15" t="s">
        <v>143</v>
      </c>
      <c r="AT135" s="215" t="s">
        <v>138</v>
      </c>
      <c r="AU135" s="215" t="s">
        <v>87</v>
      </c>
      <c r="AY135" s="17" t="s">
        <v>136</v>
      </c>
      <c r="BE135" s="216">
        <f>IF(N135="základní",J135,0)</f>
        <v>0</v>
      </c>
      <c r="BF135" s="216">
        <f>IF(N135="snížená",J135,0)</f>
        <v>0</v>
      </c>
      <c r="BG135" s="216">
        <f>IF(N135="zákl. přenesená",J135,0)</f>
        <v>0</v>
      </c>
      <c r="BH135" s="216">
        <f>IF(N135="sníž. přenesená",J135,0)</f>
        <v>0</v>
      </c>
      <c r="BI135" s="216">
        <f>IF(N135="nulová",J135,0)</f>
        <v>0</v>
      </c>
      <c r="BJ135" s="17" t="s">
        <v>85</v>
      </c>
      <c r="BK135" s="216">
        <f>ROUND(I135*H135,2)</f>
        <v>0</v>
      </c>
      <c r="BL135" s="17" t="s">
        <v>143</v>
      </c>
      <c r="BM135" s="215" t="s">
        <v>224</v>
      </c>
    </row>
    <row r="136" s="13" customFormat="1">
      <c r="A136" s="13"/>
      <c r="B136" s="217"/>
      <c r="C136" s="218"/>
      <c r="D136" s="219" t="s">
        <v>145</v>
      </c>
      <c r="E136" s="220" t="s">
        <v>32</v>
      </c>
      <c r="F136" s="221" t="s">
        <v>225</v>
      </c>
      <c r="G136" s="218"/>
      <c r="H136" s="222">
        <v>60</v>
      </c>
      <c r="I136" s="223"/>
      <c r="J136" s="218"/>
      <c r="K136" s="218"/>
      <c r="L136" s="224"/>
      <c r="M136" s="225"/>
      <c r="N136" s="226"/>
      <c r="O136" s="226"/>
      <c r="P136" s="226"/>
      <c r="Q136" s="226"/>
      <c r="R136" s="226"/>
      <c r="S136" s="226"/>
      <c r="T136" s="227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28" t="s">
        <v>145</v>
      </c>
      <c r="AU136" s="228" t="s">
        <v>87</v>
      </c>
      <c r="AV136" s="13" t="s">
        <v>87</v>
      </c>
      <c r="AW136" s="13" t="s">
        <v>38</v>
      </c>
      <c r="AX136" s="13" t="s">
        <v>85</v>
      </c>
      <c r="AY136" s="228" t="s">
        <v>136</v>
      </c>
    </row>
    <row r="137" s="2" customFormat="1" ht="16.5" customHeight="1">
      <c r="A137" s="39"/>
      <c r="B137" s="40"/>
      <c r="C137" s="204" t="s">
        <v>226</v>
      </c>
      <c r="D137" s="204" t="s">
        <v>138</v>
      </c>
      <c r="E137" s="205" t="s">
        <v>227</v>
      </c>
      <c r="F137" s="206" t="s">
        <v>228</v>
      </c>
      <c r="G137" s="207" t="s">
        <v>223</v>
      </c>
      <c r="H137" s="208">
        <v>60</v>
      </c>
      <c r="I137" s="209"/>
      <c r="J137" s="210">
        <f>ROUND(I137*H137,2)</f>
        <v>0</v>
      </c>
      <c r="K137" s="206" t="s">
        <v>142</v>
      </c>
      <c r="L137" s="45"/>
      <c r="M137" s="211" t="s">
        <v>32</v>
      </c>
      <c r="N137" s="212" t="s">
        <v>49</v>
      </c>
      <c r="O137" s="85"/>
      <c r="P137" s="213">
        <f>O137*H137</f>
        <v>0</v>
      </c>
      <c r="Q137" s="213">
        <v>3.0000000000000001E-05</v>
      </c>
      <c r="R137" s="213">
        <f>Q137*H137</f>
        <v>0.0018</v>
      </c>
      <c r="S137" s="213">
        <v>0</v>
      </c>
      <c r="T137" s="214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15" t="s">
        <v>143</v>
      </c>
      <c r="AT137" s="215" t="s">
        <v>138</v>
      </c>
      <c r="AU137" s="215" t="s">
        <v>87</v>
      </c>
      <c r="AY137" s="17" t="s">
        <v>136</v>
      </c>
      <c r="BE137" s="216">
        <f>IF(N137="základní",J137,0)</f>
        <v>0</v>
      </c>
      <c r="BF137" s="216">
        <f>IF(N137="snížená",J137,0)</f>
        <v>0</v>
      </c>
      <c r="BG137" s="216">
        <f>IF(N137="zákl. přenesená",J137,0)</f>
        <v>0</v>
      </c>
      <c r="BH137" s="216">
        <f>IF(N137="sníž. přenesená",J137,0)</f>
        <v>0</v>
      </c>
      <c r="BI137" s="216">
        <f>IF(N137="nulová",J137,0)</f>
        <v>0</v>
      </c>
      <c r="BJ137" s="17" t="s">
        <v>85</v>
      </c>
      <c r="BK137" s="216">
        <f>ROUND(I137*H137,2)</f>
        <v>0</v>
      </c>
      <c r="BL137" s="17" t="s">
        <v>143</v>
      </c>
      <c r="BM137" s="215" t="s">
        <v>229</v>
      </c>
    </row>
    <row r="138" s="13" customFormat="1">
      <c r="A138" s="13"/>
      <c r="B138" s="217"/>
      <c r="C138" s="218"/>
      <c r="D138" s="219" t="s">
        <v>145</v>
      </c>
      <c r="E138" s="220" t="s">
        <v>32</v>
      </c>
      <c r="F138" s="221" t="s">
        <v>225</v>
      </c>
      <c r="G138" s="218"/>
      <c r="H138" s="222">
        <v>60</v>
      </c>
      <c r="I138" s="223"/>
      <c r="J138" s="218"/>
      <c r="K138" s="218"/>
      <c r="L138" s="224"/>
      <c r="M138" s="225"/>
      <c r="N138" s="226"/>
      <c r="O138" s="226"/>
      <c r="P138" s="226"/>
      <c r="Q138" s="226"/>
      <c r="R138" s="226"/>
      <c r="S138" s="226"/>
      <c r="T138" s="227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28" t="s">
        <v>145</v>
      </c>
      <c r="AU138" s="228" t="s">
        <v>87</v>
      </c>
      <c r="AV138" s="13" t="s">
        <v>87</v>
      </c>
      <c r="AW138" s="13" t="s">
        <v>38</v>
      </c>
      <c r="AX138" s="13" t="s">
        <v>85</v>
      </c>
      <c r="AY138" s="228" t="s">
        <v>136</v>
      </c>
    </row>
    <row r="139" s="12" customFormat="1" ht="22.8" customHeight="1">
      <c r="A139" s="12"/>
      <c r="B139" s="188"/>
      <c r="C139" s="189"/>
      <c r="D139" s="190" t="s">
        <v>77</v>
      </c>
      <c r="E139" s="202" t="s">
        <v>230</v>
      </c>
      <c r="F139" s="202" t="s">
        <v>231</v>
      </c>
      <c r="G139" s="189"/>
      <c r="H139" s="189"/>
      <c r="I139" s="192"/>
      <c r="J139" s="203">
        <f>BK139</f>
        <v>0</v>
      </c>
      <c r="K139" s="189"/>
      <c r="L139" s="194"/>
      <c r="M139" s="195"/>
      <c r="N139" s="196"/>
      <c r="O139" s="196"/>
      <c r="P139" s="197">
        <f>SUM(P140:P142)</f>
        <v>0</v>
      </c>
      <c r="Q139" s="196"/>
      <c r="R139" s="197">
        <f>SUM(R140:R142)</f>
        <v>0</v>
      </c>
      <c r="S139" s="196"/>
      <c r="T139" s="198">
        <f>SUM(T140:T142)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99" t="s">
        <v>85</v>
      </c>
      <c r="AT139" s="200" t="s">
        <v>77</v>
      </c>
      <c r="AU139" s="200" t="s">
        <v>85</v>
      </c>
      <c r="AY139" s="199" t="s">
        <v>136</v>
      </c>
      <c r="BK139" s="201">
        <f>SUM(BK140:BK142)</f>
        <v>0</v>
      </c>
    </row>
    <row r="140" s="2" customFormat="1" ht="16.5" customHeight="1">
      <c r="A140" s="39"/>
      <c r="B140" s="40"/>
      <c r="C140" s="204" t="s">
        <v>7</v>
      </c>
      <c r="D140" s="204" t="s">
        <v>138</v>
      </c>
      <c r="E140" s="205" t="s">
        <v>232</v>
      </c>
      <c r="F140" s="206" t="s">
        <v>233</v>
      </c>
      <c r="G140" s="207" t="s">
        <v>183</v>
      </c>
      <c r="H140" s="208">
        <v>21.108000000000001</v>
      </c>
      <c r="I140" s="209"/>
      <c r="J140" s="210">
        <f>ROUND(I140*H140,2)</f>
        <v>0</v>
      </c>
      <c r="K140" s="206" t="s">
        <v>142</v>
      </c>
      <c r="L140" s="45"/>
      <c r="M140" s="211" t="s">
        <v>32</v>
      </c>
      <c r="N140" s="212" t="s">
        <v>49</v>
      </c>
      <c r="O140" s="85"/>
      <c r="P140" s="213">
        <f>O140*H140</f>
        <v>0</v>
      </c>
      <c r="Q140" s="213">
        <v>0</v>
      </c>
      <c r="R140" s="213">
        <f>Q140*H140</f>
        <v>0</v>
      </c>
      <c r="S140" s="213">
        <v>0</v>
      </c>
      <c r="T140" s="214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15" t="s">
        <v>143</v>
      </c>
      <c r="AT140" s="215" t="s">
        <v>138</v>
      </c>
      <c r="AU140" s="215" t="s">
        <v>87</v>
      </c>
      <c r="AY140" s="17" t="s">
        <v>136</v>
      </c>
      <c r="BE140" s="216">
        <f>IF(N140="základní",J140,0)</f>
        <v>0</v>
      </c>
      <c r="BF140" s="216">
        <f>IF(N140="snížená",J140,0)</f>
        <v>0</v>
      </c>
      <c r="BG140" s="216">
        <f>IF(N140="zákl. přenesená",J140,0)</f>
        <v>0</v>
      </c>
      <c r="BH140" s="216">
        <f>IF(N140="sníž. přenesená",J140,0)</f>
        <v>0</v>
      </c>
      <c r="BI140" s="216">
        <f>IF(N140="nulová",J140,0)</f>
        <v>0</v>
      </c>
      <c r="BJ140" s="17" t="s">
        <v>85</v>
      </c>
      <c r="BK140" s="216">
        <f>ROUND(I140*H140,2)</f>
        <v>0</v>
      </c>
      <c r="BL140" s="17" t="s">
        <v>143</v>
      </c>
      <c r="BM140" s="215" t="s">
        <v>234</v>
      </c>
    </row>
    <row r="141" s="2" customFormat="1" ht="24.15" customHeight="1">
      <c r="A141" s="39"/>
      <c r="B141" s="40"/>
      <c r="C141" s="204" t="s">
        <v>235</v>
      </c>
      <c r="D141" s="204" t="s">
        <v>138</v>
      </c>
      <c r="E141" s="205" t="s">
        <v>236</v>
      </c>
      <c r="F141" s="206" t="s">
        <v>237</v>
      </c>
      <c r="G141" s="207" t="s">
        <v>183</v>
      </c>
      <c r="H141" s="208">
        <v>4.2000000000000002</v>
      </c>
      <c r="I141" s="209"/>
      <c r="J141" s="210">
        <f>ROUND(I141*H141,2)</f>
        <v>0</v>
      </c>
      <c r="K141" s="206" t="s">
        <v>142</v>
      </c>
      <c r="L141" s="45"/>
      <c r="M141" s="211" t="s">
        <v>32</v>
      </c>
      <c r="N141" s="212" t="s">
        <v>49</v>
      </c>
      <c r="O141" s="85"/>
      <c r="P141" s="213">
        <f>O141*H141</f>
        <v>0</v>
      </c>
      <c r="Q141" s="213">
        <v>0</v>
      </c>
      <c r="R141" s="213">
        <f>Q141*H141</f>
        <v>0</v>
      </c>
      <c r="S141" s="213">
        <v>0</v>
      </c>
      <c r="T141" s="214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15" t="s">
        <v>143</v>
      </c>
      <c r="AT141" s="215" t="s">
        <v>138</v>
      </c>
      <c r="AU141" s="215" t="s">
        <v>87</v>
      </c>
      <c r="AY141" s="17" t="s">
        <v>136</v>
      </c>
      <c r="BE141" s="216">
        <f>IF(N141="základní",J141,0)</f>
        <v>0</v>
      </c>
      <c r="BF141" s="216">
        <f>IF(N141="snížená",J141,0)</f>
        <v>0</v>
      </c>
      <c r="BG141" s="216">
        <f>IF(N141="zákl. přenesená",J141,0)</f>
        <v>0</v>
      </c>
      <c r="BH141" s="216">
        <f>IF(N141="sníž. přenesená",J141,0)</f>
        <v>0</v>
      </c>
      <c r="BI141" s="216">
        <f>IF(N141="nulová",J141,0)</f>
        <v>0</v>
      </c>
      <c r="BJ141" s="17" t="s">
        <v>85</v>
      </c>
      <c r="BK141" s="216">
        <f>ROUND(I141*H141,2)</f>
        <v>0</v>
      </c>
      <c r="BL141" s="17" t="s">
        <v>143</v>
      </c>
      <c r="BM141" s="215" t="s">
        <v>238</v>
      </c>
    </row>
    <row r="142" s="2" customFormat="1" ht="24.15" customHeight="1">
      <c r="A142" s="39"/>
      <c r="B142" s="40"/>
      <c r="C142" s="204" t="s">
        <v>239</v>
      </c>
      <c r="D142" s="204" t="s">
        <v>138</v>
      </c>
      <c r="E142" s="205" t="s">
        <v>240</v>
      </c>
      <c r="F142" s="206" t="s">
        <v>241</v>
      </c>
      <c r="G142" s="207" t="s">
        <v>183</v>
      </c>
      <c r="H142" s="208">
        <v>1.6659999999999999</v>
      </c>
      <c r="I142" s="209"/>
      <c r="J142" s="210">
        <f>ROUND(I142*H142,2)</f>
        <v>0</v>
      </c>
      <c r="K142" s="206" t="s">
        <v>142</v>
      </c>
      <c r="L142" s="45"/>
      <c r="M142" s="211" t="s">
        <v>32</v>
      </c>
      <c r="N142" s="212" t="s">
        <v>49</v>
      </c>
      <c r="O142" s="85"/>
      <c r="P142" s="213">
        <f>O142*H142</f>
        <v>0</v>
      </c>
      <c r="Q142" s="213">
        <v>0</v>
      </c>
      <c r="R142" s="213">
        <f>Q142*H142</f>
        <v>0</v>
      </c>
      <c r="S142" s="213">
        <v>0</v>
      </c>
      <c r="T142" s="214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15" t="s">
        <v>143</v>
      </c>
      <c r="AT142" s="215" t="s">
        <v>138</v>
      </c>
      <c r="AU142" s="215" t="s">
        <v>87</v>
      </c>
      <c r="AY142" s="17" t="s">
        <v>136</v>
      </c>
      <c r="BE142" s="216">
        <f>IF(N142="základní",J142,0)</f>
        <v>0</v>
      </c>
      <c r="BF142" s="216">
        <f>IF(N142="snížená",J142,0)</f>
        <v>0</v>
      </c>
      <c r="BG142" s="216">
        <f>IF(N142="zákl. přenesená",J142,0)</f>
        <v>0</v>
      </c>
      <c r="BH142" s="216">
        <f>IF(N142="sníž. přenesená",J142,0)</f>
        <v>0</v>
      </c>
      <c r="BI142" s="216">
        <f>IF(N142="nulová",J142,0)</f>
        <v>0</v>
      </c>
      <c r="BJ142" s="17" t="s">
        <v>85</v>
      </c>
      <c r="BK142" s="216">
        <f>ROUND(I142*H142,2)</f>
        <v>0</v>
      </c>
      <c r="BL142" s="17" t="s">
        <v>143</v>
      </c>
      <c r="BM142" s="215" t="s">
        <v>242</v>
      </c>
    </row>
    <row r="143" s="12" customFormat="1" ht="25.92" customHeight="1">
      <c r="A143" s="12"/>
      <c r="B143" s="188"/>
      <c r="C143" s="189"/>
      <c r="D143" s="190" t="s">
        <v>77</v>
      </c>
      <c r="E143" s="191" t="s">
        <v>243</v>
      </c>
      <c r="F143" s="191" t="s">
        <v>244</v>
      </c>
      <c r="G143" s="189"/>
      <c r="H143" s="189"/>
      <c r="I143" s="192"/>
      <c r="J143" s="193">
        <f>BK143</f>
        <v>0</v>
      </c>
      <c r="K143" s="189"/>
      <c r="L143" s="194"/>
      <c r="M143" s="195"/>
      <c r="N143" s="196"/>
      <c r="O143" s="196"/>
      <c r="P143" s="197">
        <f>P144</f>
        <v>0</v>
      </c>
      <c r="Q143" s="196"/>
      <c r="R143" s="197">
        <f>R144</f>
        <v>0</v>
      </c>
      <c r="S143" s="196"/>
      <c r="T143" s="198">
        <f>T144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99" t="s">
        <v>87</v>
      </c>
      <c r="AT143" s="200" t="s">
        <v>77</v>
      </c>
      <c r="AU143" s="200" t="s">
        <v>78</v>
      </c>
      <c r="AY143" s="199" t="s">
        <v>136</v>
      </c>
      <c r="BK143" s="201">
        <f>BK144</f>
        <v>0</v>
      </c>
    </row>
    <row r="144" s="12" customFormat="1" ht="22.8" customHeight="1">
      <c r="A144" s="12"/>
      <c r="B144" s="188"/>
      <c r="C144" s="189"/>
      <c r="D144" s="190" t="s">
        <v>77</v>
      </c>
      <c r="E144" s="202" t="s">
        <v>245</v>
      </c>
      <c r="F144" s="202" t="s">
        <v>246</v>
      </c>
      <c r="G144" s="189"/>
      <c r="H144" s="189"/>
      <c r="I144" s="192"/>
      <c r="J144" s="203">
        <f>BK144</f>
        <v>0</v>
      </c>
      <c r="K144" s="189"/>
      <c r="L144" s="194"/>
      <c r="M144" s="195"/>
      <c r="N144" s="196"/>
      <c r="O144" s="196"/>
      <c r="P144" s="197">
        <f>SUM(P145:P151)</f>
        <v>0</v>
      </c>
      <c r="Q144" s="196"/>
      <c r="R144" s="197">
        <f>SUM(R145:R151)</f>
        <v>0</v>
      </c>
      <c r="S144" s="196"/>
      <c r="T144" s="198">
        <f>SUM(T145:T151)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99" t="s">
        <v>87</v>
      </c>
      <c r="AT144" s="200" t="s">
        <v>77</v>
      </c>
      <c r="AU144" s="200" t="s">
        <v>85</v>
      </c>
      <c r="AY144" s="199" t="s">
        <v>136</v>
      </c>
      <c r="BK144" s="201">
        <f>SUM(BK145:BK151)</f>
        <v>0</v>
      </c>
    </row>
    <row r="145" s="2" customFormat="1" ht="24.15" customHeight="1">
      <c r="A145" s="39"/>
      <c r="B145" s="40"/>
      <c r="C145" s="204" t="s">
        <v>247</v>
      </c>
      <c r="D145" s="204" t="s">
        <v>138</v>
      </c>
      <c r="E145" s="205" t="s">
        <v>248</v>
      </c>
      <c r="F145" s="206" t="s">
        <v>249</v>
      </c>
      <c r="G145" s="207" t="s">
        <v>223</v>
      </c>
      <c r="H145" s="208">
        <v>12</v>
      </c>
      <c r="I145" s="209"/>
      <c r="J145" s="210">
        <f>ROUND(I145*H145,2)</f>
        <v>0</v>
      </c>
      <c r="K145" s="206" t="s">
        <v>142</v>
      </c>
      <c r="L145" s="45"/>
      <c r="M145" s="211" t="s">
        <v>32</v>
      </c>
      <c r="N145" s="212" t="s">
        <v>49</v>
      </c>
      <c r="O145" s="85"/>
      <c r="P145" s="213">
        <f>O145*H145</f>
        <v>0</v>
      </c>
      <c r="Q145" s="213">
        <v>0</v>
      </c>
      <c r="R145" s="213">
        <f>Q145*H145</f>
        <v>0</v>
      </c>
      <c r="S145" s="213">
        <v>0</v>
      </c>
      <c r="T145" s="214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15" t="s">
        <v>207</v>
      </c>
      <c r="AT145" s="215" t="s">
        <v>138</v>
      </c>
      <c r="AU145" s="215" t="s">
        <v>87</v>
      </c>
      <c r="AY145" s="17" t="s">
        <v>136</v>
      </c>
      <c r="BE145" s="216">
        <f>IF(N145="základní",J145,0)</f>
        <v>0</v>
      </c>
      <c r="BF145" s="216">
        <f>IF(N145="snížená",J145,0)</f>
        <v>0</v>
      </c>
      <c r="BG145" s="216">
        <f>IF(N145="zákl. přenesená",J145,0)</f>
        <v>0</v>
      </c>
      <c r="BH145" s="216">
        <f>IF(N145="sníž. přenesená",J145,0)</f>
        <v>0</v>
      </c>
      <c r="BI145" s="216">
        <f>IF(N145="nulová",J145,0)</f>
        <v>0</v>
      </c>
      <c r="BJ145" s="17" t="s">
        <v>85</v>
      </c>
      <c r="BK145" s="216">
        <f>ROUND(I145*H145,2)</f>
        <v>0</v>
      </c>
      <c r="BL145" s="17" t="s">
        <v>207</v>
      </c>
      <c r="BM145" s="215" t="s">
        <v>250</v>
      </c>
    </row>
    <row r="146" s="13" customFormat="1">
      <c r="A146" s="13"/>
      <c r="B146" s="217"/>
      <c r="C146" s="218"/>
      <c r="D146" s="219" t="s">
        <v>145</v>
      </c>
      <c r="E146" s="220" t="s">
        <v>32</v>
      </c>
      <c r="F146" s="221" t="s">
        <v>251</v>
      </c>
      <c r="G146" s="218"/>
      <c r="H146" s="222">
        <v>12</v>
      </c>
      <c r="I146" s="223"/>
      <c r="J146" s="218"/>
      <c r="K146" s="218"/>
      <c r="L146" s="224"/>
      <c r="M146" s="225"/>
      <c r="N146" s="226"/>
      <c r="O146" s="226"/>
      <c r="P146" s="226"/>
      <c r="Q146" s="226"/>
      <c r="R146" s="226"/>
      <c r="S146" s="226"/>
      <c r="T146" s="227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28" t="s">
        <v>145</v>
      </c>
      <c r="AU146" s="228" t="s">
        <v>87</v>
      </c>
      <c r="AV146" s="13" t="s">
        <v>87</v>
      </c>
      <c r="AW146" s="13" t="s">
        <v>38</v>
      </c>
      <c r="AX146" s="13" t="s">
        <v>85</v>
      </c>
      <c r="AY146" s="228" t="s">
        <v>136</v>
      </c>
    </row>
    <row r="147" s="2" customFormat="1" ht="16.5" customHeight="1">
      <c r="A147" s="39"/>
      <c r="B147" s="40"/>
      <c r="C147" s="229" t="s">
        <v>252</v>
      </c>
      <c r="D147" s="229" t="s">
        <v>253</v>
      </c>
      <c r="E147" s="230" t="s">
        <v>254</v>
      </c>
      <c r="F147" s="231" t="s">
        <v>255</v>
      </c>
      <c r="G147" s="232" t="s">
        <v>223</v>
      </c>
      <c r="H147" s="233">
        <v>12</v>
      </c>
      <c r="I147" s="234"/>
      <c r="J147" s="235">
        <f>ROUND(I147*H147,2)</f>
        <v>0</v>
      </c>
      <c r="K147" s="231" t="s">
        <v>32</v>
      </c>
      <c r="L147" s="236"/>
      <c r="M147" s="237" t="s">
        <v>32</v>
      </c>
      <c r="N147" s="238" t="s">
        <v>49</v>
      </c>
      <c r="O147" s="85"/>
      <c r="P147" s="213">
        <f>O147*H147</f>
        <v>0</v>
      </c>
      <c r="Q147" s="213">
        <v>0</v>
      </c>
      <c r="R147" s="213">
        <f>Q147*H147</f>
        <v>0</v>
      </c>
      <c r="S147" s="213">
        <v>0</v>
      </c>
      <c r="T147" s="214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15" t="s">
        <v>256</v>
      </c>
      <c r="AT147" s="215" t="s">
        <v>253</v>
      </c>
      <c r="AU147" s="215" t="s">
        <v>87</v>
      </c>
      <c r="AY147" s="17" t="s">
        <v>136</v>
      </c>
      <c r="BE147" s="216">
        <f>IF(N147="základní",J147,0)</f>
        <v>0</v>
      </c>
      <c r="BF147" s="216">
        <f>IF(N147="snížená",J147,0)</f>
        <v>0</v>
      </c>
      <c r="BG147" s="216">
        <f>IF(N147="zákl. přenesená",J147,0)</f>
        <v>0</v>
      </c>
      <c r="BH147" s="216">
        <f>IF(N147="sníž. přenesená",J147,0)</f>
        <v>0</v>
      </c>
      <c r="BI147" s="216">
        <f>IF(N147="nulová",J147,0)</f>
        <v>0</v>
      </c>
      <c r="BJ147" s="17" t="s">
        <v>85</v>
      </c>
      <c r="BK147" s="216">
        <f>ROUND(I147*H147,2)</f>
        <v>0</v>
      </c>
      <c r="BL147" s="17" t="s">
        <v>207</v>
      </c>
      <c r="BM147" s="215" t="s">
        <v>257</v>
      </c>
    </row>
    <row r="148" s="13" customFormat="1">
      <c r="A148" s="13"/>
      <c r="B148" s="217"/>
      <c r="C148" s="218"/>
      <c r="D148" s="219" t="s">
        <v>145</v>
      </c>
      <c r="E148" s="220" t="s">
        <v>32</v>
      </c>
      <c r="F148" s="221" t="s">
        <v>251</v>
      </c>
      <c r="G148" s="218"/>
      <c r="H148" s="222">
        <v>12</v>
      </c>
      <c r="I148" s="223"/>
      <c r="J148" s="218"/>
      <c r="K148" s="218"/>
      <c r="L148" s="224"/>
      <c r="M148" s="225"/>
      <c r="N148" s="226"/>
      <c r="O148" s="226"/>
      <c r="P148" s="226"/>
      <c r="Q148" s="226"/>
      <c r="R148" s="226"/>
      <c r="S148" s="226"/>
      <c r="T148" s="227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28" t="s">
        <v>145</v>
      </c>
      <c r="AU148" s="228" t="s">
        <v>87</v>
      </c>
      <c r="AV148" s="13" t="s">
        <v>87</v>
      </c>
      <c r="AW148" s="13" t="s">
        <v>38</v>
      </c>
      <c r="AX148" s="13" t="s">
        <v>85</v>
      </c>
      <c r="AY148" s="228" t="s">
        <v>136</v>
      </c>
    </row>
    <row r="149" s="2" customFormat="1" ht="21.75" customHeight="1">
      <c r="A149" s="39"/>
      <c r="B149" s="40"/>
      <c r="C149" s="204" t="s">
        <v>258</v>
      </c>
      <c r="D149" s="204" t="s">
        <v>138</v>
      </c>
      <c r="E149" s="205" t="s">
        <v>259</v>
      </c>
      <c r="F149" s="206" t="s">
        <v>260</v>
      </c>
      <c r="G149" s="207" t="s">
        <v>261</v>
      </c>
      <c r="H149" s="208">
        <v>24</v>
      </c>
      <c r="I149" s="209"/>
      <c r="J149" s="210">
        <f>ROUND(I149*H149,2)</f>
        <v>0</v>
      </c>
      <c r="K149" s="206" t="s">
        <v>142</v>
      </c>
      <c r="L149" s="45"/>
      <c r="M149" s="211" t="s">
        <v>32</v>
      </c>
      <c r="N149" s="212" t="s">
        <v>49</v>
      </c>
      <c r="O149" s="85"/>
      <c r="P149" s="213">
        <f>O149*H149</f>
        <v>0</v>
      </c>
      <c r="Q149" s="213">
        <v>0</v>
      </c>
      <c r="R149" s="213">
        <f>Q149*H149</f>
        <v>0</v>
      </c>
      <c r="S149" s="213">
        <v>0</v>
      </c>
      <c r="T149" s="214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15" t="s">
        <v>207</v>
      </c>
      <c r="AT149" s="215" t="s">
        <v>138</v>
      </c>
      <c r="AU149" s="215" t="s">
        <v>87</v>
      </c>
      <c r="AY149" s="17" t="s">
        <v>136</v>
      </c>
      <c r="BE149" s="216">
        <f>IF(N149="základní",J149,0)</f>
        <v>0</v>
      </c>
      <c r="BF149" s="216">
        <f>IF(N149="snížená",J149,0)</f>
        <v>0</v>
      </c>
      <c r="BG149" s="216">
        <f>IF(N149="zákl. přenesená",J149,0)</f>
        <v>0</v>
      </c>
      <c r="BH149" s="216">
        <f>IF(N149="sníž. přenesená",J149,0)</f>
        <v>0</v>
      </c>
      <c r="BI149" s="216">
        <f>IF(N149="nulová",J149,0)</f>
        <v>0</v>
      </c>
      <c r="BJ149" s="17" t="s">
        <v>85</v>
      </c>
      <c r="BK149" s="216">
        <f>ROUND(I149*H149,2)</f>
        <v>0</v>
      </c>
      <c r="BL149" s="17" t="s">
        <v>207</v>
      </c>
      <c r="BM149" s="215" t="s">
        <v>262</v>
      </c>
    </row>
    <row r="150" s="13" customFormat="1">
      <c r="A150" s="13"/>
      <c r="B150" s="217"/>
      <c r="C150" s="218"/>
      <c r="D150" s="219" t="s">
        <v>145</v>
      </c>
      <c r="E150" s="220" t="s">
        <v>32</v>
      </c>
      <c r="F150" s="221" t="s">
        <v>263</v>
      </c>
      <c r="G150" s="218"/>
      <c r="H150" s="222">
        <v>24</v>
      </c>
      <c r="I150" s="223"/>
      <c r="J150" s="218"/>
      <c r="K150" s="218"/>
      <c r="L150" s="224"/>
      <c r="M150" s="225"/>
      <c r="N150" s="226"/>
      <c r="O150" s="226"/>
      <c r="P150" s="226"/>
      <c r="Q150" s="226"/>
      <c r="R150" s="226"/>
      <c r="S150" s="226"/>
      <c r="T150" s="227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28" t="s">
        <v>145</v>
      </c>
      <c r="AU150" s="228" t="s">
        <v>87</v>
      </c>
      <c r="AV150" s="13" t="s">
        <v>87</v>
      </c>
      <c r="AW150" s="13" t="s">
        <v>38</v>
      </c>
      <c r="AX150" s="13" t="s">
        <v>85</v>
      </c>
      <c r="AY150" s="228" t="s">
        <v>136</v>
      </c>
    </row>
    <row r="151" s="2" customFormat="1" ht="21.75" customHeight="1">
      <c r="A151" s="39"/>
      <c r="B151" s="40"/>
      <c r="C151" s="229" t="s">
        <v>264</v>
      </c>
      <c r="D151" s="229" t="s">
        <v>253</v>
      </c>
      <c r="E151" s="230" t="s">
        <v>265</v>
      </c>
      <c r="F151" s="231" t="s">
        <v>266</v>
      </c>
      <c r="G151" s="232" t="s">
        <v>261</v>
      </c>
      <c r="H151" s="233">
        <v>24</v>
      </c>
      <c r="I151" s="234"/>
      <c r="J151" s="235">
        <f>ROUND(I151*H151,2)</f>
        <v>0</v>
      </c>
      <c r="K151" s="231" t="s">
        <v>32</v>
      </c>
      <c r="L151" s="236"/>
      <c r="M151" s="237" t="s">
        <v>32</v>
      </c>
      <c r="N151" s="238" t="s">
        <v>49</v>
      </c>
      <c r="O151" s="85"/>
      <c r="P151" s="213">
        <f>O151*H151</f>
        <v>0</v>
      </c>
      <c r="Q151" s="213">
        <v>0</v>
      </c>
      <c r="R151" s="213">
        <f>Q151*H151</f>
        <v>0</v>
      </c>
      <c r="S151" s="213">
        <v>0</v>
      </c>
      <c r="T151" s="214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15" t="s">
        <v>256</v>
      </c>
      <c r="AT151" s="215" t="s">
        <v>253</v>
      </c>
      <c r="AU151" s="215" t="s">
        <v>87</v>
      </c>
      <c r="AY151" s="17" t="s">
        <v>136</v>
      </c>
      <c r="BE151" s="216">
        <f>IF(N151="základní",J151,0)</f>
        <v>0</v>
      </c>
      <c r="BF151" s="216">
        <f>IF(N151="snížená",J151,0)</f>
        <v>0</v>
      </c>
      <c r="BG151" s="216">
        <f>IF(N151="zákl. přenesená",J151,0)</f>
        <v>0</v>
      </c>
      <c r="BH151" s="216">
        <f>IF(N151="sníž. přenesená",J151,0)</f>
        <v>0</v>
      </c>
      <c r="BI151" s="216">
        <f>IF(N151="nulová",J151,0)</f>
        <v>0</v>
      </c>
      <c r="BJ151" s="17" t="s">
        <v>85</v>
      </c>
      <c r="BK151" s="216">
        <f>ROUND(I151*H151,2)</f>
        <v>0</v>
      </c>
      <c r="BL151" s="17" t="s">
        <v>207</v>
      </c>
      <c r="BM151" s="215" t="s">
        <v>267</v>
      </c>
    </row>
    <row r="152" s="12" customFormat="1" ht="25.92" customHeight="1">
      <c r="A152" s="12"/>
      <c r="B152" s="188"/>
      <c r="C152" s="189"/>
      <c r="D152" s="190" t="s">
        <v>77</v>
      </c>
      <c r="E152" s="191" t="s">
        <v>253</v>
      </c>
      <c r="F152" s="191" t="s">
        <v>268</v>
      </c>
      <c r="G152" s="189"/>
      <c r="H152" s="189"/>
      <c r="I152" s="192"/>
      <c r="J152" s="193">
        <f>BK152</f>
        <v>0</v>
      </c>
      <c r="K152" s="189"/>
      <c r="L152" s="194"/>
      <c r="M152" s="195"/>
      <c r="N152" s="196"/>
      <c r="O152" s="196"/>
      <c r="P152" s="197">
        <f>P153+P248+P322</f>
        <v>0</v>
      </c>
      <c r="Q152" s="196"/>
      <c r="R152" s="197">
        <f>R153+R248+R322</f>
        <v>158.83808338</v>
      </c>
      <c r="S152" s="196"/>
      <c r="T152" s="198">
        <f>T153+T248+T322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99" t="s">
        <v>91</v>
      </c>
      <c r="AT152" s="200" t="s">
        <v>77</v>
      </c>
      <c r="AU152" s="200" t="s">
        <v>78</v>
      </c>
      <c r="AY152" s="199" t="s">
        <v>136</v>
      </c>
      <c r="BK152" s="201">
        <f>BK153+BK248+BK322</f>
        <v>0</v>
      </c>
    </row>
    <row r="153" s="12" customFormat="1" ht="22.8" customHeight="1">
      <c r="A153" s="12"/>
      <c r="B153" s="188"/>
      <c r="C153" s="189"/>
      <c r="D153" s="190" t="s">
        <v>77</v>
      </c>
      <c r="E153" s="202" t="s">
        <v>269</v>
      </c>
      <c r="F153" s="202" t="s">
        <v>270</v>
      </c>
      <c r="G153" s="189"/>
      <c r="H153" s="189"/>
      <c r="I153" s="192"/>
      <c r="J153" s="203">
        <f>BK153</f>
        <v>0</v>
      </c>
      <c r="K153" s="189"/>
      <c r="L153" s="194"/>
      <c r="M153" s="195"/>
      <c r="N153" s="196"/>
      <c r="O153" s="196"/>
      <c r="P153" s="197">
        <f>SUM(P154:P247)</f>
        <v>0</v>
      </c>
      <c r="Q153" s="196"/>
      <c r="R153" s="197">
        <f>SUM(R154:R247)</f>
        <v>2.1135000000000002</v>
      </c>
      <c r="S153" s="196"/>
      <c r="T153" s="198">
        <f>SUM(T154:T247)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99" t="s">
        <v>91</v>
      </c>
      <c r="AT153" s="200" t="s">
        <v>77</v>
      </c>
      <c r="AU153" s="200" t="s">
        <v>85</v>
      </c>
      <c r="AY153" s="199" t="s">
        <v>136</v>
      </c>
      <c r="BK153" s="201">
        <f>SUM(BK154:BK247)</f>
        <v>0</v>
      </c>
    </row>
    <row r="154" s="2" customFormat="1" ht="21.75" customHeight="1">
      <c r="A154" s="39"/>
      <c r="B154" s="40"/>
      <c r="C154" s="204" t="s">
        <v>271</v>
      </c>
      <c r="D154" s="204" t="s">
        <v>138</v>
      </c>
      <c r="E154" s="205" t="s">
        <v>272</v>
      </c>
      <c r="F154" s="206" t="s">
        <v>273</v>
      </c>
      <c r="G154" s="207" t="s">
        <v>261</v>
      </c>
      <c r="H154" s="208">
        <v>124</v>
      </c>
      <c r="I154" s="209"/>
      <c r="J154" s="210">
        <f>ROUND(I154*H154,2)</f>
        <v>0</v>
      </c>
      <c r="K154" s="206" t="s">
        <v>142</v>
      </c>
      <c r="L154" s="45"/>
      <c r="M154" s="211" t="s">
        <v>32</v>
      </c>
      <c r="N154" s="212" t="s">
        <v>49</v>
      </c>
      <c r="O154" s="85"/>
      <c r="P154" s="213">
        <f>O154*H154</f>
        <v>0</v>
      </c>
      <c r="Q154" s="213">
        <v>0</v>
      </c>
      <c r="R154" s="213">
        <f>Q154*H154</f>
        <v>0</v>
      </c>
      <c r="S154" s="213">
        <v>0</v>
      </c>
      <c r="T154" s="214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15" t="s">
        <v>274</v>
      </c>
      <c r="AT154" s="215" t="s">
        <v>138</v>
      </c>
      <c r="AU154" s="215" t="s">
        <v>87</v>
      </c>
      <c r="AY154" s="17" t="s">
        <v>136</v>
      </c>
      <c r="BE154" s="216">
        <f>IF(N154="základní",J154,0)</f>
        <v>0</v>
      </c>
      <c r="BF154" s="216">
        <f>IF(N154="snížená",J154,0)</f>
        <v>0</v>
      </c>
      <c r="BG154" s="216">
        <f>IF(N154="zákl. přenesená",J154,0)</f>
        <v>0</v>
      </c>
      <c r="BH154" s="216">
        <f>IF(N154="sníž. přenesená",J154,0)</f>
        <v>0</v>
      </c>
      <c r="BI154" s="216">
        <f>IF(N154="nulová",J154,0)</f>
        <v>0</v>
      </c>
      <c r="BJ154" s="17" t="s">
        <v>85</v>
      </c>
      <c r="BK154" s="216">
        <f>ROUND(I154*H154,2)</f>
        <v>0</v>
      </c>
      <c r="BL154" s="17" t="s">
        <v>274</v>
      </c>
      <c r="BM154" s="215" t="s">
        <v>275</v>
      </c>
    </row>
    <row r="155" s="13" customFormat="1">
      <c r="A155" s="13"/>
      <c r="B155" s="217"/>
      <c r="C155" s="218"/>
      <c r="D155" s="219" t="s">
        <v>145</v>
      </c>
      <c r="E155" s="220" t="s">
        <v>32</v>
      </c>
      <c r="F155" s="221" t="s">
        <v>276</v>
      </c>
      <c r="G155" s="218"/>
      <c r="H155" s="222">
        <v>124</v>
      </c>
      <c r="I155" s="223"/>
      <c r="J155" s="218"/>
      <c r="K155" s="218"/>
      <c r="L155" s="224"/>
      <c r="M155" s="225"/>
      <c r="N155" s="226"/>
      <c r="O155" s="226"/>
      <c r="P155" s="226"/>
      <c r="Q155" s="226"/>
      <c r="R155" s="226"/>
      <c r="S155" s="226"/>
      <c r="T155" s="227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28" t="s">
        <v>145</v>
      </c>
      <c r="AU155" s="228" t="s">
        <v>87</v>
      </c>
      <c r="AV155" s="13" t="s">
        <v>87</v>
      </c>
      <c r="AW155" s="13" t="s">
        <v>38</v>
      </c>
      <c r="AX155" s="13" t="s">
        <v>85</v>
      </c>
      <c r="AY155" s="228" t="s">
        <v>136</v>
      </c>
    </row>
    <row r="156" s="2" customFormat="1" ht="21.75" customHeight="1">
      <c r="A156" s="39"/>
      <c r="B156" s="40"/>
      <c r="C156" s="204" t="s">
        <v>277</v>
      </c>
      <c r="D156" s="204" t="s">
        <v>138</v>
      </c>
      <c r="E156" s="205" t="s">
        <v>278</v>
      </c>
      <c r="F156" s="206" t="s">
        <v>279</v>
      </c>
      <c r="G156" s="207" t="s">
        <v>261</v>
      </c>
      <c r="H156" s="208">
        <v>88</v>
      </c>
      <c r="I156" s="209"/>
      <c r="J156" s="210">
        <f>ROUND(I156*H156,2)</f>
        <v>0</v>
      </c>
      <c r="K156" s="206" t="s">
        <v>142</v>
      </c>
      <c r="L156" s="45"/>
      <c r="M156" s="211" t="s">
        <v>32</v>
      </c>
      <c r="N156" s="212" t="s">
        <v>49</v>
      </c>
      <c r="O156" s="85"/>
      <c r="P156" s="213">
        <f>O156*H156</f>
        <v>0</v>
      </c>
      <c r="Q156" s="213">
        <v>0</v>
      </c>
      <c r="R156" s="213">
        <f>Q156*H156</f>
        <v>0</v>
      </c>
      <c r="S156" s="213">
        <v>0</v>
      </c>
      <c r="T156" s="214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15" t="s">
        <v>274</v>
      </c>
      <c r="AT156" s="215" t="s">
        <v>138</v>
      </c>
      <c r="AU156" s="215" t="s">
        <v>87</v>
      </c>
      <c r="AY156" s="17" t="s">
        <v>136</v>
      </c>
      <c r="BE156" s="216">
        <f>IF(N156="základní",J156,0)</f>
        <v>0</v>
      </c>
      <c r="BF156" s="216">
        <f>IF(N156="snížená",J156,0)</f>
        <v>0</v>
      </c>
      <c r="BG156" s="216">
        <f>IF(N156="zákl. přenesená",J156,0)</f>
        <v>0</v>
      </c>
      <c r="BH156" s="216">
        <f>IF(N156="sníž. přenesená",J156,0)</f>
        <v>0</v>
      </c>
      <c r="BI156" s="216">
        <f>IF(N156="nulová",J156,0)</f>
        <v>0</v>
      </c>
      <c r="BJ156" s="17" t="s">
        <v>85</v>
      </c>
      <c r="BK156" s="216">
        <f>ROUND(I156*H156,2)</f>
        <v>0</v>
      </c>
      <c r="BL156" s="17" t="s">
        <v>274</v>
      </c>
      <c r="BM156" s="215" t="s">
        <v>280</v>
      </c>
    </row>
    <row r="157" s="13" customFormat="1">
      <c r="A157" s="13"/>
      <c r="B157" s="217"/>
      <c r="C157" s="218"/>
      <c r="D157" s="219" t="s">
        <v>145</v>
      </c>
      <c r="E157" s="220" t="s">
        <v>32</v>
      </c>
      <c r="F157" s="221" t="s">
        <v>281</v>
      </c>
      <c r="G157" s="218"/>
      <c r="H157" s="222">
        <v>88</v>
      </c>
      <c r="I157" s="223"/>
      <c r="J157" s="218"/>
      <c r="K157" s="218"/>
      <c r="L157" s="224"/>
      <c r="M157" s="225"/>
      <c r="N157" s="226"/>
      <c r="O157" s="226"/>
      <c r="P157" s="226"/>
      <c r="Q157" s="226"/>
      <c r="R157" s="226"/>
      <c r="S157" s="226"/>
      <c r="T157" s="227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28" t="s">
        <v>145</v>
      </c>
      <c r="AU157" s="228" t="s">
        <v>87</v>
      </c>
      <c r="AV157" s="13" t="s">
        <v>87</v>
      </c>
      <c r="AW157" s="13" t="s">
        <v>38</v>
      </c>
      <c r="AX157" s="13" t="s">
        <v>85</v>
      </c>
      <c r="AY157" s="228" t="s">
        <v>136</v>
      </c>
    </row>
    <row r="158" s="2" customFormat="1" ht="24.15" customHeight="1">
      <c r="A158" s="39"/>
      <c r="B158" s="40"/>
      <c r="C158" s="204" t="s">
        <v>282</v>
      </c>
      <c r="D158" s="204" t="s">
        <v>138</v>
      </c>
      <c r="E158" s="205" t="s">
        <v>283</v>
      </c>
      <c r="F158" s="206" t="s">
        <v>284</v>
      </c>
      <c r="G158" s="207" t="s">
        <v>261</v>
      </c>
      <c r="H158" s="208">
        <v>22</v>
      </c>
      <c r="I158" s="209"/>
      <c r="J158" s="210">
        <f>ROUND(I158*H158,2)</f>
        <v>0</v>
      </c>
      <c r="K158" s="206" t="s">
        <v>142</v>
      </c>
      <c r="L158" s="45"/>
      <c r="M158" s="211" t="s">
        <v>32</v>
      </c>
      <c r="N158" s="212" t="s">
        <v>49</v>
      </c>
      <c r="O158" s="85"/>
      <c r="P158" s="213">
        <f>O158*H158</f>
        <v>0</v>
      </c>
      <c r="Q158" s="213">
        <v>0</v>
      </c>
      <c r="R158" s="213">
        <f>Q158*H158</f>
        <v>0</v>
      </c>
      <c r="S158" s="213">
        <v>0</v>
      </c>
      <c r="T158" s="214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15" t="s">
        <v>274</v>
      </c>
      <c r="AT158" s="215" t="s">
        <v>138</v>
      </c>
      <c r="AU158" s="215" t="s">
        <v>87</v>
      </c>
      <c r="AY158" s="17" t="s">
        <v>136</v>
      </c>
      <c r="BE158" s="216">
        <f>IF(N158="základní",J158,0)</f>
        <v>0</v>
      </c>
      <c r="BF158" s="216">
        <f>IF(N158="snížená",J158,0)</f>
        <v>0</v>
      </c>
      <c r="BG158" s="216">
        <f>IF(N158="zákl. přenesená",J158,0)</f>
        <v>0</v>
      </c>
      <c r="BH158" s="216">
        <f>IF(N158="sníž. přenesená",J158,0)</f>
        <v>0</v>
      </c>
      <c r="BI158" s="216">
        <f>IF(N158="nulová",J158,0)</f>
        <v>0</v>
      </c>
      <c r="BJ158" s="17" t="s">
        <v>85</v>
      </c>
      <c r="BK158" s="216">
        <f>ROUND(I158*H158,2)</f>
        <v>0</v>
      </c>
      <c r="BL158" s="17" t="s">
        <v>274</v>
      </c>
      <c r="BM158" s="215" t="s">
        <v>285</v>
      </c>
    </row>
    <row r="159" s="13" customFormat="1">
      <c r="A159" s="13"/>
      <c r="B159" s="217"/>
      <c r="C159" s="218"/>
      <c r="D159" s="219" t="s">
        <v>145</v>
      </c>
      <c r="E159" s="220" t="s">
        <v>32</v>
      </c>
      <c r="F159" s="221" t="s">
        <v>286</v>
      </c>
      <c r="G159" s="218"/>
      <c r="H159" s="222">
        <v>22</v>
      </c>
      <c r="I159" s="223"/>
      <c r="J159" s="218"/>
      <c r="K159" s="218"/>
      <c r="L159" s="224"/>
      <c r="M159" s="225"/>
      <c r="N159" s="226"/>
      <c r="O159" s="226"/>
      <c r="P159" s="226"/>
      <c r="Q159" s="226"/>
      <c r="R159" s="226"/>
      <c r="S159" s="226"/>
      <c r="T159" s="227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28" t="s">
        <v>145</v>
      </c>
      <c r="AU159" s="228" t="s">
        <v>87</v>
      </c>
      <c r="AV159" s="13" t="s">
        <v>87</v>
      </c>
      <c r="AW159" s="13" t="s">
        <v>38</v>
      </c>
      <c r="AX159" s="13" t="s">
        <v>85</v>
      </c>
      <c r="AY159" s="228" t="s">
        <v>136</v>
      </c>
    </row>
    <row r="160" s="2" customFormat="1" ht="24.15" customHeight="1">
      <c r="A160" s="39"/>
      <c r="B160" s="40"/>
      <c r="C160" s="204" t="s">
        <v>287</v>
      </c>
      <c r="D160" s="204" t="s">
        <v>138</v>
      </c>
      <c r="E160" s="205" t="s">
        <v>288</v>
      </c>
      <c r="F160" s="206" t="s">
        <v>289</v>
      </c>
      <c r="G160" s="207" t="s">
        <v>261</v>
      </c>
      <c r="H160" s="208">
        <v>31</v>
      </c>
      <c r="I160" s="209"/>
      <c r="J160" s="210">
        <f>ROUND(I160*H160,2)</f>
        <v>0</v>
      </c>
      <c r="K160" s="206" t="s">
        <v>142</v>
      </c>
      <c r="L160" s="45"/>
      <c r="M160" s="211" t="s">
        <v>32</v>
      </c>
      <c r="N160" s="212" t="s">
        <v>49</v>
      </c>
      <c r="O160" s="85"/>
      <c r="P160" s="213">
        <f>O160*H160</f>
        <v>0</v>
      </c>
      <c r="Q160" s="213">
        <v>0</v>
      </c>
      <c r="R160" s="213">
        <f>Q160*H160</f>
        <v>0</v>
      </c>
      <c r="S160" s="213">
        <v>0</v>
      </c>
      <c r="T160" s="214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15" t="s">
        <v>274</v>
      </c>
      <c r="AT160" s="215" t="s">
        <v>138</v>
      </c>
      <c r="AU160" s="215" t="s">
        <v>87</v>
      </c>
      <c r="AY160" s="17" t="s">
        <v>136</v>
      </c>
      <c r="BE160" s="216">
        <f>IF(N160="základní",J160,0)</f>
        <v>0</v>
      </c>
      <c r="BF160" s="216">
        <f>IF(N160="snížená",J160,0)</f>
        <v>0</v>
      </c>
      <c r="BG160" s="216">
        <f>IF(N160="zákl. přenesená",J160,0)</f>
        <v>0</v>
      </c>
      <c r="BH160" s="216">
        <f>IF(N160="sníž. přenesená",J160,0)</f>
        <v>0</v>
      </c>
      <c r="BI160" s="216">
        <f>IF(N160="nulová",J160,0)</f>
        <v>0</v>
      </c>
      <c r="BJ160" s="17" t="s">
        <v>85</v>
      </c>
      <c r="BK160" s="216">
        <f>ROUND(I160*H160,2)</f>
        <v>0</v>
      </c>
      <c r="BL160" s="17" t="s">
        <v>274</v>
      </c>
      <c r="BM160" s="215" t="s">
        <v>290</v>
      </c>
    </row>
    <row r="161" s="13" customFormat="1">
      <c r="A161" s="13"/>
      <c r="B161" s="217"/>
      <c r="C161" s="218"/>
      <c r="D161" s="219" t="s">
        <v>145</v>
      </c>
      <c r="E161" s="220" t="s">
        <v>32</v>
      </c>
      <c r="F161" s="221" t="s">
        <v>291</v>
      </c>
      <c r="G161" s="218"/>
      <c r="H161" s="222">
        <v>31</v>
      </c>
      <c r="I161" s="223"/>
      <c r="J161" s="218"/>
      <c r="K161" s="218"/>
      <c r="L161" s="224"/>
      <c r="M161" s="225"/>
      <c r="N161" s="226"/>
      <c r="O161" s="226"/>
      <c r="P161" s="226"/>
      <c r="Q161" s="226"/>
      <c r="R161" s="226"/>
      <c r="S161" s="226"/>
      <c r="T161" s="227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28" t="s">
        <v>145</v>
      </c>
      <c r="AU161" s="228" t="s">
        <v>87</v>
      </c>
      <c r="AV161" s="13" t="s">
        <v>87</v>
      </c>
      <c r="AW161" s="13" t="s">
        <v>38</v>
      </c>
      <c r="AX161" s="13" t="s">
        <v>85</v>
      </c>
      <c r="AY161" s="228" t="s">
        <v>136</v>
      </c>
    </row>
    <row r="162" s="2" customFormat="1" ht="16.5" customHeight="1">
      <c r="A162" s="39"/>
      <c r="B162" s="40"/>
      <c r="C162" s="229" t="s">
        <v>256</v>
      </c>
      <c r="D162" s="229" t="s">
        <v>253</v>
      </c>
      <c r="E162" s="230" t="s">
        <v>292</v>
      </c>
      <c r="F162" s="231" t="s">
        <v>293</v>
      </c>
      <c r="G162" s="232" t="s">
        <v>294</v>
      </c>
      <c r="H162" s="233">
        <v>6</v>
      </c>
      <c r="I162" s="234"/>
      <c r="J162" s="235">
        <f>ROUND(I162*H162,2)</f>
        <v>0</v>
      </c>
      <c r="K162" s="231" t="s">
        <v>32</v>
      </c>
      <c r="L162" s="236"/>
      <c r="M162" s="237" t="s">
        <v>32</v>
      </c>
      <c r="N162" s="238" t="s">
        <v>49</v>
      </c>
      <c r="O162" s="85"/>
      <c r="P162" s="213">
        <f>O162*H162</f>
        <v>0</v>
      </c>
      <c r="Q162" s="213">
        <v>0</v>
      </c>
      <c r="R162" s="213">
        <f>Q162*H162</f>
        <v>0</v>
      </c>
      <c r="S162" s="213">
        <v>0</v>
      </c>
      <c r="T162" s="214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15" t="s">
        <v>295</v>
      </c>
      <c r="AT162" s="215" t="s">
        <v>253</v>
      </c>
      <c r="AU162" s="215" t="s">
        <v>87</v>
      </c>
      <c r="AY162" s="17" t="s">
        <v>136</v>
      </c>
      <c r="BE162" s="216">
        <f>IF(N162="základní",J162,0)</f>
        <v>0</v>
      </c>
      <c r="BF162" s="216">
        <f>IF(N162="snížená",J162,0)</f>
        <v>0</v>
      </c>
      <c r="BG162" s="216">
        <f>IF(N162="zákl. přenesená",J162,0)</f>
        <v>0</v>
      </c>
      <c r="BH162" s="216">
        <f>IF(N162="sníž. přenesená",J162,0)</f>
        <v>0</v>
      </c>
      <c r="BI162" s="216">
        <f>IF(N162="nulová",J162,0)</f>
        <v>0</v>
      </c>
      <c r="BJ162" s="17" t="s">
        <v>85</v>
      </c>
      <c r="BK162" s="216">
        <f>ROUND(I162*H162,2)</f>
        <v>0</v>
      </c>
      <c r="BL162" s="17" t="s">
        <v>274</v>
      </c>
      <c r="BM162" s="215" t="s">
        <v>296</v>
      </c>
    </row>
    <row r="163" s="2" customFormat="1" ht="16.5" customHeight="1">
      <c r="A163" s="39"/>
      <c r="B163" s="40"/>
      <c r="C163" s="204" t="s">
        <v>297</v>
      </c>
      <c r="D163" s="204" t="s">
        <v>138</v>
      </c>
      <c r="E163" s="205" t="s">
        <v>298</v>
      </c>
      <c r="F163" s="206" t="s">
        <v>299</v>
      </c>
      <c r="G163" s="207" t="s">
        <v>261</v>
      </c>
      <c r="H163" s="208">
        <v>9</v>
      </c>
      <c r="I163" s="209"/>
      <c r="J163" s="210">
        <f>ROUND(I163*H163,2)</f>
        <v>0</v>
      </c>
      <c r="K163" s="206" t="s">
        <v>142</v>
      </c>
      <c r="L163" s="45"/>
      <c r="M163" s="211" t="s">
        <v>32</v>
      </c>
      <c r="N163" s="212" t="s">
        <v>49</v>
      </c>
      <c r="O163" s="85"/>
      <c r="P163" s="213">
        <f>O163*H163</f>
        <v>0</v>
      </c>
      <c r="Q163" s="213">
        <v>0</v>
      </c>
      <c r="R163" s="213">
        <f>Q163*H163</f>
        <v>0</v>
      </c>
      <c r="S163" s="213">
        <v>0</v>
      </c>
      <c r="T163" s="214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15" t="s">
        <v>274</v>
      </c>
      <c r="AT163" s="215" t="s">
        <v>138</v>
      </c>
      <c r="AU163" s="215" t="s">
        <v>87</v>
      </c>
      <c r="AY163" s="17" t="s">
        <v>136</v>
      </c>
      <c r="BE163" s="216">
        <f>IF(N163="základní",J163,0)</f>
        <v>0</v>
      </c>
      <c r="BF163" s="216">
        <f>IF(N163="snížená",J163,0)</f>
        <v>0</v>
      </c>
      <c r="BG163" s="216">
        <f>IF(N163="zákl. přenesená",J163,0)</f>
        <v>0</v>
      </c>
      <c r="BH163" s="216">
        <f>IF(N163="sníž. přenesená",J163,0)</f>
        <v>0</v>
      </c>
      <c r="BI163" s="216">
        <f>IF(N163="nulová",J163,0)</f>
        <v>0</v>
      </c>
      <c r="BJ163" s="17" t="s">
        <v>85</v>
      </c>
      <c r="BK163" s="216">
        <f>ROUND(I163*H163,2)</f>
        <v>0</v>
      </c>
      <c r="BL163" s="17" t="s">
        <v>274</v>
      </c>
      <c r="BM163" s="215" t="s">
        <v>300</v>
      </c>
    </row>
    <row r="164" s="2" customFormat="1" ht="16.5" customHeight="1">
      <c r="A164" s="39"/>
      <c r="B164" s="40"/>
      <c r="C164" s="229" t="s">
        <v>301</v>
      </c>
      <c r="D164" s="229" t="s">
        <v>253</v>
      </c>
      <c r="E164" s="230" t="s">
        <v>302</v>
      </c>
      <c r="F164" s="231" t="s">
        <v>303</v>
      </c>
      <c r="G164" s="232" t="s">
        <v>294</v>
      </c>
      <c r="H164" s="233">
        <v>3</v>
      </c>
      <c r="I164" s="234"/>
      <c r="J164" s="235">
        <f>ROUND(I164*H164,2)</f>
        <v>0</v>
      </c>
      <c r="K164" s="231" t="s">
        <v>32</v>
      </c>
      <c r="L164" s="236"/>
      <c r="M164" s="237" t="s">
        <v>32</v>
      </c>
      <c r="N164" s="238" t="s">
        <v>49</v>
      </c>
      <c r="O164" s="85"/>
      <c r="P164" s="213">
        <f>O164*H164</f>
        <v>0</v>
      </c>
      <c r="Q164" s="213">
        <v>0</v>
      </c>
      <c r="R164" s="213">
        <f>Q164*H164</f>
        <v>0</v>
      </c>
      <c r="S164" s="213">
        <v>0</v>
      </c>
      <c r="T164" s="214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15" t="s">
        <v>295</v>
      </c>
      <c r="AT164" s="215" t="s">
        <v>253</v>
      </c>
      <c r="AU164" s="215" t="s">
        <v>87</v>
      </c>
      <c r="AY164" s="17" t="s">
        <v>136</v>
      </c>
      <c r="BE164" s="216">
        <f>IF(N164="základní",J164,0)</f>
        <v>0</v>
      </c>
      <c r="BF164" s="216">
        <f>IF(N164="snížená",J164,0)</f>
        <v>0</v>
      </c>
      <c r="BG164" s="216">
        <f>IF(N164="zákl. přenesená",J164,0)</f>
        <v>0</v>
      </c>
      <c r="BH164" s="216">
        <f>IF(N164="sníž. přenesená",J164,0)</f>
        <v>0</v>
      </c>
      <c r="BI164" s="216">
        <f>IF(N164="nulová",J164,0)</f>
        <v>0</v>
      </c>
      <c r="BJ164" s="17" t="s">
        <v>85</v>
      </c>
      <c r="BK164" s="216">
        <f>ROUND(I164*H164,2)</f>
        <v>0</v>
      </c>
      <c r="BL164" s="17" t="s">
        <v>274</v>
      </c>
      <c r="BM164" s="215" t="s">
        <v>304</v>
      </c>
    </row>
    <row r="165" s="2" customFormat="1" ht="16.5" customHeight="1">
      <c r="A165" s="39"/>
      <c r="B165" s="40"/>
      <c r="C165" s="204" t="s">
        <v>305</v>
      </c>
      <c r="D165" s="204" t="s">
        <v>138</v>
      </c>
      <c r="E165" s="205" t="s">
        <v>306</v>
      </c>
      <c r="F165" s="206" t="s">
        <v>307</v>
      </c>
      <c r="G165" s="207" t="s">
        <v>261</v>
      </c>
      <c r="H165" s="208">
        <v>2</v>
      </c>
      <c r="I165" s="209"/>
      <c r="J165" s="210">
        <f>ROUND(I165*H165,2)</f>
        <v>0</v>
      </c>
      <c r="K165" s="206" t="s">
        <v>142</v>
      </c>
      <c r="L165" s="45"/>
      <c r="M165" s="211" t="s">
        <v>32</v>
      </c>
      <c r="N165" s="212" t="s">
        <v>49</v>
      </c>
      <c r="O165" s="85"/>
      <c r="P165" s="213">
        <f>O165*H165</f>
        <v>0</v>
      </c>
      <c r="Q165" s="213">
        <v>0</v>
      </c>
      <c r="R165" s="213">
        <f>Q165*H165</f>
        <v>0</v>
      </c>
      <c r="S165" s="213">
        <v>0</v>
      </c>
      <c r="T165" s="214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15" t="s">
        <v>274</v>
      </c>
      <c r="AT165" s="215" t="s">
        <v>138</v>
      </c>
      <c r="AU165" s="215" t="s">
        <v>87</v>
      </c>
      <c r="AY165" s="17" t="s">
        <v>136</v>
      </c>
      <c r="BE165" s="216">
        <f>IF(N165="základní",J165,0)</f>
        <v>0</v>
      </c>
      <c r="BF165" s="216">
        <f>IF(N165="snížená",J165,0)</f>
        <v>0</v>
      </c>
      <c r="BG165" s="216">
        <f>IF(N165="zákl. přenesená",J165,0)</f>
        <v>0</v>
      </c>
      <c r="BH165" s="216">
        <f>IF(N165="sníž. přenesená",J165,0)</f>
        <v>0</v>
      </c>
      <c r="BI165" s="216">
        <f>IF(N165="nulová",J165,0)</f>
        <v>0</v>
      </c>
      <c r="BJ165" s="17" t="s">
        <v>85</v>
      </c>
      <c r="BK165" s="216">
        <f>ROUND(I165*H165,2)</f>
        <v>0</v>
      </c>
      <c r="BL165" s="17" t="s">
        <v>274</v>
      </c>
      <c r="BM165" s="215" t="s">
        <v>308</v>
      </c>
    </row>
    <row r="166" s="2" customFormat="1" ht="21.75" customHeight="1">
      <c r="A166" s="39"/>
      <c r="B166" s="40"/>
      <c r="C166" s="229" t="s">
        <v>309</v>
      </c>
      <c r="D166" s="229" t="s">
        <v>253</v>
      </c>
      <c r="E166" s="230" t="s">
        <v>310</v>
      </c>
      <c r="F166" s="231" t="s">
        <v>311</v>
      </c>
      <c r="G166" s="232" t="s">
        <v>294</v>
      </c>
      <c r="H166" s="233">
        <v>1</v>
      </c>
      <c r="I166" s="234"/>
      <c r="J166" s="235">
        <f>ROUND(I166*H166,2)</f>
        <v>0</v>
      </c>
      <c r="K166" s="231" t="s">
        <v>32</v>
      </c>
      <c r="L166" s="236"/>
      <c r="M166" s="237" t="s">
        <v>32</v>
      </c>
      <c r="N166" s="238" t="s">
        <v>49</v>
      </c>
      <c r="O166" s="85"/>
      <c r="P166" s="213">
        <f>O166*H166</f>
        <v>0</v>
      </c>
      <c r="Q166" s="213">
        <v>0</v>
      </c>
      <c r="R166" s="213">
        <f>Q166*H166</f>
        <v>0</v>
      </c>
      <c r="S166" s="213">
        <v>0</v>
      </c>
      <c r="T166" s="214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15" t="s">
        <v>295</v>
      </c>
      <c r="AT166" s="215" t="s">
        <v>253</v>
      </c>
      <c r="AU166" s="215" t="s">
        <v>87</v>
      </c>
      <c r="AY166" s="17" t="s">
        <v>136</v>
      </c>
      <c r="BE166" s="216">
        <f>IF(N166="základní",J166,0)</f>
        <v>0</v>
      </c>
      <c r="BF166" s="216">
        <f>IF(N166="snížená",J166,0)</f>
        <v>0</v>
      </c>
      <c r="BG166" s="216">
        <f>IF(N166="zákl. přenesená",J166,0)</f>
        <v>0</v>
      </c>
      <c r="BH166" s="216">
        <f>IF(N166="sníž. přenesená",J166,0)</f>
        <v>0</v>
      </c>
      <c r="BI166" s="216">
        <f>IF(N166="nulová",J166,0)</f>
        <v>0</v>
      </c>
      <c r="BJ166" s="17" t="s">
        <v>85</v>
      </c>
      <c r="BK166" s="216">
        <f>ROUND(I166*H166,2)</f>
        <v>0</v>
      </c>
      <c r="BL166" s="17" t="s">
        <v>274</v>
      </c>
      <c r="BM166" s="215" t="s">
        <v>312</v>
      </c>
    </row>
    <row r="167" s="2" customFormat="1" ht="21.75" customHeight="1">
      <c r="A167" s="39"/>
      <c r="B167" s="40"/>
      <c r="C167" s="229" t="s">
        <v>313</v>
      </c>
      <c r="D167" s="229" t="s">
        <v>253</v>
      </c>
      <c r="E167" s="230" t="s">
        <v>314</v>
      </c>
      <c r="F167" s="231" t="s">
        <v>315</v>
      </c>
      <c r="G167" s="232" t="s">
        <v>261</v>
      </c>
      <c r="H167" s="233">
        <v>1</v>
      </c>
      <c r="I167" s="234"/>
      <c r="J167" s="235">
        <f>ROUND(I167*H167,2)</f>
        <v>0</v>
      </c>
      <c r="K167" s="231" t="s">
        <v>32</v>
      </c>
      <c r="L167" s="236"/>
      <c r="M167" s="237" t="s">
        <v>32</v>
      </c>
      <c r="N167" s="238" t="s">
        <v>49</v>
      </c>
      <c r="O167" s="85"/>
      <c r="P167" s="213">
        <f>O167*H167</f>
        <v>0</v>
      </c>
      <c r="Q167" s="213">
        <v>0</v>
      </c>
      <c r="R167" s="213">
        <f>Q167*H167</f>
        <v>0</v>
      </c>
      <c r="S167" s="213">
        <v>0</v>
      </c>
      <c r="T167" s="214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15" t="s">
        <v>295</v>
      </c>
      <c r="AT167" s="215" t="s">
        <v>253</v>
      </c>
      <c r="AU167" s="215" t="s">
        <v>87</v>
      </c>
      <c r="AY167" s="17" t="s">
        <v>136</v>
      </c>
      <c r="BE167" s="216">
        <f>IF(N167="základní",J167,0)</f>
        <v>0</v>
      </c>
      <c r="BF167" s="216">
        <f>IF(N167="snížená",J167,0)</f>
        <v>0</v>
      </c>
      <c r="BG167" s="216">
        <f>IF(N167="zákl. přenesená",J167,0)</f>
        <v>0</v>
      </c>
      <c r="BH167" s="216">
        <f>IF(N167="sníž. přenesená",J167,0)</f>
        <v>0</v>
      </c>
      <c r="BI167" s="216">
        <f>IF(N167="nulová",J167,0)</f>
        <v>0</v>
      </c>
      <c r="BJ167" s="17" t="s">
        <v>85</v>
      </c>
      <c r="BK167" s="216">
        <f>ROUND(I167*H167,2)</f>
        <v>0</v>
      </c>
      <c r="BL167" s="17" t="s">
        <v>274</v>
      </c>
      <c r="BM167" s="215" t="s">
        <v>316</v>
      </c>
    </row>
    <row r="168" s="2" customFormat="1" ht="16.5" customHeight="1">
      <c r="A168" s="39"/>
      <c r="B168" s="40"/>
      <c r="C168" s="204" t="s">
        <v>317</v>
      </c>
      <c r="D168" s="204" t="s">
        <v>138</v>
      </c>
      <c r="E168" s="205" t="s">
        <v>318</v>
      </c>
      <c r="F168" s="206" t="s">
        <v>319</v>
      </c>
      <c r="G168" s="207" t="s">
        <v>261</v>
      </c>
      <c r="H168" s="208">
        <v>25</v>
      </c>
      <c r="I168" s="209"/>
      <c r="J168" s="210">
        <f>ROUND(I168*H168,2)</f>
        <v>0</v>
      </c>
      <c r="K168" s="206" t="s">
        <v>32</v>
      </c>
      <c r="L168" s="45"/>
      <c r="M168" s="211" t="s">
        <v>32</v>
      </c>
      <c r="N168" s="212" t="s">
        <v>49</v>
      </c>
      <c r="O168" s="85"/>
      <c r="P168" s="213">
        <f>O168*H168</f>
        <v>0</v>
      </c>
      <c r="Q168" s="213">
        <v>0</v>
      </c>
      <c r="R168" s="213">
        <f>Q168*H168</f>
        <v>0</v>
      </c>
      <c r="S168" s="213">
        <v>0</v>
      </c>
      <c r="T168" s="214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15" t="s">
        <v>274</v>
      </c>
      <c r="AT168" s="215" t="s">
        <v>138</v>
      </c>
      <c r="AU168" s="215" t="s">
        <v>87</v>
      </c>
      <c r="AY168" s="17" t="s">
        <v>136</v>
      </c>
      <c r="BE168" s="216">
        <f>IF(N168="základní",J168,0)</f>
        <v>0</v>
      </c>
      <c r="BF168" s="216">
        <f>IF(N168="snížená",J168,0)</f>
        <v>0</v>
      </c>
      <c r="BG168" s="216">
        <f>IF(N168="zákl. přenesená",J168,0)</f>
        <v>0</v>
      </c>
      <c r="BH168" s="216">
        <f>IF(N168="sníž. přenesená",J168,0)</f>
        <v>0</v>
      </c>
      <c r="BI168" s="216">
        <f>IF(N168="nulová",J168,0)</f>
        <v>0</v>
      </c>
      <c r="BJ168" s="17" t="s">
        <v>85</v>
      </c>
      <c r="BK168" s="216">
        <f>ROUND(I168*H168,2)</f>
        <v>0</v>
      </c>
      <c r="BL168" s="17" t="s">
        <v>274</v>
      </c>
      <c r="BM168" s="215" t="s">
        <v>320</v>
      </c>
    </row>
    <row r="169" s="2" customFormat="1" ht="49.05" customHeight="1">
      <c r="A169" s="39"/>
      <c r="B169" s="40"/>
      <c r="C169" s="229" t="s">
        <v>321</v>
      </c>
      <c r="D169" s="229" t="s">
        <v>253</v>
      </c>
      <c r="E169" s="230" t="s">
        <v>322</v>
      </c>
      <c r="F169" s="231" t="s">
        <v>323</v>
      </c>
      <c r="G169" s="232" t="s">
        <v>261</v>
      </c>
      <c r="H169" s="233">
        <v>14</v>
      </c>
      <c r="I169" s="234"/>
      <c r="J169" s="235">
        <f>ROUND(I169*H169,2)</f>
        <v>0</v>
      </c>
      <c r="K169" s="231" t="s">
        <v>32</v>
      </c>
      <c r="L169" s="236"/>
      <c r="M169" s="237" t="s">
        <v>32</v>
      </c>
      <c r="N169" s="238" t="s">
        <v>49</v>
      </c>
      <c r="O169" s="85"/>
      <c r="P169" s="213">
        <f>O169*H169</f>
        <v>0</v>
      </c>
      <c r="Q169" s="213">
        <v>0.0077400000000000004</v>
      </c>
      <c r="R169" s="213">
        <f>Q169*H169</f>
        <v>0.10836000000000001</v>
      </c>
      <c r="S169" s="213">
        <v>0</v>
      </c>
      <c r="T169" s="214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15" t="s">
        <v>295</v>
      </c>
      <c r="AT169" s="215" t="s">
        <v>253</v>
      </c>
      <c r="AU169" s="215" t="s">
        <v>87</v>
      </c>
      <c r="AY169" s="17" t="s">
        <v>136</v>
      </c>
      <c r="BE169" s="216">
        <f>IF(N169="základní",J169,0)</f>
        <v>0</v>
      </c>
      <c r="BF169" s="216">
        <f>IF(N169="snížená",J169,0)</f>
        <v>0</v>
      </c>
      <c r="BG169" s="216">
        <f>IF(N169="zákl. přenesená",J169,0)</f>
        <v>0</v>
      </c>
      <c r="BH169" s="216">
        <f>IF(N169="sníž. přenesená",J169,0)</f>
        <v>0</v>
      </c>
      <c r="BI169" s="216">
        <f>IF(N169="nulová",J169,0)</f>
        <v>0</v>
      </c>
      <c r="BJ169" s="17" t="s">
        <v>85</v>
      </c>
      <c r="BK169" s="216">
        <f>ROUND(I169*H169,2)</f>
        <v>0</v>
      </c>
      <c r="BL169" s="17" t="s">
        <v>274</v>
      </c>
      <c r="BM169" s="215" t="s">
        <v>324</v>
      </c>
    </row>
    <row r="170" s="2" customFormat="1" ht="49.05" customHeight="1">
      <c r="A170" s="39"/>
      <c r="B170" s="40"/>
      <c r="C170" s="229" t="s">
        <v>325</v>
      </c>
      <c r="D170" s="229" t="s">
        <v>253</v>
      </c>
      <c r="E170" s="230" t="s">
        <v>326</v>
      </c>
      <c r="F170" s="231" t="s">
        <v>327</v>
      </c>
      <c r="G170" s="232" t="s">
        <v>261</v>
      </c>
      <c r="H170" s="233">
        <v>3</v>
      </c>
      <c r="I170" s="234"/>
      <c r="J170" s="235">
        <f>ROUND(I170*H170,2)</f>
        <v>0</v>
      </c>
      <c r="K170" s="231" t="s">
        <v>32</v>
      </c>
      <c r="L170" s="236"/>
      <c r="M170" s="237" t="s">
        <v>32</v>
      </c>
      <c r="N170" s="238" t="s">
        <v>49</v>
      </c>
      <c r="O170" s="85"/>
      <c r="P170" s="213">
        <f>O170*H170</f>
        <v>0</v>
      </c>
      <c r="Q170" s="213">
        <v>0.0077400000000000004</v>
      </c>
      <c r="R170" s="213">
        <f>Q170*H170</f>
        <v>0.023220000000000001</v>
      </c>
      <c r="S170" s="213">
        <v>0</v>
      </c>
      <c r="T170" s="214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15" t="s">
        <v>295</v>
      </c>
      <c r="AT170" s="215" t="s">
        <v>253</v>
      </c>
      <c r="AU170" s="215" t="s">
        <v>87</v>
      </c>
      <c r="AY170" s="17" t="s">
        <v>136</v>
      </c>
      <c r="BE170" s="216">
        <f>IF(N170="základní",J170,0)</f>
        <v>0</v>
      </c>
      <c r="BF170" s="216">
        <f>IF(N170="snížená",J170,0)</f>
        <v>0</v>
      </c>
      <c r="BG170" s="216">
        <f>IF(N170="zákl. přenesená",J170,0)</f>
        <v>0</v>
      </c>
      <c r="BH170" s="216">
        <f>IF(N170="sníž. přenesená",J170,0)</f>
        <v>0</v>
      </c>
      <c r="BI170" s="216">
        <f>IF(N170="nulová",J170,0)</f>
        <v>0</v>
      </c>
      <c r="BJ170" s="17" t="s">
        <v>85</v>
      </c>
      <c r="BK170" s="216">
        <f>ROUND(I170*H170,2)</f>
        <v>0</v>
      </c>
      <c r="BL170" s="17" t="s">
        <v>274</v>
      </c>
      <c r="BM170" s="215" t="s">
        <v>328</v>
      </c>
    </row>
    <row r="171" s="2" customFormat="1" ht="49.05" customHeight="1">
      <c r="A171" s="39"/>
      <c r="B171" s="40"/>
      <c r="C171" s="229" t="s">
        <v>329</v>
      </c>
      <c r="D171" s="229" t="s">
        <v>253</v>
      </c>
      <c r="E171" s="230" t="s">
        <v>330</v>
      </c>
      <c r="F171" s="231" t="s">
        <v>331</v>
      </c>
      <c r="G171" s="232" t="s">
        <v>261</v>
      </c>
      <c r="H171" s="233">
        <v>8</v>
      </c>
      <c r="I171" s="234"/>
      <c r="J171" s="235">
        <f>ROUND(I171*H171,2)</f>
        <v>0</v>
      </c>
      <c r="K171" s="231" t="s">
        <v>32</v>
      </c>
      <c r="L171" s="236"/>
      <c r="M171" s="237" t="s">
        <v>32</v>
      </c>
      <c r="N171" s="238" t="s">
        <v>49</v>
      </c>
      <c r="O171" s="85"/>
      <c r="P171" s="213">
        <f>O171*H171</f>
        <v>0</v>
      </c>
      <c r="Q171" s="213">
        <v>0.0077400000000000004</v>
      </c>
      <c r="R171" s="213">
        <f>Q171*H171</f>
        <v>0.061920000000000003</v>
      </c>
      <c r="S171" s="213">
        <v>0</v>
      </c>
      <c r="T171" s="214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15" t="s">
        <v>295</v>
      </c>
      <c r="AT171" s="215" t="s">
        <v>253</v>
      </c>
      <c r="AU171" s="215" t="s">
        <v>87</v>
      </c>
      <c r="AY171" s="17" t="s">
        <v>136</v>
      </c>
      <c r="BE171" s="216">
        <f>IF(N171="základní",J171,0)</f>
        <v>0</v>
      </c>
      <c r="BF171" s="216">
        <f>IF(N171="snížená",J171,0)</f>
        <v>0</v>
      </c>
      <c r="BG171" s="216">
        <f>IF(N171="zákl. přenesená",J171,0)</f>
        <v>0</v>
      </c>
      <c r="BH171" s="216">
        <f>IF(N171="sníž. přenesená",J171,0)</f>
        <v>0</v>
      </c>
      <c r="BI171" s="216">
        <f>IF(N171="nulová",J171,0)</f>
        <v>0</v>
      </c>
      <c r="BJ171" s="17" t="s">
        <v>85</v>
      </c>
      <c r="BK171" s="216">
        <f>ROUND(I171*H171,2)</f>
        <v>0</v>
      </c>
      <c r="BL171" s="17" t="s">
        <v>274</v>
      </c>
      <c r="BM171" s="215" t="s">
        <v>332</v>
      </c>
    </row>
    <row r="172" s="2" customFormat="1" ht="16.5" customHeight="1">
      <c r="A172" s="39"/>
      <c r="B172" s="40"/>
      <c r="C172" s="204" t="s">
        <v>333</v>
      </c>
      <c r="D172" s="204" t="s">
        <v>138</v>
      </c>
      <c r="E172" s="205" t="s">
        <v>334</v>
      </c>
      <c r="F172" s="206" t="s">
        <v>335</v>
      </c>
      <c r="G172" s="207" t="s">
        <v>261</v>
      </c>
      <c r="H172" s="208">
        <v>8</v>
      </c>
      <c r="I172" s="209"/>
      <c r="J172" s="210">
        <f>ROUND(I172*H172,2)</f>
        <v>0</v>
      </c>
      <c r="K172" s="206" t="s">
        <v>142</v>
      </c>
      <c r="L172" s="45"/>
      <c r="M172" s="211" t="s">
        <v>32</v>
      </c>
      <c r="N172" s="212" t="s">
        <v>49</v>
      </c>
      <c r="O172" s="85"/>
      <c r="P172" s="213">
        <f>O172*H172</f>
        <v>0</v>
      </c>
      <c r="Q172" s="213">
        <v>0</v>
      </c>
      <c r="R172" s="213">
        <f>Q172*H172</f>
        <v>0</v>
      </c>
      <c r="S172" s="213">
        <v>0</v>
      </c>
      <c r="T172" s="214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15" t="s">
        <v>274</v>
      </c>
      <c r="AT172" s="215" t="s">
        <v>138</v>
      </c>
      <c r="AU172" s="215" t="s">
        <v>87</v>
      </c>
      <c r="AY172" s="17" t="s">
        <v>136</v>
      </c>
      <c r="BE172" s="216">
        <f>IF(N172="základní",J172,0)</f>
        <v>0</v>
      </c>
      <c r="BF172" s="216">
        <f>IF(N172="snížená",J172,0)</f>
        <v>0</v>
      </c>
      <c r="BG172" s="216">
        <f>IF(N172="zákl. přenesená",J172,0)</f>
        <v>0</v>
      </c>
      <c r="BH172" s="216">
        <f>IF(N172="sníž. přenesená",J172,0)</f>
        <v>0</v>
      </c>
      <c r="BI172" s="216">
        <f>IF(N172="nulová",J172,0)</f>
        <v>0</v>
      </c>
      <c r="BJ172" s="17" t="s">
        <v>85</v>
      </c>
      <c r="BK172" s="216">
        <f>ROUND(I172*H172,2)</f>
        <v>0</v>
      </c>
      <c r="BL172" s="17" t="s">
        <v>274</v>
      </c>
      <c r="BM172" s="215" t="s">
        <v>336</v>
      </c>
    </row>
    <row r="173" s="13" customFormat="1">
      <c r="A173" s="13"/>
      <c r="B173" s="217"/>
      <c r="C173" s="218"/>
      <c r="D173" s="219" t="s">
        <v>145</v>
      </c>
      <c r="E173" s="220" t="s">
        <v>32</v>
      </c>
      <c r="F173" s="221" t="s">
        <v>337</v>
      </c>
      <c r="G173" s="218"/>
      <c r="H173" s="222">
        <v>8</v>
      </c>
      <c r="I173" s="223"/>
      <c r="J173" s="218"/>
      <c r="K173" s="218"/>
      <c r="L173" s="224"/>
      <c r="M173" s="225"/>
      <c r="N173" s="226"/>
      <c r="O173" s="226"/>
      <c r="P173" s="226"/>
      <c r="Q173" s="226"/>
      <c r="R173" s="226"/>
      <c r="S173" s="226"/>
      <c r="T173" s="227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28" t="s">
        <v>145</v>
      </c>
      <c r="AU173" s="228" t="s">
        <v>87</v>
      </c>
      <c r="AV173" s="13" t="s">
        <v>87</v>
      </c>
      <c r="AW173" s="13" t="s">
        <v>38</v>
      </c>
      <c r="AX173" s="13" t="s">
        <v>85</v>
      </c>
      <c r="AY173" s="228" t="s">
        <v>136</v>
      </c>
    </row>
    <row r="174" s="2" customFormat="1" ht="16.5" customHeight="1">
      <c r="A174" s="39"/>
      <c r="B174" s="40"/>
      <c r="C174" s="229" t="s">
        <v>338</v>
      </c>
      <c r="D174" s="229" t="s">
        <v>253</v>
      </c>
      <c r="E174" s="230" t="s">
        <v>339</v>
      </c>
      <c r="F174" s="231" t="s">
        <v>340</v>
      </c>
      <c r="G174" s="232" t="s">
        <v>261</v>
      </c>
      <c r="H174" s="233">
        <v>9</v>
      </c>
      <c r="I174" s="234"/>
      <c r="J174" s="235">
        <f>ROUND(I174*H174,2)</f>
        <v>0</v>
      </c>
      <c r="K174" s="231" t="s">
        <v>32</v>
      </c>
      <c r="L174" s="236"/>
      <c r="M174" s="237" t="s">
        <v>32</v>
      </c>
      <c r="N174" s="238" t="s">
        <v>49</v>
      </c>
      <c r="O174" s="85"/>
      <c r="P174" s="213">
        <f>O174*H174</f>
        <v>0</v>
      </c>
      <c r="Q174" s="213">
        <v>0.090999999999999998</v>
      </c>
      <c r="R174" s="213">
        <f>Q174*H174</f>
        <v>0.81899999999999995</v>
      </c>
      <c r="S174" s="213">
        <v>0</v>
      </c>
      <c r="T174" s="214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15" t="s">
        <v>295</v>
      </c>
      <c r="AT174" s="215" t="s">
        <v>253</v>
      </c>
      <c r="AU174" s="215" t="s">
        <v>87</v>
      </c>
      <c r="AY174" s="17" t="s">
        <v>136</v>
      </c>
      <c r="BE174" s="216">
        <f>IF(N174="základní",J174,0)</f>
        <v>0</v>
      </c>
      <c r="BF174" s="216">
        <f>IF(N174="snížená",J174,0)</f>
        <v>0</v>
      </c>
      <c r="BG174" s="216">
        <f>IF(N174="zákl. přenesená",J174,0)</f>
        <v>0</v>
      </c>
      <c r="BH174" s="216">
        <f>IF(N174="sníž. přenesená",J174,0)</f>
        <v>0</v>
      </c>
      <c r="BI174" s="216">
        <f>IF(N174="nulová",J174,0)</f>
        <v>0</v>
      </c>
      <c r="BJ174" s="17" t="s">
        <v>85</v>
      </c>
      <c r="BK174" s="216">
        <f>ROUND(I174*H174,2)</f>
        <v>0</v>
      </c>
      <c r="BL174" s="17" t="s">
        <v>274</v>
      </c>
      <c r="BM174" s="215" t="s">
        <v>341</v>
      </c>
    </row>
    <row r="175" s="2" customFormat="1" ht="16.5" customHeight="1">
      <c r="A175" s="39"/>
      <c r="B175" s="40"/>
      <c r="C175" s="229" t="s">
        <v>342</v>
      </c>
      <c r="D175" s="229" t="s">
        <v>253</v>
      </c>
      <c r="E175" s="230" t="s">
        <v>343</v>
      </c>
      <c r="F175" s="231" t="s">
        <v>344</v>
      </c>
      <c r="G175" s="232" t="s">
        <v>261</v>
      </c>
      <c r="H175" s="233">
        <v>6</v>
      </c>
      <c r="I175" s="234"/>
      <c r="J175" s="235">
        <f>ROUND(I175*H175,2)</f>
        <v>0</v>
      </c>
      <c r="K175" s="231" t="s">
        <v>32</v>
      </c>
      <c r="L175" s="236"/>
      <c r="M175" s="237" t="s">
        <v>32</v>
      </c>
      <c r="N175" s="238" t="s">
        <v>49</v>
      </c>
      <c r="O175" s="85"/>
      <c r="P175" s="213">
        <f>O175*H175</f>
        <v>0</v>
      </c>
      <c r="Q175" s="213">
        <v>0.086999999999999994</v>
      </c>
      <c r="R175" s="213">
        <f>Q175*H175</f>
        <v>0.52200000000000002</v>
      </c>
      <c r="S175" s="213">
        <v>0</v>
      </c>
      <c r="T175" s="214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15" t="s">
        <v>295</v>
      </c>
      <c r="AT175" s="215" t="s">
        <v>253</v>
      </c>
      <c r="AU175" s="215" t="s">
        <v>87</v>
      </c>
      <c r="AY175" s="17" t="s">
        <v>136</v>
      </c>
      <c r="BE175" s="216">
        <f>IF(N175="základní",J175,0)</f>
        <v>0</v>
      </c>
      <c r="BF175" s="216">
        <f>IF(N175="snížená",J175,0)</f>
        <v>0</v>
      </c>
      <c r="BG175" s="216">
        <f>IF(N175="zákl. přenesená",J175,0)</f>
        <v>0</v>
      </c>
      <c r="BH175" s="216">
        <f>IF(N175="sníž. přenesená",J175,0)</f>
        <v>0</v>
      </c>
      <c r="BI175" s="216">
        <f>IF(N175="nulová",J175,0)</f>
        <v>0</v>
      </c>
      <c r="BJ175" s="17" t="s">
        <v>85</v>
      </c>
      <c r="BK175" s="216">
        <f>ROUND(I175*H175,2)</f>
        <v>0</v>
      </c>
      <c r="BL175" s="17" t="s">
        <v>274</v>
      </c>
      <c r="BM175" s="215" t="s">
        <v>345</v>
      </c>
    </row>
    <row r="176" s="2" customFormat="1" ht="16.5" customHeight="1">
      <c r="A176" s="39"/>
      <c r="B176" s="40"/>
      <c r="C176" s="229" t="s">
        <v>346</v>
      </c>
      <c r="D176" s="229" t="s">
        <v>253</v>
      </c>
      <c r="E176" s="230" t="s">
        <v>347</v>
      </c>
      <c r="F176" s="231" t="s">
        <v>348</v>
      </c>
      <c r="G176" s="232" t="s">
        <v>261</v>
      </c>
      <c r="H176" s="233">
        <v>1</v>
      </c>
      <c r="I176" s="234"/>
      <c r="J176" s="235">
        <f>ROUND(I176*H176,2)</f>
        <v>0</v>
      </c>
      <c r="K176" s="231" t="s">
        <v>32</v>
      </c>
      <c r="L176" s="236"/>
      <c r="M176" s="237" t="s">
        <v>32</v>
      </c>
      <c r="N176" s="238" t="s">
        <v>49</v>
      </c>
      <c r="O176" s="85"/>
      <c r="P176" s="213">
        <f>O176*H176</f>
        <v>0</v>
      </c>
      <c r="Q176" s="213">
        <v>0.066000000000000003</v>
      </c>
      <c r="R176" s="213">
        <f>Q176*H176</f>
        <v>0.066000000000000003</v>
      </c>
      <c r="S176" s="213">
        <v>0</v>
      </c>
      <c r="T176" s="214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15" t="s">
        <v>295</v>
      </c>
      <c r="AT176" s="215" t="s">
        <v>253</v>
      </c>
      <c r="AU176" s="215" t="s">
        <v>87</v>
      </c>
      <c r="AY176" s="17" t="s">
        <v>136</v>
      </c>
      <c r="BE176" s="216">
        <f>IF(N176="základní",J176,0)</f>
        <v>0</v>
      </c>
      <c r="BF176" s="216">
        <f>IF(N176="snížená",J176,0)</f>
        <v>0</v>
      </c>
      <c r="BG176" s="216">
        <f>IF(N176="zákl. přenesená",J176,0)</f>
        <v>0</v>
      </c>
      <c r="BH176" s="216">
        <f>IF(N176="sníž. přenesená",J176,0)</f>
        <v>0</v>
      </c>
      <c r="BI176" s="216">
        <f>IF(N176="nulová",J176,0)</f>
        <v>0</v>
      </c>
      <c r="BJ176" s="17" t="s">
        <v>85</v>
      </c>
      <c r="BK176" s="216">
        <f>ROUND(I176*H176,2)</f>
        <v>0</v>
      </c>
      <c r="BL176" s="17" t="s">
        <v>274</v>
      </c>
      <c r="BM176" s="215" t="s">
        <v>349</v>
      </c>
    </row>
    <row r="177" s="2" customFormat="1" ht="16.5" customHeight="1">
      <c r="A177" s="39"/>
      <c r="B177" s="40"/>
      <c r="C177" s="204" t="s">
        <v>350</v>
      </c>
      <c r="D177" s="204" t="s">
        <v>138</v>
      </c>
      <c r="E177" s="205" t="s">
        <v>351</v>
      </c>
      <c r="F177" s="206" t="s">
        <v>352</v>
      </c>
      <c r="G177" s="207" t="s">
        <v>261</v>
      </c>
      <c r="H177" s="208">
        <v>16</v>
      </c>
      <c r="I177" s="209"/>
      <c r="J177" s="210">
        <f>ROUND(I177*H177,2)</f>
        <v>0</v>
      </c>
      <c r="K177" s="206" t="s">
        <v>142</v>
      </c>
      <c r="L177" s="45"/>
      <c r="M177" s="211" t="s">
        <v>32</v>
      </c>
      <c r="N177" s="212" t="s">
        <v>49</v>
      </c>
      <c r="O177" s="85"/>
      <c r="P177" s="213">
        <f>O177*H177</f>
        <v>0</v>
      </c>
      <c r="Q177" s="213">
        <v>0</v>
      </c>
      <c r="R177" s="213">
        <f>Q177*H177</f>
        <v>0</v>
      </c>
      <c r="S177" s="213">
        <v>0</v>
      </c>
      <c r="T177" s="214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15" t="s">
        <v>274</v>
      </c>
      <c r="AT177" s="215" t="s">
        <v>138</v>
      </c>
      <c r="AU177" s="215" t="s">
        <v>87</v>
      </c>
      <c r="AY177" s="17" t="s">
        <v>136</v>
      </c>
      <c r="BE177" s="216">
        <f>IF(N177="základní",J177,0)</f>
        <v>0</v>
      </c>
      <c r="BF177" s="216">
        <f>IF(N177="snížená",J177,0)</f>
        <v>0</v>
      </c>
      <c r="BG177" s="216">
        <f>IF(N177="zákl. přenesená",J177,0)</f>
        <v>0</v>
      </c>
      <c r="BH177" s="216">
        <f>IF(N177="sníž. přenesená",J177,0)</f>
        <v>0</v>
      </c>
      <c r="BI177" s="216">
        <f>IF(N177="nulová",J177,0)</f>
        <v>0</v>
      </c>
      <c r="BJ177" s="17" t="s">
        <v>85</v>
      </c>
      <c r="BK177" s="216">
        <f>ROUND(I177*H177,2)</f>
        <v>0</v>
      </c>
      <c r="BL177" s="17" t="s">
        <v>274</v>
      </c>
      <c r="BM177" s="215" t="s">
        <v>353</v>
      </c>
    </row>
    <row r="178" s="13" customFormat="1">
      <c r="A178" s="13"/>
      <c r="B178" s="217"/>
      <c r="C178" s="218"/>
      <c r="D178" s="219" t="s">
        <v>145</v>
      </c>
      <c r="E178" s="220" t="s">
        <v>32</v>
      </c>
      <c r="F178" s="221" t="s">
        <v>354</v>
      </c>
      <c r="G178" s="218"/>
      <c r="H178" s="222">
        <v>16</v>
      </c>
      <c r="I178" s="223"/>
      <c r="J178" s="218"/>
      <c r="K178" s="218"/>
      <c r="L178" s="224"/>
      <c r="M178" s="225"/>
      <c r="N178" s="226"/>
      <c r="O178" s="226"/>
      <c r="P178" s="226"/>
      <c r="Q178" s="226"/>
      <c r="R178" s="226"/>
      <c r="S178" s="226"/>
      <c r="T178" s="227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28" t="s">
        <v>145</v>
      </c>
      <c r="AU178" s="228" t="s">
        <v>87</v>
      </c>
      <c r="AV178" s="13" t="s">
        <v>87</v>
      </c>
      <c r="AW178" s="13" t="s">
        <v>38</v>
      </c>
      <c r="AX178" s="13" t="s">
        <v>85</v>
      </c>
      <c r="AY178" s="228" t="s">
        <v>136</v>
      </c>
    </row>
    <row r="179" s="2" customFormat="1" ht="16.5" customHeight="1">
      <c r="A179" s="39"/>
      <c r="B179" s="40"/>
      <c r="C179" s="229" t="s">
        <v>355</v>
      </c>
      <c r="D179" s="229" t="s">
        <v>253</v>
      </c>
      <c r="E179" s="230" t="s">
        <v>356</v>
      </c>
      <c r="F179" s="231" t="s">
        <v>357</v>
      </c>
      <c r="G179" s="232" t="s">
        <v>261</v>
      </c>
      <c r="H179" s="233">
        <v>3</v>
      </c>
      <c r="I179" s="234"/>
      <c r="J179" s="235">
        <f>ROUND(I179*H179,2)</f>
        <v>0</v>
      </c>
      <c r="K179" s="231" t="s">
        <v>32</v>
      </c>
      <c r="L179" s="236"/>
      <c r="M179" s="237" t="s">
        <v>32</v>
      </c>
      <c r="N179" s="238" t="s">
        <v>49</v>
      </c>
      <c r="O179" s="85"/>
      <c r="P179" s="213">
        <f>O179*H179</f>
        <v>0</v>
      </c>
      <c r="Q179" s="213">
        <v>0.042999999999999997</v>
      </c>
      <c r="R179" s="213">
        <f>Q179*H179</f>
        <v>0.129</v>
      </c>
      <c r="S179" s="213">
        <v>0</v>
      </c>
      <c r="T179" s="214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15" t="s">
        <v>295</v>
      </c>
      <c r="AT179" s="215" t="s">
        <v>253</v>
      </c>
      <c r="AU179" s="215" t="s">
        <v>87</v>
      </c>
      <c r="AY179" s="17" t="s">
        <v>136</v>
      </c>
      <c r="BE179" s="216">
        <f>IF(N179="základní",J179,0)</f>
        <v>0</v>
      </c>
      <c r="BF179" s="216">
        <f>IF(N179="snížená",J179,0)</f>
        <v>0</v>
      </c>
      <c r="BG179" s="216">
        <f>IF(N179="zákl. přenesená",J179,0)</f>
        <v>0</v>
      </c>
      <c r="BH179" s="216">
        <f>IF(N179="sníž. přenesená",J179,0)</f>
        <v>0</v>
      </c>
      <c r="BI179" s="216">
        <f>IF(N179="nulová",J179,0)</f>
        <v>0</v>
      </c>
      <c r="BJ179" s="17" t="s">
        <v>85</v>
      </c>
      <c r="BK179" s="216">
        <f>ROUND(I179*H179,2)</f>
        <v>0</v>
      </c>
      <c r="BL179" s="17" t="s">
        <v>274</v>
      </c>
      <c r="BM179" s="215" t="s">
        <v>358</v>
      </c>
    </row>
    <row r="180" s="2" customFormat="1" ht="16.5" customHeight="1">
      <c r="A180" s="39"/>
      <c r="B180" s="40"/>
      <c r="C180" s="229" t="s">
        <v>359</v>
      </c>
      <c r="D180" s="229" t="s">
        <v>253</v>
      </c>
      <c r="E180" s="230" t="s">
        <v>360</v>
      </c>
      <c r="F180" s="231" t="s">
        <v>361</v>
      </c>
      <c r="G180" s="232" t="s">
        <v>261</v>
      </c>
      <c r="H180" s="233">
        <v>1</v>
      </c>
      <c r="I180" s="234"/>
      <c r="J180" s="235">
        <f>ROUND(I180*H180,2)</f>
        <v>0</v>
      </c>
      <c r="K180" s="231" t="s">
        <v>32</v>
      </c>
      <c r="L180" s="236"/>
      <c r="M180" s="237" t="s">
        <v>32</v>
      </c>
      <c r="N180" s="238" t="s">
        <v>49</v>
      </c>
      <c r="O180" s="85"/>
      <c r="P180" s="213">
        <f>O180*H180</f>
        <v>0</v>
      </c>
      <c r="Q180" s="213">
        <v>0.027</v>
      </c>
      <c r="R180" s="213">
        <f>Q180*H180</f>
        <v>0.027</v>
      </c>
      <c r="S180" s="213">
        <v>0</v>
      </c>
      <c r="T180" s="214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15" t="s">
        <v>295</v>
      </c>
      <c r="AT180" s="215" t="s">
        <v>253</v>
      </c>
      <c r="AU180" s="215" t="s">
        <v>87</v>
      </c>
      <c r="AY180" s="17" t="s">
        <v>136</v>
      </c>
      <c r="BE180" s="216">
        <f>IF(N180="základní",J180,0)</f>
        <v>0</v>
      </c>
      <c r="BF180" s="216">
        <f>IF(N180="snížená",J180,0)</f>
        <v>0</v>
      </c>
      <c r="BG180" s="216">
        <f>IF(N180="zákl. přenesená",J180,0)</f>
        <v>0</v>
      </c>
      <c r="BH180" s="216">
        <f>IF(N180="sníž. přenesená",J180,0)</f>
        <v>0</v>
      </c>
      <c r="BI180" s="216">
        <f>IF(N180="nulová",J180,0)</f>
        <v>0</v>
      </c>
      <c r="BJ180" s="17" t="s">
        <v>85</v>
      </c>
      <c r="BK180" s="216">
        <f>ROUND(I180*H180,2)</f>
        <v>0</v>
      </c>
      <c r="BL180" s="17" t="s">
        <v>274</v>
      </c>
      <c r="BM180" s="215" t="s">
        <v>362</v>
      </c>
    </row>
    <row r="181" s="2" customFormat="1" ht="16.5" customHeight="1">
      <c r="A181" s="39"/>
      <c r="B181" s="40"/>
      <c r="C181" s="229" t="s">
        <v>363</v>
      </c>
      <c r="D181" s="229" t="s">
        <v>253</v>
      </c>
      <c r="E181" s="230" t="s">
        <v>364</v>
      </c>
      <c r="F181" s="231" t="s">
        <v>365</v>
      </c>
      <c r="G181" s="232" t="s">
        <v>261</v>
      </c>
      <c r="H181" s="233">
        <v>4</v>
      </c>
      <c r="I181" s="234"/>
      <c r="J181" s="235">
        <f>ROUND(I181*H181,2)</f>
        <v>0</v>
      </c>
      <c r="K181" s="231" t="s">
        <v>32</v>
      </c>
      <c r="L181" s="236"/>
      <c r="M181" s="237" t="s">
        <v>32</v>
      </c>
      <c r="N181" s="238" t="s">
        <v>49</v>
      </c>
      <c r="O181" s="85"/>
      <c r="P181" s="213">
        <f>O181*H181</f>
        <v>0</v>
      </c>
      <c r="Q181" s="213">
        <v>0.039</v>
      </c>
      <c r="R181" s="213">
        <f>Q181*H181</f>
        <v>0.156</v>
      </c>
      <c r="S181" s="213">
        <v>0</v>
      </c>
      <c r="T181" s="214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15" t="s">
        <v>295</v>
      </c>
      <c r="AT181" s="215" t="s">
        <v>253</v>
      </c>
      <c r="AU181" s="215" t="s">
        <v>87</v>
      </c>
      <c r="AY181" s="17" t="s">
        <v>136</v>
      </c>
      <c r="BE181" s="216">
        <f>IF(N181="základní",J181,0)</f>
        <v>0</v>
      </c>
      <c r="BF181" s="216">
        <f>IF(N181="snížená",J181,0)</f>
        <v>0</v>
      </c>
      <c r="BG181" s="216">
        <f>IF(N181="zákl. přenesená",J181,0)</f>
        <v>0</v>
      </c>
      <c r="BH181" s="216">
        <f>IF(N181="sníž. přenesená",J181,0)</f>
        <v>0</v>
      </c>
      <c r="BI181" s="216">
        <f>IF(N181="nulová",J181,0)</f>
        <v>0</v>
      </c>
      <c r="BJ181" s="17" t="s">
        <v>85</v>
      </c>
      <c r="BK181" s="216">
        <f>ROUND(I181*H181,2)</f>
        <v>0</v>
      </c>
      <c r="BL181" s="17" t="s">
        <v>274</v>
      </c>
      <c r="BM181" s="215" t="s">
        <v>366</v>
      </c>
    </row>
    <row r="182" s="2" customFormat="1" ht="16.5" customHeight="1">
      <c r="A182" s="39"/>
      <c r="B182" s="40"/>
      <c r="C182" s="204" t="s">
        <v>367</v>
      </c>
      <c r="D182" s="204" t="s">
        <v>138</v>
      </c>
      <c r="E182" s="205" t="s">
        <v>368</v>
      </c>
      <c r="F182" s="206" t="s">
        <v>369</v>
      </c>
      <c r="G182" s="207" t="s">
        <v>261</v>
      </c>
      <c r="H182" s="208">
        <v>19</v>
      </c>
      <c r="I182" s="209"/>
      <c r="J182" s="210">
        <f>ROUND(I182*H182,2)</f>
        <v>0</v>
      </c>
      <c r="K182" s="206" t="s">
        <v>142</v>
      </c>
      <c r="L182" s="45"/>
      <c r="M182" s="211" t="s">
        <v>32</v>
      </c>
      <c r="N182" s="212" t="s">
        <v>49</v>
      </c>
      <c r="O182" s="85"/>
      <c r="P182" s="213">
        <f>O182*H182</f>
        <v>0</v>
      </c>
      <c r="Q182" s="213">
        <v>0</v>
      </c>
      <c r="R182" s="213">
        <f>Q182*H182</f>
        <v>0</v>
      </c>
      <c r="S182" s="213">
        <v>0</v>
      </c>
      <c r="T182" s="214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15" t="s">
        <v>274</v>
      </c>
      <c r="AT182" s="215" t="s">
        <v>138</v>
      </c>
      <c r="AU182" s="215" t="s">
        <v>87</v>
      </c>
      <c r="AY182" s="17" t="s">
        <v>136</v>
      </c>
      <c r="BE182" s="216">
        <f>IF(N182="základní",J182,0)</f>
        <v>0</v>
      </c>
      <c r="BF182" s="216">
        <f>IF(N182="snížená",J182,0)</f>
        <v>0</v>
      </c>
      <c r="BG182" s="216">
        <f>IF(N182="zákl. přenesená",J182,0)</f>
        <v>0</v>
      </c>
      <c r="BH182" s="216">
        <f>IF(N182="sníž. přenesená",J182,0)</f>
        <v>0</v>
      </c>
      <c r="BI182" s="216">
        <f>IF(N182="nulová",J182,0)</f>
        <v>0</v>
      </c>
      <c r="BJ182" s="17" t="s">
        <v>85</v>
      </c>
      <c r="BK182" s="216">
        <f>ROUND(I182*H182,2)</f>
        <v>0</v>
      </c>
      <c r="BL182" s="17" t="s">
        <v>274</v>
      </c>
      <c r="BM182" s="215" t="s">
        <v>370</v>
      </c>
    </row>
    <row r="183" s="2" customFormat="1" ht="16.5" customHeight="1">
      <c r="A183" s="39"/>
      <c r="B183" s="40"/>
      <c r="C183" s="229" t="s">
        <v>371</v>
      </c>
      <c r="D183" s="229" t="s">
        <v>253</v>
      </c>
      <c r="E183" s="230" t="s">
        <v>372</v>
      </c>
      <c r="F183" s="231" t="s">
        <v>373</v>
      </c>
      <c r="G183" s="232" t="s">
        <v>261</v>
      </c>
      <c r="H183" s="233">
        <v>8</v>
      </c>
      <c r="I183" s="234"/>
      <c r="J183" s="235">
        <f>ROUND(I183*H183,2)</f>
        <v>0</v>
      </c>
      <c r="K183" s="231" t="s">
        <v>32</v>
      </c>
      <c r="L183" s="236"/>
      <c r="M183" s="237" t="s">
        <v>32</v>
      </c>
      <c r="N183" s="238" t="s">
        <v>49</v>
      </c>
      <c r="O183" s="85"/>
      <c r="P183" s="213">
        <f>O183*H183</f>
        <v>0</v>
      </c>
      <c r="Q183" s="213">
        <v>0.014</v>
      </c>
      <c r="R183" s="213">
        <f>Q183*H183</f>
        <v>0.112</v>
      </c>
      <c r="S183" s="213">
        <v>0</v>
      </c>
      <c r="T183" s="214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15" t="s">
        <v>295</v>
      </c>
      <c r="AT183" s="215" t="s">
        <v>253</v>
      </c>
      <c r="AU183" s="215" t="s">
        <v>87</v>
      </c>
      <c r="AY183" s="17" t="s">
        <v>136</v>
      </c>
      <c r="BE183" s="216">
        <f>IF(N183="základní",J183,0)</f>
        <v>0</v>
      </c>
      <c r="BF183" s="216">
        <f>IF(N183="snížená",J183,0)</f>
        <v>0</v>
      </c>
      <c r="BG183" s="216">
        <f>IF(N183="zákl. přenesená",J183,0)</f>
        <v>0</v>
      </c>
      <c r="BH183" s="216">
        <f>IF(N183="sníž. přenesená",J183,0)</f>
        <v>0</v>
      </c>
      <c r="BI183" s="216">
        <f>IF(N183="nulová",J183,0)</f>
        <v>0</v>
      </c>
      <c r="BJ183" s="17" t="s">
        <v>85</v>
      </c>
      <c r="BK183" s="216">
        <f>ROUND(I183*H183,2)</f>
        <v>0</v>
      </c>
      <c r="BL183" s="17" t="s">
        <v>274</v>
      </c>
      <c r="BM183" s="215" t="s">
        <v>374</v>
      </c>
    </row>
    <row r="184" s="2" customFormat="1" ht="16.5" customHeight="1">
      <c r="A184" s="39"/>
      <c r="B184" s="40"/>
      <c r="C184" s="229" t="s">
        <v>375</v>
      </c>
      <c r="D184" s="229" t="s">
        <v>253</v>
      </c>
      <c r="E184" s="230" t="s">
        <v>376</v>
      </c>
      <c r="F184" s="231" t="s">
        <v>377</v>
      </c>
      <c r="G184" s="232" t="s">
        <v>261</v>
      </c>
      <c r="H184" s="233">
        <v>1</v>
      </c>
      <c r="I184" s="234"/>
      <c r="J184" s="235">
        <f>ROUND(I184*H184,2)</f>
        <v>0</v>
      </c>
      <c r="K184" s="231" t="s">
        <v>32</v>
      </c>
      <c r="L184" s="236"/>
      <c r="M184" s="237" t="s">
        <v>32</v>
      </c>
      <c r="N184" s="238" t="s">
        <v>49</v>
      </c>
      <c r="O184" s="85"/>
      <c r="P184" s="213">
        <f>O184*H184</f>
        <v>0</v>
      </c>
      <c r="Q184" s="213">
        <v>0.028000000000000001</v>
      </c>
      <c r="R184" s="213">
        <f>Q184*H184</f>
        <v>0.028000000000000001</v>
      </c>
      <c r="S184" s="213">
        <v>0</v>
      </c>
      <c r="T184" s="214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15" t="s">
        <v>295</v>
      </c>
      <c r="AT184" s="215" t="s">
        <v>253</v>
      </c>
      <c r="AU184" s="215" t="s">
        <v>87</v>
      </c>
      <c r="AY184" s="17" t="s">
        <v>136</v>
      </c>
      <c r="BE184" s="216">
        <f>IF(N184="základní",J184,0)</f>
        <v>0</v>
      </c>
      <c r="BF184" s="216">
        <f>IF(N184="snížená",J184,0)</f>
        <v>0</v>
      </c>
      <c r="BG184" s="216">
        <f>IF(N184="zákl. přenesená",J184,0)</f>
        <v>0</v>
      </c>
      <c r="BH184" s="216">
        <f>IF(N184="sníž. přenesená",J184,0)</f>
        <v>0</v>
      </c>
      <c r="BI184" s="216">
        <f>IF(N184="nulová",J184,0)</f>
        <v>0</v>
      </c>
      <c r="BJ184" s="17" t="s">
        <v>85</v>
      </c>
      <c r="BK184" s="216">
        <f>ROUND(I184*H184,2)</f>
        <v>0</v>
      </c>
      <c r="BL184" s="17" t="s">
        <v>274</v>
      </c>
      <c r="BM184" s="215" t="s">
        <v>378</v>
      </c>
    </row>
    <row r="185" s="2" customFormat="1" ht="16.5" customHeight="1">
      <c r="A185" s="39"/>
      <c r="B185" s="40"/>
      <c r="C185" s="229" t="s">
        <v>379</v>
      </c>
      <c r="D185" s="229" t="s">
        <v>253</v>
      </c>
      <c r="E185" s="230" t="s">
        <v>380</v>
      </c>
      <c r="F185" s="231" t="s">
        <v>381</v>
      </c>
      <c r="G185" s="232" t="s">
        <v>261</v>
      </c>
      <c r="H185" s="233">
        <v>7</v>
      </c>
      <c r="I185" s="234"/>
      <c r="J185" s="235">
        <f>ROUND(I185*H185,2)</f>
        <v>0</v>
      </c>
      <c r="K185" s="231" t="s">
        <v>32</v>
      </c>
      <c r="L185" s="236"/>
      <c r="M185" s="237" t="s">
        <v>32</v>
      </c>
      <c r="N185" s="238" t="s">
        <v>49</v>
      </c>
      <c r="O185" s="85"/>
      <c r="P185" s="213">
        <f>O185*H185</f>
        <v>0</v>
      </c>
      <c r="Q185" s="213">
        <v>0.0040000000000000001</v>
      </c>
      <c r="R185" s="213">
        <f>Q185*H185</f>
        <v>0.028000000000000001</v>
      </c>
      <c r="S185" s="213">
        <v>0</v>
      </c>
      <c r="T185" s="214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15" t="s">
        <v>295</v>
      </c>
      <c r="AT185" s="215" t="s">
        <v>253</v>
      </c>
      <c r="AU185" s="215" t="s">
        <v>87</v>
      </c>
      <c r="AY185" s="17" t="s">
        <v>136</v>
      </c>
      <c r="BE185" s="216">
        <f>IF(N185="základní",J185,0)</f>
        <v>0</v>
      </c>
      <c r="BF185" s="216">
        <f>IF(N185="snížená",J185,0)</f>
        <v>0</v>
      </c>
      <c r="BG185" s="216">
        <f>IF(N185="zákl. přenesená",J185,0)</f>
        <v>0</v>
      </c>
      <c r="BH185" s="216">
        <f>IF(N185="sníž. přenesená",J185,0)</f>
        <v>0</v>
      </c>
      <c r="BI185" s="216">
        <f>IF(N185="nulová",J185,0)</f>
        <v>0</v>
      </c>
      <c r="BJ185" s="17" t="s">
        <v>85</v>
      </c>
      <c r="BK185" s="216">
        <f>ROUND(I185*H185,2)</f>
        <v>0</v>
      </c>
      <c r="BL185" s="17" t="s">
        <v>274</v>
      </c>
      <c r="BM185" s="215" t="s">
        <v>382</v>
      </c>
    </row>
    <row r="186" s="2" customFormat="1" ht="16.5" customHeight="1">
      <c r="A186" s="39"/>
      <c r="B186" s="40"/>
      <c r="C186" s="229" t="s">
        <v>383</v>
      </c>
      <c r="D186" s="229" t="s">
        <v>253</v>
      </c>
      <c r="E186" s="230" t="s">
        <v>384</v>
      </c>
      <c r="F186" s="231" t="s">
        <v>385</v>
      </c>
      <c r="G186" s="232" t="s">
        <v>261</v>
      </c>
      <c r="H186" s="233">
        <v>3</v>
      </c>
      <c r="I186" s="234"/>
      <c r="J186" s="235">
        <f>ROUND(I186*H186,2)</f>
        <v>0</v>
      </c>
      <c r="K186" s="231" t="s">
        <v>32</v>
      </c>
      <c r="L186" s="236"/>
      <c r="M186" s="237" t="s">
        <v>32</v>
      </c>
      <c r="N186" s="238" t="s">
        <v>49</v>
      </c>
      <c r="O186" s="85"/>
      <c r="P186" s="213">
        <f>O186*H186</f>
        <v>0</v>
      </c>
      <c r="Q186" s="213">
        <v>0.010999999999999999</v>
      </c>
      <c r="R186" s="213">
        <f>Q186*H186</f>
        <v>0.033000000000000002</v>
      </c>
      <c r="S186" s="213">
        <v>0</v>
      </c>
      <c r="T186" s="214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15" t="s">
        <v>295</v>
      </c>
      <c r="AT186" s="215" t="s">
        <v>253</v>
      </c>
      <c r="AU186" s="215" t="s">
        <v>87</v>
      </c>
      <c r="AY186" s="17" t="s">
        <v>136</v>
      </c>
      <c r="BE186" s="216">
        <f>IF(N186="základní",J186,0)</f>
        <v>0</v>
      </c>
      <c r="BF186" s="216">
        <f>IF(N186="snížená",J186,0)</f>
        <v>0</v>
      </c>
      <c r="BG186" s="216">
        <f>IF(N186="zákl. přenesená",J186,0)</f>
        <v>0</v>
      </c>
      <c r="BH186" s="216">
        <f>IF(N186="sníž. přenesená",J186,0)</f>
        <v>0</v>
      </c>
      <c r="BI186" s="216">
        <f>IF(N186="nulová",J186,0)</f>
        <v>0</v>
      </c>
      <c r="BJ186" s="17" t="s">
        <v>85</v>
      </c>
      <c r="BK186" s="216">
        <f>ROUND(I186*H186,2)</f>
        <v>0</v>
      </c>
      <c r="BL186" s="17" t="s">
        <v>274</v>
      </c>
      <c r="BM186" s="215" t="s">
        <v>386</v>
      </c>
    </row>
    <row r="187" s="2" customFormat="1" ht="16.5" customHeight="1">
      <c r="A187" s="39"/>
      <c r="B187" s="40"/>
      <c r="C187" s="204" t="s">
        <v>387</v>
      </c>
      <c r="D187" s="204" t="s">
        <v>138</v>
      </c>
      <c r="E187" s="205" t="s">
        <v>388</v>
      </c>
      <c r="F187" s="206" t="s">
        <v>389</v>
      </c>
      <c r="G187" s="207" t="s">
        <v>261</v>
      </c>
      <c r="H187" s="208">
        <v>23</v>
      </c>
      <c r="I187" s="209"/>
      <c r="J187" s="210">
        <f>ROUND(I187*H187,2)</f>
        <v>0</v>
      </c>
      <c r="K187" s="206" t="s">
        <v>142</v>
      </c>
      <c r="L187" s="45"/>
      <c r="M187" s="211" t="s">
        <v>32</v>
      </c>
      <c r="N187" s="212" t="s">
        <v>49</v>
      </c>
      <c r="O187" s="85"/>
      <c r="P187" s="213">
        <f>O187*H187</f>
        <v>0</v>
      </c>
      <c r="Q187" s="213">
        <v>0</v>
      </c>
      <c r="R187" s="213">
        <f>Q187*H187</f>
        <v>0</v>
      </c>
      <c r="S187" s="213">
        <v>0</v>
      </c>
      <c r="T187" s="214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15" t="s">
        <v>274</v>
      </c>
      <c r="AT187" s="215" t="s">
        <v>138</v>
      </c>
      <c r="AU187" s="215" t="s">
        <v>87</v>
      </c>
      <c r="AY187" s="17" t="s">
        <v>136</v>
      </c>
      <c r="BE187" s="216">
        <f>IF(N187="základní",J187,0)</f>
        <v>0</v>
      </c>
      <c r="BF187" s="216">
        <f>IF(N187="snížená",J187,0)</f>
        <v>0</v>
      </c>
      <c r="BG187" s="216">
        <f>IF(N187="zákl. přenesená",J187,0)</f>
        <v>0</v>
      </c>
      <c r="BH187" s="216">
        <f>IF(N187="sníž. přenesená",J187,0)</f>
        <v>0</v>
      </c>
      <c r="BI187" s="216">
        <f>IF(N187="nulová",J187,0)</f>
        <v>0</v>
      </c>
      <c r="BJ187" s="17" t="s">
        <v>85</v>
      </c>
      <c r="BK187" s="216">
        <f>ROUND(I187*H187,2)</f>
        <v>0</v>
      </c>
      <c r="BL187" s="17" t="s">
        <v>274</v>
      </c>
      <c r="BM187" s="215" t="s">
        <v>390</v>
      </c>
    </row>
    <row r="188" s="13" customFormat="1">
      <c r="A188" s="13"/>
      <c r="B188" s="217"/>
      <c r="C188" s="218"/>
      <c r="D188" s="219" t="s">
        <v>145</v>
      </c>
      <c r="E188" s="220" t="s">
        <v>32</v>
      </c>
      <c r="F188" s="221" t="s">
        <v>391</v>
      </c>
      <c r="G188" s="218"/>
      <c r="H188" s="222">
        <v>23</v>
      </c>
      <c r="I188" s="223"/>
      <c r="J188" s="218"/>
      <c r="K188" s="218"/>
      <c r="L188" s="224"/>
      <c r="M188" s="225"/>
      <c r="N188" s="226"/>
      <c r="O188" s="226"/>
      <c r="P188" s="226"/>
      <c r="Q188" s="226"/>
      <c r="R188" s="226"/>
      <c r="S188" s="226"/>
      <c r="T188" s="227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28" t="s">
        <v>145</v>
      </c>
      <c r="AU188" s="228" t="s">
        <v>87</v>
      </c>
      <c r="AV188" s="13" t="s">
        <v>87</v>
      </c>
      <c r="AW188" s="13" t="s">
        <v>38</v>
      </c>
      <c r="AX188" s="13" t="s">
        <v>85</v>
      </c>
      <c r="AY188" s="228" t="s">
        <v>136</v>
      </c>
    </row>
    <row r="189" s="2" customFormat="1" ht="16.5" customHeight="1">
      <c r="A189" s="39"/>
      <c r="B189" s="40"/>
      <c r="C189" s="229" t="s">
        <v>392</v>
      </c>
      <c r="D189" s="229" t="s">
        <v>253</v>
      </c>
      <c r="E189" s="230" t="s">
        <v>393</v>
      </c>
      <c r="F189" s="231" t="s">
        <v>394</v>
      </c>
      <c r="G189" s="232" t="s">
        <v>294</v>
      </c>
      <c r="H189" s="233">
        <v>23</v>
      </c>
      <c r="I189" s="234"/>
      <c r="J189" s="235">
        <f>ROUND(I189*H189,2)</f>
        <v>0</v>
      </c>
      <c r="K189" s="231" t="s">
        <v>32</v>
      </c>
      <c r="L189" s="236"/>
      <c r="M189" s="237" t="s">
        <v>32</v>
      </c>
      <c r="N189" s="238" t="s">
        <v>49</v>
      </c>
      <c r="O189" s="85"/>
      <c r="P189" s="213">
        <f>O189*H189</f>
        <v>0</v>
      </c>
      <c r="Q189" s="213">
        <v>0</v>
      </c>
      <c r="R189" s="213">
        <f>Q189*H189</f>
        <v>0</v>
      </c>
      <c r="S189" s="213">
        <v>0</v>
      </c>
      <c r="T189" s="214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15" t="s">
        <v>295</v>
      </c>
      <c r="AT189" s="215" t="s">
        <v>253</v>
      </c>
      <c r="AU189" s="215" t="s">
        <v>87</v>
      </c>
      <c r="AY189" s="17" t="s">
        <v>136</v>
      </c>
      <c r="BE189" s="216">
        <f>IF(N189="základní",J189,0)</f>
        <v>0</v>
      </c>
      <c r="BF189" s="216">
        <f>IF(N189="snížená",J189,0)</f>
        <v>0</v>
      </c>
      <c r="BG189" s="216">
        <f>IF(N189="zákl. přenesená",J189,0)</f>
        <v>0</v>
      </c>
      <c r="BH189" s="216">
        <f>IF(N189="sníž. přenesená",J189,0)</f>
        <v>0</v>
      </c>
      <c r="BI189" s="216">
        <f>IF(N189="nulová",J189,0)</f>
        <v>0</v>
      </c>
      <c r="BJ189" s="17" t="s">
        <v>85</v>
      </c>
      <c r="BK189" s="216">
        <f>ROUND(I189*H189,2)</f>
        <v>0</v>
      </c>
      <c r="BL189" s="17" t="s">
        <v>274</v>
      </c>
      <c r="BM189" s="215" t="s">
        <v>395</v>
      </c>
    </row>
    <row r="190" s="13" customFormat="1">
      <c r="A190" s="13"/>
      <c r="B190" s="217"/>
      <c r="C190" s="218"/>
      <c r="D190" s="219" t="s">
        <v>145</v>
      </c>
      <c r="E190" s="220" t="s">
        <v>32</v>
      </c>
      <c r="F190" s="221" t="s">
        <v>391</v>
      </c>
      <c r="G190" s="218"/>
      <c r="H190" s="222">
        <v>23</v>
      </c>
      <c r="I190" s="223"/>
      <c r="J190" s="218"/>
      <c r="K190" s="218"/>
      <c r="L190" s="224"/>
      <c r="M190" s="225"/>
      <c r="N190" s="226"/>
      <c r="O190" s="226"/>
      <c r="P190" s="226"/>
      <c r="Q190" s="226"/>
      <c r="R190" s="226"/>
      <c r="S190" s="226"/>
      <c r="T190" s="227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28" t="s">
        <v>145</v>
      </c>
      <c r="AU190" s="228" t="s">
        <v>87</v>
      </c>
      <c r="AV190" s="13" t="s">
        <v>87</v>
      </c>
      <c r="AW190" s="13" t="s">
        <v>38</v>
      </c>
      <c r="AX190" s="13" t="s">
        <v>85</v>
      </c>
      <c r="AY190" s="228" t="s">
        <v>136</v>
      </c>
    </row>
    <row r="191" s="2" customFormat="1" ht="16.5" customHeight="1">
      <c r="A191" s="39"/>
      <c r="B191" s="40"/>
      <c r="C191" s="204" t="s">
        <v>396</v>
      </c>
      <c r="D191" s="204" t="s">
        <v>138</v>
      </c>
      <c r="E191" s="205" t="s">
        <v>397</v>
      </c>
      <c r="F191" s="206" t="s">
        <v>398</v>
      </c>
      <c r="G191" s="207" t="s">
        <v>261</v>
      </c>
      <c r="H191" s="208">
        <v>1</v>
      </c>
      <c r="I191" s="209"/>
      <c r="J191" s="210">
        <f>ROUND(I191*H191,2)</f>
        <v>0</v>
      </c>
      <c r="K191" s="206" t="s">
        <v>142</v>
      </c>
      <c r="L191" s="45"/>
      <c r="M191" s="211" t="s">
        <v>32</v>
      </c>
      <c r="N191" s="212" t="s">
        <v>49</v>
      </c>
      <c r="O191" s="85"/>
      <c r="P191" s="213">
        <f>O191*H191</f>
        <v>0</v>
      </c>
      <c r="Q191" s="213">
        <v>0</v>
      </c>
      <c r="R191" s="213">
        <f>Q191*H191</f>
        <v>0</v>
      </c>
      <c r="S191" s="213">
        <v>0</v>
      </c>
      <c r="T191" s="214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15" t="s">
        <v>274</v>
      </c>
      <c r="AT191" s="215" t="s">
        <v>138</v>
      </c>
      <c r="AU191" s="215" t="s">
        <v>87</v>
      </c>
      <c r="AY191" s="17" t="s">
        <v>136</v>
      </c>
      <c r="BE191" s="216">
        <f>IF(N191="základní",J191,0)</f>
        <v>0</v>
      </c>
      <c r="BF191" s="216">
        <f>IF(N191="snížená",J191,0)</f>
        <v>0</v>
      </c>
      <c r="BG191" s="216">
        <f>IF(N191="zákl. přenesená",J191,0)</f>
        <v>0</v>
      </c>
      <c r="BH191" s="216">
        <f>IF(N191="sníž. přenesená",J191,0)</f>
        <v>0</v>
      </c>
      <c r="BI191" s="216">
        <f>IF(N191="nulová",J191,0)</f>
        <v>0</v>
      </c>
      <c r="BJ191" s="17" t="s">
        <v>85</v>
      </c>
      <c r="BK191" s="216">
        <f>ROUND(I191*H191,2)</f>
        <v>0</v>
      </c>
      <c r="BL191" s="17" t="s">
        <v>274</v>
      </c>
      <c r="BM191" s="215" t="s">
        <v>399</v>
      </c>
    </row>
    <row r="192" s="2" customFormat="1" ht="16.5" customHeight="1">
      <c r="A192" s="39"/>
      <c r="B192" s="40"/>
      <c r="C192" s="229" t="s">
        <v>400</v>
      </c>
      <c r="D192" s="229" t="s">
        <v>253</v>
      </c>
      <c r="E192" s="230" t="s">
        <v>401</v>
      </c>
      <c r="F192" s="231" t="s">
        <v>402</v>
      </c>
      <c r="G192" s="232" t="s">
        <v>294</v>
      </c>
      <c r="H192" s="233">
        <v>1</v>
      </c>
      <c r="I192" s="234"/>
      <c r="J192" s="235">
        <f>ROUND(I192*H192,2)</f>
        <v>0</v>
      </c>
      <c r="K192" s="231" t="s">
        <v>32</v>
      </c>
      <c r="L192" s="236"/>
      <c r="M192" s="237" t="s">
        <v>32</v>
      </c>
      <c r="N192" s="238" t="s">
        <v>49</v>
      </c>
      <c r="O192" s="85"/>
      <c r="P192" s="213">
        <f>O192*H192</f>
        <v>0</v>
      </c>
      <c r="Q192" s="213">
        <v>0</v>
      </c>
      <c r="R192" s="213">
        <f>Q192*H192</f>
        <v>0</v>
      </c>
      <c r="S192" s="213">
        <v>0</v>
      </c>
      <c r="T192" s="214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15" t="s">
        <v>295</v>
      </c>
      <c r="AT192" s="215" t="s">
        <v>253</v>
      </c>
      <c r="AU192" s="215" t="s">
        <v>87</v>
      </c>
      <c r="AY192" s="17" t="s">
        <v>136</v>
      </c>
      <c r="BE192" s="216">
        <f>IF(N192="základní",J192,0)</f>
        <v>0</v>
      </c>
      <c r="BF192" s="216">
        <f>IF(N192="snížená",J192,0)</f>
        <v>0</v>
      </c>
      <c r="BG192" s="216">
        <f>IF(N192="zákl. přenesená",J192,0)</f>
        <v>0</v>
      </c>
      <c r="BH192" s="216">
        <f>IF(N192="sníž. přenesená",J192,0)</f>
        <v>0</v>
      </c>
      <c r="BI192" s="216">
        <f>IF(N192="nulová",J192,0)</f>
        <v>0</v>
      </c>
      <c r="BJ192" s="17" t="s">
        <v>85</v>
      </c>
      <c r="BK192" s="216">
        <f>ROUND(I192*H192,2)</f>
        <v>0</v>
      </c>
      <c r="BL192" s="17" t="s">
        <v>274</v>
      </c>
      <c r="BM192" s="215" t="s">
        <v>403</v>
      </c>
    </row>
    <row r="193" s="2" customFormat="1" ht="24.15" customHeight="1">
      <c r="A193" s="39"/>
      <c r="B193" s="40"/>
      <c r="C193" s="204" t="s">
        <v>404</v>
      </c>
      <c r="D193" s="204" t="s">
        <v>138</v>
      </c>
      <c r="E193" s="205" t="s">
        <v>405</v>
      </c>
      <c r="F193" s="206" t="s">
        <v>406</v>
      </c>
      <c r="G193" s="207" t="s">
        <v>223</v>
      </c>
      <c r="H193" s="208">
        <v>958</v>
      </c>
      <c r="I193" s="209"/>
      <c r="J193" s="210">
        <f>ROUND(I193*H193,2)</f>
        <v>0</v>
      </c>
      <c r="K193" s="206" t="s">
        <v>142</v>
      </c>
      <c r="L193" s="45"/>
      <c r="M193" s="211" t="s">
        <v>32</v>
      </c>
      <c r="N193" s="212" t="s">
        <v>49</v>
      </c>
      <c r="O193" s="85"/>
      <c r="P193" s="213">
        <f>O193*H193</f>
        <v>0</v>
      </c>
      <c r="Q193" s="213">
        <v>0</v>
      </c>
      <c r="R193" s="213">
        <f>Q193*H193</f>
        <v>0</v>
      </c>
      <c r="S193" s="213">
        <v>0</v>
      </c>
      <c r="T193" s="214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15" t="s">
        <v>274</v>
      </c>
      <c r="AT193" s="215" t="s">
        <v>138</v>
      </c>
      <c r="AU193" s="215" t="s">
        <v>87</v>
      </c>
      <c r="AY193" s="17" t="s">
        <v>136</v>
      </c>
      <c r="BE193" s="216">
        <f>IF(N193="základní",J193,0)</f>
        <v>0</v>
      </c>
      <c r="BF193" s="216">
        <f>IF(N193="snížená",J193,0)</f>
        <v>0</v>
      </c>
      <c r="BG193" s="216">
        <f>IF(N193="zákl. přenesená",J193,0)</f>
        <v>0</v>
      </c>
      <c r="BH193" s="216">
        <f>IF(N193="sníž. přenesená",J193,0)</f>
        <v>0</v>
      </c>
      <c r="BI193" s="216">
        <f>IF(N193="nulová",J193,0)</f>
        <v>0</v>
      </c>
      <c r="BJ193" s="17" t="s">
        <v>85</v>
      </c>
      <c r="BK193" s="216">
        <f>ROUND(I193*H193,2)</f>
        <v>0</v>
      </c>
      <c r="BL193" s="17" t="s">
        <v>274</v>
      </c>
      <c r="BM193" s="215" t="s">
        <v>407</v>
      </c>
    </row>
    <row r="194" s="13" customFormat="1">
      <c r="A194" s="13"/>
      <c r="B194" s="217"/>
      <c r="C194" s="218"/>
      <c r="D194" s="219" t="s">
        <v>145</v>
      </c>
      <c r="E194" s="220" t="s">
        <v>32</v>
      </c>
      <c r="F194" s="221" t="s">
        <v>408</v>
      </c>
      <c r="G194" s="218"/>
      <c r="H194" s="222">
        <v>558</v>
      </c>
      <c r="I194" s="223"/>
      <c r="J194" s="218"/>
      <c r="K194" s="218"/>
      <c r="L194" s="224"/>
      <c r="M194" s="225"/>
      <c r="N194" s="226"/>
      <c r="O194" s="226"/>
      <c r="P194" s="226"/>
      <c r="Q194" s="226"/>
      <c r="R194" s="226"/>
      <c r="S194" s="226"/>
      <c r="T194" s="227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28" t="s">
        <v>145</v>
      </c>
      <c r="AU194" s="228" t="s">
        <v>87</v>
      </c>
      <c r="AV194" s="13" t="s">
        <v>87</v>
      </c>
      <c r="AW194" s="13" t="s">
        <v>38</v>
      </c>
      <c r="AX194" s="13" t="s">
        <v>78</v>
      </c>
      <c r="AY194" s="228" t="s">
        <v>136</v>
      </c>
    </row>
    <row r="195" s="13" customFormat="1">
      <c r="A195" s="13"/>
      <c r="B195" s="217"/>
      <c r="C195" s="218"/>
      <c r="D195" s="219" t="s">
        <v>145</v>
      </c>
      <c r="E195" s="220" t="s">
        <v>32</v>
      </c>
      <c r="F195" s="221" t="s">
        <v>409</v>
      </c>
      <c r="G195" s="218"/>
      <c r="H195" s="222">
        <v>348</v>
      </c>
      <c r="I195" s="223"/>
      <c r="J195" s="218"/>
      <c r="K195" s="218"/>
      <c r="L195" s="224"/>
      <c r="M195" s="225"/>
      <c r="N195" s="226"/>
      <c r="O195" s="226"/>
      <c r="P195" s="226"/>
      <c r="Q195" s="226"/>
      <c r="R195" s="226"/>
      <c r="S195" s="226"/>
      <c r="T195" s="227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28" t="s">
        <v>145</v>
      </c>
      <c r="AU195" s="228" t="s">
        <v>87</v>
      </c>
      <c r="AV195" s="13" t="s">
        <v>87</v>
      </c>
      <c r="AW195" s="13" t="s">
        <v>38</v>
      </c>
      <c r="AX195" s="13" t="s">
        <v>78</v>
      </c>
      <c r="AY195" s="228" t="s">
        <v>136</v>
      </c>
    </row>
    <row r="196" s="13" customFormat="1">
      <c r="A196" s="13"/>
      <c r="B196" s="217"/>
      <c r="C196" s="218"/>
      <c r="D196" s="219" t="s">
        <v>145</v>
      </c>
      <c r="E196" s="220" t="s">
        <v>32</v>
      </c>
      <c r="F196" s="221" t="s">
        <v>410</v>
      </c>
      <c r="G196" s="218"/>
      <c r="H196" s="222">
        <v>52</v>
      </c>
      <c r="I196" s="223"/>
      <c r="J196" s="218"/>
      <c r="K196" s="218"/>
      <c r="L196" s="224"/>
      <c r="M196" s="225"/>
      <c r="N196" s="226"/>
      <c r="O196" s="226"/>
      <c r="P196" s="226"/>
      <c r="Q196" s="226"/>
      <c r="R196" s="226"/>
      <c r="S196" s="226"/>
      <c r="T196" s="227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28" t="s">
        <v>145</v>
      </c>
      <c r="AU196" s="228" t="s">
        <v>87</v>
      </c>
      <c r="AV196" s="13" t="s">
        <v>87</v>
      </c>
      <c r="AW196" s="13" t="s">
        <v>38</v>
      </c>
      <c r="AX196" s="13" t="s">
        <v>78</v>
      </c>
      <c r="AY196" s="228" t="s">
        <v>136</v>
      </c>
    </row>
    <row r="197" s="14" customFormat="1">
      <c r="A197" s="14"/>
      <c r="B197" s="239"/>
      <c r="C197" s="240"/>
      <c r="D197" s="219" t="s">
        <v>145</v>
      </c>
      <c r="E197" s="241" t="s">
        <v>32</v>
      </c>
      <c r="F197" s="242" t="s">
        <v>411</v>
      </c>
      <c r="G197" s="240"/>
      <c r="H197" s="243">
        <v>958</v>
      </c>
      <c r="I197" s="244"/>
      <c r="J197" s="240"/>
      <c r="K197" s="240"/>
      <c r="L197" s="245"/>
      <c r="M197" s="246"/>
      <c r="N197" s="247"/>
      <c r="O197" s="247"/>
      <c r="P197" s="247"/>
      <c r="Q197" s="247"/>
      <c r="R197" s="247"/>
      <c r="S197" s="247"/>
      <c r="T197" s="248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9" t="s">
        <v>145</v>
      </c>
      <c r="AU197" s="249" t="s">
        <v>87</v>
      </c>
      <c r="AV197" s="14" t="s">
        <v>143</v>
      </c>
      <c r="AW197" s="14" t="s">
        <v>38</v>
      </c>
      <c r="AX197" s="14" t="s">
        <v>85</v>
      </c>
      <c r="AY197" s="249" t="s">
        <v>136</v>
      </c>
    </row>
    <row r="198" s="2" customFormat="1" ht="16.5" customHeight="1">
      <c r="A198" s="39"/>
      <c r="B198" s="40"/>
      <c r="C198" s="229" t="s">
        <v>412</v>
      </c>
      <c r="D198" s="229" t="s">
        <v>253</v>
      </c>
      <c r="E198" s="230" t="s">
        <v>413</v>
      </c>
      <c r="F198" s="231" t="s">
        <v>414</v>
      </c>
      <c r="G198" s="232" t="s">
        <v>415</v>
      </c>
      <c r="H198" s="233">
        <v>593.96000000000004</v>
      </c>
      <c r="I198" s="234"/>
      <c r="J198" s="235">
        <f>ROUND(I198*H198,2)</f>
        <v>0</v>
      </c>
      <c r="K198" s="231" t="s">
        <v>32</v>
      </c>
      <c r="L198" s="236"/>
      <c r="M198" s="237" t="s">
        <v>32</v>
      </c>
      <c r="N198" s="238" t="s">
        <v>49</v>
      </c>
      <c r="O198" s="85"/>
      <c r="P198" s="213">
        <f>O198*H198</f>
        <v>0</v>
      </c>
      <c r="Q198" s="213">
        <v>0</v>
      </c>
      <c r="R198" s="213">
        <f>Q198*H198</f>
        <v>0</v>
      </c>
      <c r="S198" s="213">
        <v>0</v>
      </c>
      <c r="T198" s="214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15" t="s">
        <v>295</v>
      </c>
      <c r="AT198" s="215" t="s">
        <v>253</v>
      </c>
      <c r="AU198" s="215" t="s">
        <v>87</v>
      </c>
      <c r="AY198" s="17" t="s">
        <v>136</v>
      </c>
      <c r="BE198" s="216">
        <f>IF(N198="základní",J198,0)</f>
        <v>0</v>
      </c>
      <c r="BF198" s="216">
        <f>IF(N198="snížená",J198,0)</f>
        <v>0</v>
      </c>
      <c r="BG198" s="216">
        <f>IF(N198="zákl. přenesená",J198,0)</f>
        <v>0</v>
      </c>
      <c r="BH198" s="216">
        <f>IF(N198="sníž. přenesená",J198,0)</f>
        <v>0</v>
      </c>
      <c r="BI198" s="216">
        <f>IF(N198="nulová",J198,0)</f>
        <v>0</v>
      </c>
      <c r="BJ198" s="17" t="s">
        <v>85</v>
      </c>
      <c r="BK198" s="216">
        <f>ROUND(I198*H198,2)</f>
        <v>0</v>
      </c>
      <c r="BL198" s="17" t="s">
        <v>274</v>
      </c>
      <c r="BM198" s="215" t="s">
        <v>416</v>
      </c>
    </row>
    <row r="199" s="13" customFormat="1">
      <c r="A199" s="13"/>
      <c r="B199" s="217"/>
      <c r="C199" s="218"/>
      <c r="D199" s="219" t="s">
        <v>145</v>
      </c>
      <c r="E199" s="220" t="s">
        <v>32</v>
      </c>
      <c r="F199" s="221" t="s">
        <v>417</v>
      </c>
      <c r="G199" s="218"/>
      <c r="H199" s="222">
        <v>593.96000000000004</v>
      </c>
      <c r="I199" s="223"/>
      <c r="J199" s="218"/>
      <c r="K199" s="218"/>
      <c r="L199" s="224"/>
      <c r="M199" s="225"/>
      <c r="N199" s="226"/>
      <c r="O199" s="226"/>
      <c r="P199" s="226"/>
      <c r="Q199" s="226"/>
      <c r="R199" s="226"/>
      <c r="S199" s="226"/>
      <c r="T199" s="227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28" t="s">
        <v>145</v>
      </c>
      <c r="AU199" s="228" t="s">
        <v>87</v>
      </c>
      <c r="AV199" s="13" t="s">
        <v>87</v>
      </c>
      <c r="AW199" s="13" t="s">
        <v>38</v>
      </c>
      <c r="AX199" s="13" t="s">
        <v>78</v>
      </c>
      <c r="AY199" s="228" t="s">
        <v>136</v>
      </c>
    </row>
    <row r="200" s="14" customFormat="1">
      <c r="A200" s="14"/>
      <c r="B200" s="239"/>
      <c r="C200" s="240"/>
      <c r="D200" s="219" t="s">
        <v>145</v>
      </c>
      <c r="E200" s="241" t="s">
        <v>32</v>
      </c>
      <c r="F200" s="242" t="s">
        <v>411</v>
      </c>
      <c r="G200" s="240"/>
      <c r="H200" s="243">
        <v>593.96000000000004</v>
      </c>
      <c r="I200" s="244"/>
      <c r="J200" s="240"/>
      <c r="K200" s="240"/>
      <c r="L200" s="245"/>
      <c r="M200" s="246"/>
      <c r="N200" s="247"/>
      <c r="O200" s="247"/>
      <c r="P200" s="247"/>
      <c r="Q200" s="247"/>
      <c r="R200" s="247"/>
      <c r="S200" s="247"/>
      <c r="T200" s="248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49" t="s">
        <v>145</v>
      </c>
      <c r="AU200" s="249" t="s">
        <v>87</v>
      </c>
      <c r="AV200" s="14" t="s">
        <v>143</v>
      </c>
      <c r="AW200" s="14" t="s">
        <v>38</v>
      </c>
      <c r="AX200" s="14" t="s">
        <v>85</v>
      </c>
      <c r="AY200" s="249" t="s">
        <v>136</v>
      </c>
    </row>
    <row r="201" s="2" customFormat="1" ht="16.5" customHeight="1">
      <c r="A201" s="39"/>
      <c r="B201" s="40"/>
      <c r="C201" s="204" t="s">
        <v>418</v>
      </c>
      <c r="D201" s="204" t="s">
        <v>138</v>
      </c>
      <c r="E201" s="205" t="s">
        <v>419</v>
      </c>
      <c r="F201" s="206" t="s">
        <v>420</v>
      </c>
      <c r="G201" s="207" t="s">
        <v>261</v>
      </c>
      <c r="H201" s="208">
        <v>79</v>
      </c>
      <c r="I201" s="209"/>
      <c r="J201" s="210">
        <f>ROUND(I201*H201,2)</f>
        <v>0</v>
      </c>
      <c r="K201" s="206" t="s">
        <v>142</v>
      </c>
      <c r="L201" s="45"/>
      <c r="M201" s="211" t="s">
        <v>32</v>
      </c>
      <c r="N201" s="212" t="s">
        <v>49</v>
      </c>
      <c r="O201" s="85"/>
      <c r="P201" s="213">
        <f>O201*H201</f>
        <v>0</v>
      </c>
      <c r="Q201" s="213">
        <v>0</v>
      </c>
      <c r="R201" s="213">
        <f>Q201*H201</f>
        <v>0</v>
      </c>
      <c r="S201" s="213">
        <v>0</v>
      </c>
      <c r="T201" s="214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15" t="s">
        <v>274</v>
      </c>
      <c r="AT201" s="215" t="s">
        <v>138</v>
      </c>
      <c r="AU201" s="215" t="s">
        <v>87</v>
      </c>
      <c r="AY201" s="17" t="s">
        <v>136</v>
      </c>
      <c r="BE201" s="216">
        <f>IF(N201="základní",J201,0)</f>
        <v>0</v>
      </c>
      <c r="BF201" s="216">
        <f>IF(N201="snížená",J201,0)</f>
        <v>0</v>
      </c>
      <c r="BG201" s="216">
        <f>IF(N201="zákl. přenesená",J201,0)</f>
        <v>0</v>
      </c>
      <c r="BH201" s="216">
        <f>IF(N201="sníž. přenesená",J201,0)</f>
        <v>0</v>
      </c>
      <c r="BI201" s="216">
        <f>IF(N201="nulová",J201,0)</f>
        <v>0</v>
      </c>
      <c r="BJ201" s="17" t="s">
        <v>85</v>
      </c>
      <c r="BK201" s="216">
        <f>ROUND(I201*H201,2)</f>
        <v>0</v>
      </c>
      <c r="BL201" s="17" t="s">
        <v>274</v>
      </c>
      <c r="BM201" s="215" t="s">
        <v>421</v>
      </c>
    </row>
    <row r="202" s="13" customFormat="1">
      <c r="A202" s="13"/>
      <c r="B202" s="217"/>
      <c r="C202" s="218"/>
      <c r="D202" s="219" t="s">
        <v>145</v>
      </c>
      <c r="E202" s="220" t="s">
        <v>32</v>
      </c>
      <c r="F202" s="221" t="s">
        <v>422</v>
      </c>
      <c r="G202" s="218"/>
      <c r="H202" s="222">
        <v>79</v>
      </c>
      <c r="I202" s="223"/>
      <c r="J202" s="218"/>
      <c r="K202" s="218"/>
      <c r="L202" s="224"/>
      <c r="M202" s="225"/>
      <c r="N202" s="226"/>
      <c r="O202" s="226"/>
      <c r="P202" s="226"/>
      <c r="Q202" s="226"/>
      <c r="R202" s="226"/>
      <c r="S202" s="226"/>
      <c r="T202" s="227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28" t="s">
        <v>145</v>
      </c>
      <c r="AU202" s="228" t="s">
        <v>87</v>
      </c>
      <c r="AV202" s="13" t="s">
        <v>87</v>
      </c>
      <c r="AW202" s="13" t="s">
        <v>38</v>
      </c>
      <c r="AX202" s="13" t="s">
        <v>85</v>
      </c>
      <c r="AY202" s="228" t="s">
        <v>136</v>
      </c>
    </row>
    <row r="203" s="2" customFormat="1" ht="16.5" customHeight="1">
      <c r="A203" s="39"/>
      <c r="B203" s="40"/>
      <c r="C203" s="229" t="s">
        <v>423</v>
      </c>
      <c r="D203" s="229" t="s">
        <v>253</v>
      </c>
      <c r="E203" s="230" t="s">
        <v>424</v>
      </c>
      <c r="F203" s="231" t="s">
        <v>425</v>
      </c>
      <c r="G203" s="232" t="s">
        <v>294</v>
      </c>
      <c r="H203" s="233">
        <v>79</v>
      </c>
      <c r="I203" s="234"/>
      <c r="J203" s="235">
        <f>ROUND(I203*H203,2)</f>
        <v>0</v>
      </c>
      <c r="K203" s="231" t="s">
        <v>32</v>
      </c>
      <c r="L203" s="236"/>
      <c r="M203" s="237" t="s">
        <v>32</v>
      </c>
      <c r="N203" s="238" t="s">
        <v>49</v>
      </c>
      <c r="O203" s="85"/>
      <c r="P203" s="213">
        <f>O203*H203</f>
        <v>0</v>
      </c>
      <c r="Q203" s="213">
        <v>0</v>
      </c>
      <c r="R203" s="213">
        <f>Q203*H203</f>
        <v>0</v>
      </c>
      <c r="S203" s="213">
        <v>0</v>
      </c>
      <c r="T203" s="214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15" t="s">
        <v>295</v>
      </c>
      <c r="AT203" s="215" t="s">
        <v>253</v>
      </c>
      <c r="AU203" s="215" t="s">
        <v>87</v>
      </c>
      <c r="AY203" s="17" t="s">
        <v>136</v>
      </c>
      <c r="BE203" s="216">
        <f>IF(N203="základní",J203,0)</f>
        <v>0</v>
      </c>
      <c r="BF203" s="216">
        <f>IF(N203="snížená",J203,0)</f>
        <v>0</v>
      </c>
      <c r="BG203" s="216">
        <f>IF(N203="zákl. přenesená",J203,0)</f>
        <v>0</v>
      </c>
      <c r="BH203" s="216">
        <f>IF(N203="sníž. přenesená",J203,0)</f>
        <v>0</v>
      </c>
      <c r="BI203" s="216">
        <f>IF(N203="nulová",J203,0)</f>
        <v>0</v>
      </c>
      <c r="BJ203" s="17" t="s">
        <v>85</v>
      </c>
      <c r="BK203" s="216">
        <f>ROUND(I203*H203,2)</f>
        <v>0</v>
      </c>
      <c r="BL203" s="17" t="s">
        <v>274</v>
      </c>
      <c r="BM203" s="215" t="s">
        <v>426</v>
      </c>
    </row>
    <row r="204" s="13" customFormat="1">
      <c r="A204" s="13"/>
      <c r="B204" s="217"/>
      <c r="C204" s="218"/>
      <c r="D204" s="219" t="s">
        <v>145</v>
      </c>
      <c r="E204" s="220" t="s">
        <v>32</v>
      </c>
      <c r="F204" s="221" t="s">
        <v>422</v>
      </c>
      <c r="G204" s="218"/>
      <c r="H204" s="222">
        <v>79</v>
      </c>
      <c r="I204" s="223"/>
      <c r="J204" s="218"/>
      <c r="K204" s="218"/>
      <c r="L204" s="224"/>
      <c r="M204" s="225"/>
      <c r="N204" s="226"/>
      <c r="O204" s="226"/>
      <c r="P204" s="226"/>
      <c r="Q204" s="226"/>
      <c r="R204" s="226"/>
      <c r="S204" s="226"/>
      <c r="T204" s="227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28" t="s">
        <v>145</v>
      </c>
      <c r="AU204" s="228" t="s">
        <v>87</v>
      </c>
      <c r="AV204" s="13" t="s">
        <v>87</v>
      </c>
      <c r="AW204" s="13" t="s">
        <v>38</v>
      </c>
      <c r="AX204" s="13" t="s">
        <v>85</v>
      </c>
      <c r="AY204" s="228" t="s">
        <v>136</v>
      </c>
    </row>
    <row r="205" s="2" customFormat="1" ht="24.15" customHeight="1">
      <c r="A205" s="39"/>
      <c r="B205" s="40"/>
      <c r="C205" s="204" t="s">
        <v>427</v>
      </c>
      <c r="D205" s="204" t="s">
        <v>138</v>
      </c>
      <c r="E205" s="205" t="s">
        <v>428</v>
      </c>
      <c r="F205" s="206" t="s">
        <v>429</v>
      </c>
      <c r="G205" s="207" t="s">
        <v>261</v>
      </c>
      <c r="H205" s="208">
        <v>1</v>
      </c>
      <c r="I205" s="209"/>
      <c r="J205" s="210">
        <f>ROUND(I205*H205,2)</f>
        <v>0</v>
      </c>
      <c r="K205" s="206" t="s">
        <v>142</v>
      </c>
      <c r="L205" s="45"/>
      <c r="M205" s="211" t="s">
        <v>32</v>
      </c>
      <c r="N205" s="212" t="s">
        <v>49</v>
      </c>
      <c r="O205" s="85"/>
      <c r="P205" s="213">
        <f>O205*H205</f>
        <v>0</v>
      </c>
      <c r="Q205" s="213">
        <v>0</v>
      </c>
      <c r="R205" s="213">
        <f>Q205*H205</f>
        <v>0</v>
      </c>
      <c r="S205" s="213">
        <v>0</v>
      </c>
      <c r="T205" s="214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15" t="s">
        <v>274</v>
      </c>
      <c r="AT205" s="215" t="s">
        <v>138</v>
      </c>
      <c r="AU205" s="215" t="s">
        <v>87</v>
      </c>
      <c r="AY205" s="17" t="s">
        <v>136</v>
      </c>
      <c r="BE205" s="216">
        <f>IF(N205="základní",J205,0)</f>
        <v>0</v>
      </c>
      <c r="BF205" s="216">
        <f>IF(N205="snížená",J205,0)</f>
        <v>0</v>
      </c>
      <c r="BG205" s="216">
        <f>IF(N205="zákl. přenesená",J205,0)</f>
        <v>0</v>
      </c>
      <c r="BH205" s="216">
        <f>IF(N205="sníž. přenesená",J205,0)</f>
        <v>0</v>
      </c>
      <c r="BI205" s="216">
        <f>IF(N205="nulová",J205,0)</f>
        <v>0</v>
      </c>
      <c r="BJ205" s="17" t="s">
        <v>85</v>
      </c>
      <c r="BK205" s="216">
        <f>ROUND(I205*H205,2)</f>
        <v>0</v>
      </c>
      <c r="BL205" s="17" t="s">
        <v>274</v>
      </c>
      <c r="BM205" s="215" t="s">
        <v>430</v>
      </c>
    </row>
    <row r="206" s="2" customFormat="1" ht="16.5" customHeight="1">
      <c r="A206" s="39"/>
      <c r="B206" s="40"/>
      <c r="C206" s="204" t="s">
        <v>274</v>
      </c>
      <c r="D206" s="204" t="s">
        <v>138</v>
      </c>
      <c r="E206" s="205" t="s">
        <v>431</v>
      </c>
      <c r="F206" s="206" t="s">
        <v>432</v>
      </c>
      <c r="G206" s="207" t="s">
        <v>433</v>
      </c>
      <c r="H206" s="208">
        <v>1</v>
      </c>
      <c r="I206" s="209"/>
      <c r="J206" s="210">
        <f>ROUND(I206*H206,2)</f>
        <v>0</v>
      </c>
      <c r="K206" s="206" t="s">
        <v>142</v>
      </c>
      <c r="L206" s="45"/>
      <c r="M206" s="211" t="s">
        <v>32</v>
      </c>
      <c r="N206" s="212" t="s">
        <v>49</v>
      </c>
      <c r="O206" s="85"/>
      <c r="P206" s="213">
        <f>O206*H206</f>
        <v>0</v>
      </c>
      <c r="Q206" s="213">
        <v>0</v>
      </c>
      <c r="R206" s="213">
        <f>Q206*H206</f>
        <v>0</v>
      </c>
      <c r="S206" s="213">
        <v>0</v>
      </c>
      <c r="T206" s="214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15" t="s">
        <v>274</v>
      </c>
      <c r="AT206" s="215" t="s">
        <v>138</v>
      </c>
      <c r="AU206" s="215" t="s">
        <v>87</v>
      </c>
      <c r="AY206" s="17" t="s">
        <v>136</v>
      </c>
      <c r="BE206" s="216">
        <f>IF(N206="základní",J206,0)</f>
        <v>0</v>
      </c>
      <c r="BF206" s="216">
        <f>IF(N206="snížená",J206,0)</f>
        <v>0</v>
      </c>
      <c r="BG206" s="216">
        <f>IF(N206="zákl. přenesená",J206,0)</f>
        <v>0</v>
      </c>
      <c r="BH206" s="216">
        <f>IF(N206="sníž. přenesená",J206,0)</f>
        <v>0</v>
      </c>
      <c r="BI206" s="216">
        <f>IF(N206="nulová",J206,0)</f>
        <v>0</v>
      </c>
      <c r="BJ206" s="17" t="s">
        <v>85</v>
      </c>
      <c r="BK206" s="216">
        <f>ROUND(I206*H206,2)</f>
        <v>0</v>
      </c>
      <c r="BL206" s="17" t="s">
        <v>274</v>
      </c>
      <c r="BM206" s="215" t="s">
        <v>434</v>
      </c>
    </row>
    <row r="207" s="2" customFormat="1" ht="24.15" customHeight="1">
      <c r="A207" s="39"/>
      <c r="B207" s="40"/>
      <c r="C207" s="204" t="s">
        <v>435</v>
      </c>
      <c r="D207" s="204" t="s">
        <v>138</v>
      </c>
      <c r="E207" s="205" t="s">
        <v>436</v>
      </c>
      <c r="F207" s="206" t="s">
        <v>437</v>
      </c>
      <c r="G207" s="207" t="s">
        <v>261</v>
      </c>
      <c r="H207" s="208">
        <v>24</v>
      </c>
      <c r="I207" s="209"/>
      <c r="J207" s="210">
        <f>ROUND(I207*H207,2)</f>
        <v>0</v>
      </c>
      <c r="K207" s="206" t="s">
        <v>142</v>
      </c>
      <c r="L207" s="45"/>
      <c r="M207" s="211" t="s">
        <v>32</v>
      </c>
      <c r="N207" s="212" t="s">
        <v>49</v>
      </c>
      <c r="O207" s="85"/>
      <c r="P207" s="213">
        <f>O207*H207</f>
        <v>0</v>
      </c>
      <c r="Q207" s="213">
        <v>0</v>
      </c>
      <c r="R207" s="213">
        <f>Q207*H207</f>
        <v>0</v>
      </c>
      <c r="S207" s="213">
        <v>0</v>
      </c>
      <c r="T207" s="214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15" t="s">
        <v>274</v>
      </c>
      <c r="AT207" s="215" t="s">
        <v>138</v>
      </c>
      <c r="AU207" s="215" t="s">
        <v>87</v>
      </c>
      <c r="AY207" s="17" t="s">
        <v>136</v>
      </c>
      <c r="BE207" s="216">
        <f>IF(N207="základní",J207,0)</f>
        <v>0</v>
      </c>
      <c r="BF207" s="216">
        <f>IF(N207="snížená",J207,0)</f>
        <v>0</v>
      </c>
      <c r="BG207" s="216">
        <f>IF(N207="zákl. přenesená",J207,0)</f>
        <v>0</v>
      </c>
      <c r="BH207" s="216">
        <f>IF(N207="sníž. přenesená",J207,0)</f>
        <v>0</v>
      </c>
      <c r="BI207" s="216">
        <f>IF(N207="nulová",J207,0)</f>
        <v>0</v>
      </c>
      <c r="BJ207" s="17" t="s">
        <v>85</v>
      </c>
      <c r="BK207" s="216">
        <f>ROUND(I207*H207,2)</f>
        <v>0</v>
      </c>
      <c r="BL207" s="17" t="s">
        <v>274</v>
      </c>
      <c r="BM207" s="215" t="s">
        <v>438</v>
      </c>
    </row>
    <row r="208" s="2" customFormat="1" ht="16.5" customHeight="1">
      <c r="A208" s="39"/>
      <c r="B208" s="40"/>
      <c r="C208" s="229" t="s">
        <v>439</v>
      </c>
      <c r="D208" s="229" t="s">
        <v>253</v>
      </c>
      <c r="E208" s="230" t="s">
        <v>440</v>
      </c>
      <c r="F208" s="231" t="s">
        <v>441</v>
      </c>
      <c r="G208" s="232" t="s">
        <v>294</v>
      </c>
      <c r="H208" s="233">
        <v>24</v>
      </c>
      <c r="I208" s="234"/>
      <c r="J208" s="235">
        <f>ROUND(I208*H208,2)</f>
        <v>0</v>
      </c>
      <c r="K208" s="231" t="s">
        <v>32</v>
      </c>
      <c r="L208" s="236"/>
      <c r="M208" s="237" t="s">
        <v>32</v>
      </c>
      <c r="N208" s="238" t="s">
        <v>49</v>
      </c>
      <c r="O208" s="85"/>
      <c r="P208" s="213">
        <f>O208*H208</f>
        <v>0</v>
      </c>
      <c r="Q208" s="213">
        <v>0</v>
      </c>
      <c r="R208" s="213">
        <f>Q208*H208</f>
        <v>0</v>
      </c>
      <c r="S208" s="213">
        <v>0</v>
      </c>
      <c r="T208" s="214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15" t="s">
        <v>295</v>
      </c>
      <c r="AT208" s="215" t="s">
        <v>253</v>
      </c>
      <c r="AU208" s="215" t="s">
        <v>87</v>
      </c>
      <c r="AY208" s="17" t="s">
        <v>136</v>
      </c>
      <c r="BE208" s="216">
        <f>IF(N208="základní",J208,0)</f>
        <v>0</v>
      </c>
      <c r="BF208" s="216">
        <f>IF(N208="snížená",J208,0)</f>
        <v>0</v>
      </c>
      <c r="BG208" s="216">
        <f>IF(N208="zákl. přenesená",J208,0)</f>
        <v>0</v>
      </c>
      <c r="BH208" s="216">
        <f>IF(N208="sníž. přenesená",J208,0)</f>
        <v>0</v>
      </c>
      <c r="BI208" s="216">
        <f>IF(N208="nulová",J208,0)</f>
        <v>0</v>
      </c>
      <c r="BJ208" s="17" t="s">
        <v>85</v>
      </c>
      <c r="BK208" s="216">
        <f>ROUND(I208*H208,2)</f>
        <v>0</v>
      </c>
      <c r="BL208" s="17" t="s">
        <v>274</v>
      </c>
      <c r="BM208" s="215" t="s">
        <v>442</v>
      </c>
    </row>
    <row r="209" s="2" customFormat="1" ht="16.5" customHeight="1">
      <c r="A209" s="39"/>
      <c r="B209" s="40"/>
      <c r="C209" s="229" t="s">
        <v>443</v>
      </c>
      <c r="D209" s="229" t="s">
        <v>253</v>
      </c>
      <c r="E209" s="230" t="s">
        <v>444</v>
      </c>
      <c r="F209" s="231" t="s">
        <v>445</v>
      </c>
      <c r="G209" s="232" t="s">
        <v>294</v>
      </c>
      <c r="H209" s="233">
        <v>24</v>
      </c>
      <c r="I209" s="234"/>
      <c r="J209" s="235">
        <f>ROUND(I209*H209,2)</f>
        <v>0</v>
      </c>
      <c r="K209" s="231" t="s">
        <v>32</v>
      </c>
      <c r="L209" s="236"/>
      <c r="M209" s="237" t="s">
        <v>32</v>
      </c>
      <c r="N209" s="238" t="s">
        <v>49</v>
      </c>
      <c r="O209" s="85"/>
      <c r="P209" s="213">
        <f>O209*H209</f>
        <v>0</v>
      </c>
      <c r="Q209" s="213">
        <v>0</v>
      </c>
      <c r="R209" s="213">
        <f>Q209*H209</f>
        <v>0</v>
      </c>
      <c r="S209" s="213">
        <v>0</v>
      </c>
      <c r="T209" s="214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15" t="s">
        <v>295</v>
      </c>
      <c r="AT209" s="215" t="s">
        <v>253</v>
      </c>
      <c r="AU209" s="215" t="s">
        <v>87</v>
      </c>
      <c r="AY209" s="17" t="s">
        <v>136</v>
      </c>
      <c r="BE209" s="216">
        <f>IF(N209="základní",J209,0)</f>
        <v>0</v>
      </c>
      <c r="BF209" s="216">
        <f>IF(N209="snížená",J209,0)</f>
        <v>0</v>
      </c>
      <c r="BG209" s="216">
        <f>IF(N209="zákl. přenesená",J209,0)</f>
        <v>0</v>
      </c>
      <c r="BH209" s="216">
        <f>IF(N209="sníž. přenesená",J209,0)</f>
        <v>0</v>
      </c>
      <c r="BI209" s="216">
        <f>IF(N209="nulová",J209,0)</f>
        <v>0</v>
      </c>
      <c r="BJ209" s="17" t="s">
        <v>85</v>
      </c>
      <c r="BK209" s="216">
        <f>ROUND(I209*H209,2)</f>
        <v>0</v>
      </c>
      <c r="BL209" s="17" t="s">
        <v>274</v>
      </c>
      <c r="BM209" s="215" t="s">
        <v>446</v>
      </c>
    </row>
    <row r="210" s="2" customFormat="1" ht="16.5" customHeight="1">
      <c r="A210" s="39"/>
      <c r="B210" s="40"/>
      <c r="C210" s="229" t="s">
        <v>447</v>
      </c>
      <c r="D210" s="229" t="s">
        <v>253</v>
      </c>
      <c r="E210" s="230" t="s">
        <v>448</v>
      </c>
      <c r="F210" s="231" t="s">
        <v>449</v>
      </c>
      <c r="G210" s="232" t="s">
        <v>294</v>
      </c>
      <c r="H210" s="233">
        <v>24</v>
      </c>
      <c r="I210" s="234"/>
      <c r="J210" s="235">
        <f>ROUND(I210*H210,2)</f>
        <v>0</v>
      </c>
      <c r="K210" s="231" t="s">
        <v>32</v>
      </c>
      <c r="L210" s="236"/>
      <c r="M210" s="237" t="s">
        <v>32</v>
      </c>
      <c r="N210" s="238" t="s">
        <v>49</v>
      </c>
      <c r="O210" s="85"/>
      <c r="P210" s="213">
        <f>O210*H210</f>
        <v>0</v>
      </c>
      <c r="Q210" s="213">
        <v>0</v>
      </c>
      <c r="R210" s="213">
        <f>Q210*H210</f>
        <v>0</v>
      </c>
      <c r="S210" s="213">
        <v>0</v>
      </c>
      <c r="T210" s="214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15" t="s">
        <v>295</v>
      </c>
      <c r="AT210" s="215" t="s">
        <v>253</v>
      </c>
      <c r="AU210" s="215" t="s">
        <v>87</v>
      </c>
      <c r="AY210" s="17" t="s">
        <v>136</v>
      </c>
      <c r="BE210" s="216">
        <f>IF(N210="základní",J210,0)</f>
        <v>0</v>
      </c>
      <c r="BF210" s="216">
        <f>IF(N210="snížená",J210,0)</f>
        <v>0</v>
      </c>
      <c r="BG210" s="216">
        <f>IF(N210="zákl. přenesená",J210,0)</f>
        <v>0</v>
      </c>
      <c r="BH210" s="216">
        <f>IF(N210="sníž. přenesená",J210,0)</f>
        <v>0</v>
      </c>
      <c r="BI210" s="216">
        <f>IF(N210="nulová",J210,0)</f>
        <v>0</v>
      </c>
      <c r="BJ210" s="17" t="s">
        <v>85</v>
      </c>
      <c r="BK210" s="216">
        <f>ROUND(I210*H210,2)</f>
        <v>0</v>
      </c>
      <c r="BL210" s="17" t="s">
        <v>274</v>
      </c>
      <c r="BM210" s="215" t="s">
        <v>450</v>
      </c>
    </row>
    <row r="211" s="2" customFormat="1" ht="24.15" customHeight="1">
      <c r="A211" s="39"/>
      <c r="B211" s="40"/>
      <c r="C211" s="204" t="s">
        <v>451</v>
      </c>
      <c r="D211" s="204" t="s">
        <v>138</v>
      </c>
      <c r="E211" s="205" t="s">
        <v>452</v>
      </c>
      <c r="F211" s="206" t="s">
        <v>453</v>
      </c>
      <c r="G211" s="207" t="s">
        <v>223</v>
      </c>
      <c r="H211" s="208">
        <v>12</v>
      </c>
      <c r="I211" s="209"/>
      <c r="J211" s="210">
        <f>ROUND(I211*H211,2)</f>
        <v>0</v>
      </c>
      <c r="K211" s="206" t="s">
        <v>142</v>
      </c>
      <c r="L211" s="45"/>
      <c r="M211" s="211" t="s">
        <v>32</v>
      </c>
      <c r="N211" s="212" t="s">
        <v>49</v>
      </c>
      <c r="O211" s="85"/>
      <c r="P211" s="213">
        <f>O211*H211</f>
        <v>0</v>
      </c>
      <c r="Q211" s="213">
        <v>0</v>
      </c>
      <c r="R211" s="213">
        <f>Q211*H211</f>
        <v>0</v>
      </c>
      <c r="S211" s="213">
        <v>0</v>
      </c>
      <c r="T211" s="214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15" t="s">
        <v>274</v>
      </c>
      <c r="AT211" s="215" t="s">
        <v>138</v>
      </c>
      <c r="AU211" s="215" t="s">
        <v>87</v>
      </c>
      <c r="AY211" s="17" t="s">
        <v>136</v>
      </c>
      <c r="BE211" s="216">
        <f>IF(N211="základní",J211,0)</f>
        <v>0</v>
      </c>
      <c r="BF211" s="216">
        <f>IF(N211="snížená",J211,0)</f>
        <v>0</v>
      </c>
      <c r="BG211" s="216">
        <f>IF(N211="zákl. přenesená",J211,0)</f>
        <v>0</v>
      </c>
      <c r="BH211" s="216">
        <f>IF(N211="sníž. přenesená",J211,0)</f>
        <v>0</v>
      </c>
      <c r="BI211" s="216">
        <f>IF(N211="nulová",J211,0)</f>
        <v>0</v>
      </c>
      <c r="BJ211" s="17" t="s">
        <v>85</v>
      </c>
      <c r="BK211" s="216">
        <f>ROUND(I211*H211,2)</f>
        <v>0</v>
      </c>
      <c r="BL211" s="17" t="s">
        <v>274</v>
      </c>
      <c r="BM211" s="215" t="s">
        <v>454</v>
      </c>
    </row>
    <row r="212" s="13" customFormat="1">
      <c r="A212" s="13"/>
      <c r="B212" s="217"/>
      <c r="C212" s="218"/>
      <c r="D212" s="219" t="s">
        <v>145</v>
      </c>
      <c r="E212" s="220" t="s">
        <v>32</v>
      </c>
      <c r="F212" s="221" t="s">
        <v>455</v>
      </c>
      <c r="G212" s="218"/>
      <c r="H212" s="222">
        <v>12</v>
      </c>
      <c r="I212" s="223"/>
      <c r="J212" s="218"/>
      <c r="K212" s="218"/>
      <c r="L212" s="224"/>
      <c r="M212" s="225"/>
      <c r="N212" s="226"/>
      <c r="O212" s="226"/>
      <c r="P212" s="226"/>
      <c r="Q212" s="226"/>
      <c r="R212" s="226"/>
      <c r="S212" s="226"/>
      <c r="T212" s="227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28" t="s">
        <v>145</v>
      </c>
      <c r="AU212" s="228" t="s">
        <v>87</v>
      </c>
      <c r="AV212" s="13" t="s">
        <v>87</v>
      </c>
      <c r="AW212" s="13" t="s">
        <v>38</v>
      </c>
      <c r="AX212" s="13" t="s">
        <v>85</v>
      </c>
      <c r="AY212" s="228" t="s">
        <v>136</v>
      </c>
    </row>
    <row r="213" s="2" customFormat="1" ht="16.5" customHeight="1">
      <c r="A213" s="39"/>
      <c r="B213" s="40"/>
      <c r="C213" s="229" t="s">
        <v>456</v>
      </c>
      <c r="D213" s="229" t="s">
        <v>253</v>
      </c>
      <c r="E213" s="230" t="s">
        <v>457</v>
      </c>
      <c r="F213" s="231" t="s">
        <v>458</v>
      </c>
      <c r="G213" s="232" t="s">
        <v>223</v>
      </c>
      <c r="H213" s="233">
        <v>12</v>
      </c>
      <c r="I213" s="234"/>
      <c r="J213" s="235">
        <f>ROUND(I213*H213,2)</f>
        <v>0</v>
      </c>
      <c r="K213" s="231" t="s">
        <v>32</v>
      </c>
      <c r="L213" s="236"/>
      <c r="M213" s="237" t="s">
        <v>32</v>
      </c>
      <c r="N213" s="238" t="s">
        <v>49</v>
      </c>
      <c r="O213" s="85"/>
      <c r="P213" s="213">
        <f>O213*H213</f>
        <v>0</v>
      </c>
      <c r="Q213" s="213">
        <v>0</v>
      </c>
      <c r="R213" s="213">
        <f>Q213*H213</f>
        <v>0</v>
      </c>
      <c r="S213" s="213">
        <v>0</v>
      </c>
      <c r="T213" s="214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15" t="s">
        <v>295</v>
      </c>
      <c r="AT213" s="215" t="s">
        <v>253</v>
      </c>
      <c r="AU213" s="215" t="s">
        <v>87</v>
      </c>
      <c r="AY213" s="17" t="s">
        <v>136</v>
      </c>
      <c r="BE213" s="216">
        <f>IF(N213="základní",J213,0)</f>
        <v>0</v>
      </c>
      <c r="BF213" s="216">
        <f>IF(N213="snížená",J213,0)</f>
        <v>0</v>
      </c>
      <c r="BG213" s="216">
        <f>IF(N213="zákl. přenesená",J213,0)</f>
        <v>0</v>
      </c>
      <c r="BH213" s="216">
        <f>IF(N213="sníž. přenesená",J213,0)</f>
        <v>0</v>
      </c>
      <c r="BI213" s="216">
        <f>IF(N213="nulová",J213,0)</f>
        <v>0</v>
      </c>
      <c r="BJ213" s="17" t="s">
        <v>85</v>
      </c>
      <c r="BK213" s="216">
        <f>ROUND(I213*H213,2)</f>
        <v>0</v>
      </c>
      <c r="BL213" s="17" t="s">
        <v>274</v>
      </c>
      <c r="BM213" s="215" t="s">
        <v>459</v>
      </c>
    </row>
    <row r="214" s="13" customFormat="1">
      <c r="A214" s="13"/>
      <c r="B214" s="217"/>
      <c r="C214" s="218"/>
      <c r="D214" s="219" t="s">
        <v>145</v>
      </c>
      <c r="E214" s="220" t="s">
        <v>32</v>
      </c>
      <c r="F214" s="221" t="s">
        <v>455</v>
      </c>
      <c r="G214" s="218"/>
      <c r="H214" s="222">
        <v>12</v>
      </c>
      <c r="I214" s="223"/>
      <c r="J214" s="218"/>
      <c r="K214" s="218"/>
      <c r="L214" s="224"/>
      <c r="M214" s="225"/>
      <c r="N214" s="226"/>
      <c r="O214" s="226"/>
      <c r="P214" s="226"/>
      <c r="Q214" s="226"/>
      <c r="R214" s="226"/>
      <c r="S214" s="226"/>
      <c r="T214" s="227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28" t="s">
        <v>145</v>
      </c>
      <c r="AU214" s="228" t="s">
        <v>87</v>
      </c>
      <c r="AV214" s="13" t="s">
        <v>87</v>
      </c>
      <c r="AW214" s="13" t="s">
        <v>38</v>
      </c>
      <c r="AX214" s="13" t="s">
        <v>85</v>
      </c>
      <c r="AY214" s="228" t="s">
        <v>136</v>
      </c>
    </row>
    <row r="215" s="2" customFormat="1" ht="24.15" customHeight="1">
      <c r="A215" s="39"/>
      <c r="B215" s="40"/>
      <c r="C215" s="204" t="s">
        <v>460</v>
      </c>
      <c r="D215" s="204" t="s">
        <v>138</v>
      </c>
      <c r="E215" s="205" t="s">
        <v>461</v>
      </c>
      <c r="F215" s="206" t="s">
        <v>462</v>
      </c>
      <c r="G215" s="207" t="s">
        <v>223</v>
      </c>
      <c r="H215" s="208">
        <v>207</v>
      </c>
      <c r="I215" s="209"/>
      <c r="J215" s="210">
        <f>ROUND(I215*H215,2)</f>
        <v>0</v>
      </c>
      <c r="K215" s="206" t="s">
        <v>142</v>
      </c>
      <c r="L215" s="45"/>
      <c r="M215" s="211" t="s">
        <v>32</v>
      </c>
      <c r="N215" s="212" t="s">
        <v>49</v>
      </c>
      <c r="O215" s="85"/>
      <c r="P215" s="213">
        <f>O215*H215</f>
        <v>0</v>
      </c>
      <c r="Q215" s="213">
        <v>0</v>
      </c>
      <c r="R215" s="213">
        <f>Q215*H215</f>
        <v>0</v>
      </c>
      <c r="S215" s="213">
        <v>0</v>
      </c>
      <c r="T215" s="214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15" t="s">
        <v>274</v>
      </c>
      <c r="AT215" s="215" t="s">
        <v>138</v>
      </c>
      <c r="AU215" s="215" t="s">
        <v>87</v>
      </c>
      <c r="AY215" s="17" t="s">
        <v>136</v>
      </c>
      <c r="BE215" s="216">
        <f>IF(N215="základní",J215,0)</f>
        <v>0</v>
      </c>
      <c r="BF215" s="216">
        <f>IF(N215="snížená",J215,0)</f>
        <v>0</v>
      </c>
      <c r="BG215" s="216">
        <f>IF(N215="zákl. přenesená",J215,0)</f>
        <v>0</v>
      </c>
      <c r="BH215" s="216">
        <f>IF(N215="sníž. přenesená",J215,0)</f>
        <v>0</v>
      </c>
      <c r="BI215" s="216">
        <f>IF(N215="nulová",J215,0)</f>
        <v>0</v>
      </c>
      <c r="BJ215" s="17" t="s">
        <v>85</v>
      </c>
      <c r="BK215" s="216">
        <f>ROUND(I215*H215,2)</f>
        <v>0</v>
      </c>
      <c r="BL215" s="17" t="s">
        <v>274</v>
      </c>
      <c r="BM215" s="215" t="s">
        <v>463</v>
      </c>
    </row>
    <row r="216" s="13" customFormat="1">
      <c r="A216" s="13"/>
      <c r="B216" s="217"/>
      <c r="C216" s="218"/>
      <c r="D216" s="219" t="s">
        <v>145</v>
      </c>
      <c r="E216" s="220" t="s">
        <v>32</v>
      </c>
      <c r="F216" s="221" t="s">
        <v>464</v>
      </c>
      <c r="G216" s="218"/>
      <c r="H216" s="222">
        <v>207</v>
      </c>
      <c r="I216" s="223"/>
      <c r="J216" s="218"/>
      <c r="K216" s="218"/>
      <c r="L216" s="224"/>
      <c r="M216" s="225"/>
      <c r="N216" s="226"/>
      <c r="O216" s="226"/>
      <c r="P216" s="226"/>
      <c r="Q216" s="226"/>
      <c r="R216" s="226"/>
      <c r="S216" s="226"/>
      <c r="T216" s="227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28" t="s">
        <v>145</v>
      </c>
      <c r="AU216" s="228" t="s">
        <v>87</v>
      </c>
      <c r="AV216" s="13" t="s">
        <v>87</v>
      </c>
      <c r="AW216" s="13" t="s">
        <v>38</v>
      </c>
      <c r="AX216" s="13" t="s">
        <v>85</v>
      </c>
      <c r="AY216" s="228" t="s">
        <v>136</v>
      </c>
    </row>
    <row r="217" s="2" customFormat="1" ht="16.5" customHeight="1">
      <c r="A217" s="39"/>
      <c r="B217" s="40"/>
      <c r="C217" s="229" t="s">
        <v>465</v>
      </c>
      <c r="D217" s="229" t="s">
        <v>253</v>
      </c>
      <c r="E217" s="230" t="s">
        <v>466</v>
      </c>
      <c r="F217" s="231" t="s">
        <v>467</v>
      </c>
      <c r="G217" s="232" t="s">
        <v>223</v>
      </c>
      <c r="H217" s="233">
        <v>217.34999999999999</v>
      </c>
      <c r="I217" s="234"/>
      <c r="J217" s="235">
        <f>ROUND(I217*H217,2)</f>
        <v>0</v>
      </c>
      <c r="K217" s="231" t="s">
        <v>32</v>
      </c>
      <c r="L217" s="236"/>
      <c r="M217" s="237" t="s">
        <v>32</v>
      </c>
      <c r="N217" s="238" t="s">
        <v>49</v>
      </c>
      <c r="O217" s="85"/>
      <c r="P217" s="213">
        <f>O217*H217</f>
        <v>0</v>
      </c>
      <c r="Q217" s="213">
        <v>0</v>
      </c>
      <c r="R217" s="213">
        <f>Q217*H217</f>
        <v>0</v>
      </c>
      <c r="S217" s="213">
        <v>0</v>
      </c>
      <c r="T217" s="214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15" t="s">
        <v>295</v>
      </c>
      <c r="AT217" s="215" t="s">
        <v>253</v>
      </c>
      <c r="AU217" s="215" t="s">
        <v>87</v>
      </c>
      <c r="AY217" s="17" t="s">
        <v>136</v>
      </c>
      <c r="BE217" s="216">
        <f>IF(N217="základní",J217,0)</f>
        <v>0</v>
      </c>
      <c r="BF217" s="216">
        <f>IF(N217="snížená",J217,0)</f>
        <v>0</v>
      </c>
      <c r="BG217" s="216">
        <f>IF(N217="zákl. přenesená",J217,0)</f>
        <v>0</v>
      </c>
      <c r="BH217" s="216">
        <f>IF(N217="sníž. přenesená",J217,0)</f>
        <v>0</v>
      </c>
      <c r="BI217" s="216">
        <f>IF(N217="nulová",J217,0)</f>
        <v>0</v>
      </c>
      <c r="BJ217" s="17" t="s">
        <v>85</v>
      </c>
      <c r="BK217" s="216">
        <f>ROUND(I217*H217,2)</f>
        <v>0</v>
      </c>
      <c r="BL217" s="17" t="s">
        <v>274</v>
      </c>
      <c r="BM217" s="215" t="s">
        <v>468</v>
      </c>
    </row>
    <row r="218" s="13" customFormat="1">
      <c r="A218" s="13"/>
      <c r="B218" s="217"/>
      <c r="C218" s="218"/>
      <c r="D218" s="219" t="s">
        <v>145</v>
      </c>
      <c r="E218" s="220" t="s">
        <v>32</v>
      </c>
      <c r="F218" s="221" t="s">
        <v>464</v>
      </c>
      <c r="G218" s="218"/>
      <c r="H218" s="222">
        <v>207</v>
      </c>
      <c r="I218" s="223"/>
      <c r="J218" s="218"/>
      <c r="K218" s="218"/>
      <c r="L218" s="224"/>
      <c r="M218" s="225"/>
      <c r="N218" s="226"/>
      <c r="O218" s="226"/>
      <c r="P218" s="226"/>
      <c r="Q218" s="226"/>
      <c r="R218" s="226"/>
      <c r="S218" s="226"/>
      <c r="T218" s="227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28" t="s">
        <v>145</v>
      </c>
      <c r="AU218" s="228" t="s">
        <v>87</v>
      </c>
      <c r="AV218" s="13" t="s">
        <v>87</v>
      </c>
      <c r="AW218" s="13" t="s">
        <v>38</v>
      </c>
      <c r="AX218" s="13" t="s">
        <v>78</v>
      </c>
      <c r="AY218" s="228" t="s">
        <v>136</v>
      </c>
    </row>
    <row r="219" s="15" customFormat="1">
      <c r="A219" s="15"/>
      <c r="B219" s="250"/>
      <c r="C219" s="251"/>
      <c r="D219" s="219" t="s">
        <v>145</v>
      </c>
      <c r="E219" s="252" t="s">
        <v>32</v>
      </c>
      <c r="F219" s="253" t="s">
        <v>469</v>
      </c>
      <c r="G219" s="251"/>
      <c r="H219" s="254">
        <v>207</v>
      </c>
      <c r="I219" s="255"/>
      <c r="J219" s="251"/>
      <c r="K219" s="251"/>
      <c r="L219" s="256"/>
      <c r="M219" s="257"/>
      <c r="N219" s="258"/>
      <c r="O219" s="258"/>
      <c r="P219" s="258"/>
      <c r="Q219" s="258"/>
      <c r="R219" s="258"/>
      <c r="S219" s="258"/>
      <c r="T219" s="259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60" t="s">
        <v>145</v>
      </c>
      <c r="AU219" s="260" t="s">
        <v>87</v>
      </c>
      <c r="AV219" s="15" t="s">
        <v>91</v>
      </c>
      <c r="AW219" s="15" t="s">
        <v>38</v>
      </c>
      <c r="AX219" s="15" t="s">
        <v>78</v>
      </c>
      <c r="AY219" s="260" t="s">
        <v>136</v>
      </c>
    </row>
    <row r="220" s="13" customFormat="1">
      <c r="A220" s="13"/>
      <c r="B220" s="217"/>
      <c r="C220" s="218"/>
      <c r="D220" s="219" t="s">
        <v>145</v>
      </c>
      <c r="E220" s="220" t="s">
        <v>32</v>
      </c>
      <c r="F220" s="221" t="s">
        <v>470</v>
      </c>
      <c r="G220" s="218"/>
      <c r="H220" s="222">
        <v>10.35</v>
      </c>
      <c r="I220" s="223"/>
      <c r="J220" s="218"/>
      <c r="K220" s="218"/>
      <c r="L220" s="224"/>
      <c r="M220" s="225"/>
      <c r="N220" s="226"/>
      <c r="O220" s="226"/>
      <c r="P220" s="226"/>
      <c r="Q220" s="226"/>
      <c r="R220" s="226"/>
      <c r="S220" s="226"/>
      <c r="T220" s="227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28" t="s">
        <v>145</v>
      </c>
      <c r="AU220" s="228" t="s">
        <v>87</v>
      </c>
      <c r="AV220" s="13" t="s">
        <v>87</v>
      </c>
      <c r="AW220" s="13" t="s">
        <v>38</v>
      </c>
      <c r="AX220" s="13" t="s">
        <v>78</v>
      </c>
      <c r="AY220" s="228" t="s">
        <v>136</v>
      </c>
    </row>
    <row r="221" s="14" customFormat="1">
      <c r="A221" s="14"/>
      <c r="B221" s="239"/>
      <c r="C221" s="240"/>
      <c r="D221" s="219" t="s">
        <v>145</v>
      </c>
      <c r="E221" s="241" t="s">
        <v>32</v>
      </c>
      <c r="F221" s="242" t="s">
        <v>411</v>
      </c>
      <c r="G221" s="240"/>
      <c r="H221" s="243">
        <v>217.34999999999999</v>
      </c>
      <c r="I221" s="244"/>
      <c r="J221" s="240"/>
      <c r="K221" s="240"/>
      <c r="L221" s="245"/>
      <c r="M221" s="246"/>
      <c r="N221" s="247"/>
      <c r="O221" s="247"/>
      <c r="P221" s="247"/>
      <c r="Q221" s="247"/>
      <c r="R221" s="247"/>
      <c r="S221" s="247"/>
      <c r="T221" s="248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9" t="s">
        <v>145</v>
      </c>
      <c r="AU221" s="249" t="s">
        <v>87</v>
      </c>
      <c r="AV221" s="14" t="s">
        <v>143</v>
      </c>
      <c r="AW221" s="14" t="s">
        <v>38</v>
      </c>
      <c r="AX221" s="14" t="s">
        <v>85</v>
      </c>
      <c r="AY221" s="249" t="s">
        <v>136</v>
      </c>
    </row>
    <row r="222" s="2" customFormat="1" ht="24.15" customHeight="1">
      <c r="A222" s="39"/>
      <c r="B222" s="40"/>
      <c r="C222" s="204" t="s">
        <v>471</v>
      </c>
      <c r="D222" s="204" t="s">
        <v>138</v>
      </c>
      <c r="E222" s="205" t="s">
        <v>472</v>
      </c>
      <c r="F222" s="206" t="s">
        <v>473</v>
      </c>
      <c r="G222" s="207" t="s">
        <v>223</v>
      </c>
      <c r="H222" s="208">
        <v>382</v>
      </c>
      <c r="I222" s="209"/>
      <c r="J222" s="210">
        <f>ROUND(I222*H222,2)</f>
        <v>0</v>
      </c>
      <c r="K222" s="206" t="s">
        <v>142</v>
      </c>
      <c r="L222" s="45"/>
      <c r="M222" s="211" t="s">
        <v>32</v>
      </c>
      <c r="N222" s="212" t="s">
        <v>49</v>
      </c>
      <c r="O222" s="85"/>
      <c r="P222" s="213">
        <f>O222*H222</f>
        <v>0</v>
      </c>
      <c r="Q222" s="213">
        <v>0</v>
      </c>
      <c r="R222" s="213">
        <f>Q222*H222</f>
        <v>0</v>
      </c>
      <c r="S222" s="213">
        <v>0</v>
      </c>
      <c r="T222" s="214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15" t="s">
        <v>274</v>
      </c>
      <c r="AT222" s="215" t="s">
        <v>138</v>
      </c>
      <c r="AU222" s="215" t="s">
        <v>87</v>
      </c>
      <c r="AY222" s="17" t="s">
        <v>136</v>
      </c>
      <c r="BE222" s="216">
        <f>IF(N222="základní",J222,0)</f>
        <v>0</v>
      </c>
      <c r="BF222" s="216">
        <f>IF(N222="snížená",J222,0)</f>
        <v>0</v>
      </c>
      <c r="BG222" s="216">
        <f>IF(N222="zákl. přenesená",J222,0)</f>
        <v>0</v>
      </c>
      <c r="BH222" s="216">
        <f>IF(N222="sníž. přenesená",J222,0)</f>
        <v>0</v>
      </c>
      <c r="BI222" s="216">
        <f>IF(N222="nulová",J222,0)</f>
        <v>0</v>
      </c>
      <c r="BJ222" s="17" t="s">
        <v>85</v>
      </c>
      <c r="BK222" s="216">
        <f>ROUND(I222*H222,2)</f>
        <v>0</v>
      </c>
      <c r="BL222" s="17" t="s">
        <v>274</v>
      </c>
      <c r="BM222" s="215" t="s">
        <v>474</v>
      </c>
    </row>
    <row r="223" s="13" customFormat="1">
      <c r="A223" s="13"/>
      <c r="B223" s="217"/>
      <c r="C223" s="218"/>
      <c r="D223" s="219" t="s">
        <v>145</v>
      </c>
      <c r="E223" s="220" t="s">
        <v>32</v>
      </c>
      <c r="F223" s="221" t="s">
        <v>475</v>
      </c>
      <c r="G223" s="218"/>
      <c r="H223" s="222">
        <v>348</v>
      </c>
      <c r="I223" s="223"/>
      <c r="J223" s="218"/>
      <c r="K223" s="218"/>
      <c r="L223" s="224"/>
      <c r="M223" s="225"/>
      <c r="N223" s="226"/>
      <c r="O223" s="226"/>
      <c r="P223" s="226"/>
      <c r="Q223" s="226"/>
      <c r="R223" s="226"/>
      <c r="S223" s="226"/>
      <c r="T223" s="227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28" t="s">
        <v>145</v>
      </c>
      <c r="AU223" s="228" t="s">
        <v>87</v>
      </c>
      <c r="AV223" s="13" t="s">
        <v>87</v>
      </c>
      <c r="AW223" s="13" t="s">
        <v>38</v>
      </c>
      <c r="AX223" s="13" t="s">
        <v>78</v>
      </c>
      <c r="AY223" s="228" t="s">
        <v>136</v>
      </c>
    </row>
    <row r="224" s="13" customFormat="1">
      <c r="A224" s="13"/>
      <c r="B224" s="217"/>
      <c r="C224" s="218"/>
      <c r="D224" s="219" t="s">
        <v>145</v>
      </c>
      <c r="E224" s="220" t="s">
        <v>32</v>
      </c>
      <c r="F224" s="221" t="s">
        <v>476</v>
      </c>
      <c r="G224" s="218"/>
      <c r="H224" s="222">
        <v>34</v>
      </c>
      <c r="I224" s="223"/>
      <c r="J224" s="218"/>
      <c r="K224" s="218"/>
      <c r="L224" s="224"/>
      <c r="M224" s="225"/>
      <c r="N224" s="226"/>
      <c r="O224" s="226"/>
      <c r="P224" s="226"/>
      <c r="Q224" s="226"/>
      <c r="R224" s="226"/>
      <c r="S224" s="226"/>
      <c r="T224" s="227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28" t="s">
        <v>145</v>
      </c>
      <c r="AU224" s="228" t="s">
        <v>87</v>
      </c>
      <c r="AV224" s="13" t="s">
        <v>87</v>
      </c>
      <c r="AW224" s="13" t="s">
        <v>38</v>
      </c>
      <c r="AX224" s="13" t="s">
        <v>78</v>
      </c>
      <c r="AY224" s="228" t="s">
        <v>136</v>
      </c>
    </row>
    <row r="225" s="14" customFormat="1">
      <c r="A225" s="14"/>
      <c r="B225" s="239"/>
      <c r="C225" s="240"/>
      <c r="D225" s="219" t="s">
        <v>145</v>
      </c>
      <c r="E225" s="241" t="s">
        <v>32</v>
      </c>
      <c r="F225" s="242" t="s">
        <v>411</v>
      </c>
      <c r="G225" s="240"/>
      <c r="H225" s="243">
        <v>382</v>
      </c>
      <c r="I225" s="244"/>
      <c r="J225" s="240"/>
      <c r="K225" s="240"/>
      <c r="L225" s="245"/>
      <c r="M225" s="246"/>
      <c r="N225" s="247"/>
      <c r="O225" s="247"/>
      <c r="P225" s="247"/>
      <c r="Q225" s="247"/>
      <c r="R225" s="247"/>
      <c r="S225" s="247"/>
      <c r="T225" s="248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9" t="s">
        <v>145</v>
      </c>
      <c r="AU225" s="249" t="s">
        <v>87</v>
      </c>
      <c r="AV225" s="14" t="s">
        <v>143</v>
      </c>
      <c r="AW225" s="14" t="s">
        <v>38</v>
      </c>
      <c r="AX225" s="14" t="s">
        <v>85</v>
      </c>
      <c r="AY225" s="249" t="s">
        <v>136</v>
      </c>
    </row>
    <row r="226" s="2" customFormat="1" ht="16.5" customHeight="1">
      <c r="A226" s="39"/>
      <c r="B226" s="40"/>
      <c r="C226" s="229" t="s">
        <v>477</v>
      </c>
      <c r="D226" s="229" t="s">
        <v>253</v>
      </c>
      <c r="E226" s="230" t="s">
        <v>478</v>
      </c>
      <c r="F226" s="231" t="s">
        <v>479</v>
      </c>
      <c r="G226" s="232" t="s">
        <v>223</v>
      </c>
      <c r="H226" s="233">
        <v>411.69999999999999</v>
      </c>
      <c r="I226" s="234"/>
      <c r="J226" s="235">
        <f>ROUND(I226*H226,2)</f>
        <v>0</v>
      </c>
      <c r="K226" s="231" t="s">
        <v>32</v>
      </c>
      <c r="L226" s="236"/>
      <c r="M226" s="237" t="s">
        <v>32</v>
      </c>
      <c r="N226" s="238" t="s">
        <v>49</v>
      </c>
      <c r="O226" s="85"/>
      <c r="P226" s="213">
        <f>O226*H226</f>
        <v>0</v>
      </c>
      <c r="Q226" s="213">
        <v>0</v>
      </c>
      <c r="R226" s="213">
        <f>Q226*H226</f>
        <v>0</v>
      </c>
      <c r="S226" s="213">
        <v>0</v>
      </c>
      <c r="T226" s="214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15" t="s">
        <v>295</v>
      </c>
      <c r="AT226" s="215" t="s">
        <v>253</v>
      </c>
      <c r="AU226" s="215" t="s">
        <v>87</v>
      </c>
      <c r="AY226" s="17" t="s">
        <v>136</v>
      </c>
      <c r="BE226" s="216">
        <f>IF(N226="základní",J226,0)</f>
        <v>0</v>
      </c>
      <c r="BF226" s="216">
        <f>IF(N226="snížená",J226,0)</f>
        <v>0</v>
      </c>
      <c r="BG226" s="216">
        <f>IF(N226="zákl. přenesená",J226,0)</f>
        <v>0</v>
      </c>
      <c r="BH226" s="216">
        <f>IF(N226="sníž. přenesená",J226,0)</f>
        <v>0</v>
      </c>
      <c r="BI226" s="216">
        <f>IF(N226="nulová",J226,0)</f>
        <v>0</v>
      </c>
      <c r="BJ226" s="17" t="s">
        <v>85</v>
      </c>
      <c r="BK226" s="216">
        <f>ROUND(I226*H226,2)</f>
        <v>0</v>
      </c>
      <c r="BL226" s="17" t="s">
        <v>274</v>
      </c>
      <c r="BM226" s="215" t="s">
        <v>480</v>
      </c>
    </row>
    <row r="227" s="13" customFormat="1">
      <c r="A227" s="13"/>
      <c r="B227" s="217"/>
      <c r="C227" s="218"/>
      <c r="D227" s="219" t="s">
        <v>145</v>
      </c>
      <c r="E227" s="220" t="s">
        <v>32</v>
      </c>
      <c r="F227" s="221" t="s">
        <v>481</v>
      </c>
      <c r="G227" s="218"/>
      <c r="H227" s="222">
        <v>348</v>
      </c>
      <c r="I227" s="223"/>
      <c r="J227" s="218"/>
      <c r="K227" s="218"/>
      <c r="L227" s="224"/>
      <c r="M227" s="225"/>
      <c r="N227" s="226"/>
      <c r="O227" s="226"/>
      <c r="P227" s="226"/>
      <c r="Q227" s="226"/>
      <c r="R227" s="226"/>
      <c r="S227" s="226"/>
      <c r="T227" s="227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28" t="s">
        <v>145</v>
      </c>
      <c r="AU227" s="228" t="s">
        <v>87</v>
      </c>
      <c r="AV227" s="13" t="s">
        <v>87</v>
      </c>
      <c r="AW227" s="13" t="s">
        <v>38</v>
      </c>
      <c r="AX227" s="13" t="s">
        <v>78</v>
      </c>
      <c r="AY227" s="228" t="s">
        <v>136</v>
      </c>
    </row>
    <row r="228" s="13" customFormat="1">
      <c r="A228" s="13"/>
      <c r="B228" s="217"/>
      <c r="C228" s="218"/>
      <c r="D228" s="219" t="s">
        <v>145</v>
      </c>
      <c r="E228" s="220" t="s">
        <v>32</v>
      </c>
      <c r="F228" s="221" t="s">
        <v>482</v>
      </c>
      <c r="G228" s="218"/>
      <c r="H228" s="222">
        <v>46</v>
      </c>
      <c r="I228" s="223"/>
      <c r="J228" s="218"/>
      <c r="K228" s="218"/>
      <c r="L228" s="224"/>
      <c r="M228" s="225"/>
      <c r="N228" s="226"/>
      <c r="O228" s="226"/>
      <c r="P228" s="226"/>
      <c r="Q228" s="226"/>
      <c r="R228" s="226"/>
      <c r="S228" s="226"/>
      <c r="T228" s="227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28" t="s">
        <v>145</v>
      </c>
      <c r="AU228" s="228" t="s">
        <v>87</v>
      </c>
      <c r="AV228" s="13" t="s">
        <v>87</v>
      </c>
      <c r="AW228" s="13" t="s">
        <v>38</v>
      </c>
      <c r="AX228" s="13" t="s">
        <v>78</v>
      </c>
      <c r="AY228" s="228" t="s">
        <v>136</v>
      </c>
    </row>
    <row r="229" s="15" customFormat="1">
      <c r="A229" s="15"/>
      <c r="B229" s="250"/>
      <c r="C229" s="251"/>
      <c r="D229" s="219" t="s">
        <v>145</v>
      </c>
      <c r="E229" s="252" t="s">
        <v>32</v>
      </c>
      <c r="F229" s="253" t="s">
        <v>469</v>
      </c>
      <c r="G229" s="251"/>
      <c r="H229" s="254">
        <v>394</v>
      </c>
      <c r="I229" s="255"/>
      <c r="J229" s="251"/>
      <c r="K229" s="251"/>
      <c r="L229" s="256"/>
      <c r="M229" s="257"/>
      <c r="N229" s="258"/>
      <c r="O229" s="258"/>
      <c r="P229" s="258"/>
      <c r="Q229" s="258"/>
      <c r="R229" s="258"/>
      <c r="S229" s="258"/>
      <c r="T229" s="259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60" t="s">
        <v>145</v>
      </c>
      <c r="AU229" s="260" t="s">
        <v>87</v>
      </c>
      <c r="AV229" s="15" t="s">
        <v>91</v>
      </c>
      <c r="AW229" s="15" t="s">
        <v>38</v>
      </c>
      <c r="AX229" s="15" t="s">
        <v>78</v>
      </c>
      <c r="AY229" s="260" t="s">
        <v>136</v>
      </c>
    </row>
    <row r="230" s="13" customFormat="1">
      <c r="A230" s="13"/>
      <c r="B230" s="217"/>
      <c r="C230" s="218"/>
      <c r="D230" s="219" t="s">
        <v>145</v>
      </c>
      <c r="E230" s="220" t="s">
        <v>32</v>
      </c>
      <c r="F230" s="221" t="s">
        <v>483</v>
      </c>
      <c r="G230" s="218"/>
      <c r="H230" s="222">
        <v>17.699999999999999</v>
      </c>
      <c r="I230" s="223"/>
      <c r="J230" s="218"/>
      <c r="K230" s="218"/>
      <c r="L230" s="224"/>
      <c r="M230" s="225"/>
      <c r="N230" s="226"/>
      <c r="O230" s="226"/>
      <c r="P230" s="226"/>
      <c r="Q230" s="226"/>
      <c r="R230" s="226"/>
      <c r="S230" s="226"/>
      <c r="T230" s="227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28" t="s">
        <v>145</v>
      </c>
      <c r="AU230" s="228" t="s">
        <v>87</v>
      </c>
      <c r="AV230" s="13" t="s">
        <v>87</v>
      </c>
      <c r="AW230" s="13" t="s">
        <v>38</v>
      </c>
      <c r="AX230" s="13" t="s">
        <v>78</v>
      </c>
      <c r="AY230" s="228" t="s">
        <v>136</v>
      </c>
    </row>
    <row r="231" s="14" customFormat="1">
      <c r="A231" s="14"/>
      <c r="B231" s="239"/>
      <c r="C231" s="240"/>
      <c r="D231" s="219" t="s">
        <v>145</v>
      </c>
      <c r="E231" s="241" t="s">
        <v>32</v>
      </c>
      <c r="F231" s="242" t="s">
        <v>411</v>
      </c>
      <c r="G231" s="240"/>
      <c r="H231" s="243">
        <v>411.69999999999999</v>
      </c>
      <c r="I231" s="244"/>
      <c r="J231" s="240"/>
      <c r="K231" s="240"/>
      <c r="L231" s="245"/>
      <c r="M231" s="246"/>
      <c r="N231" s="247"/>
      <c r="O231" s="247"/>
      <c r="P231" s="247"/>
      <c r="Q231" s="247"/>
      <c r="R231" s="247"/>
      <c r="S231" s="247"/>
      <c r="T231" s="248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9" t="s">
        <v>145</v>
      </c>
      <c r="AU231" s="249" t="s">
        <v>87</v>
      </c>
      <c r="AV231" s="14" t="s">
        <v>143</v>
      </c>
      <c r="AW231" s="14" t="s">
        <v>38</v>
      </c>
      <c r="AX231" s="14" t="s">
        <v>85</v>
      </c>
      <c r="AY231" s="249" t="s">
        <v>136</v>
      </c>
    </row>
    <row r="232" s="2" customFormat="1" ht="24.15" customHeight="1">
      <c r="A232" s="39"/>
      <c r="B232" s="40"/>
      <c r="C232" s="204" t="s">
        <v>484</v>
      </c>
      <c r="D232" s="204" t="s">
        <v>138</v>
      </c>
      <c r="E232" s="205" t="s">
        <v>485</v>
      </c>
      <c r="F232" s="206" t="s">
        <v>486</v>
      </c>
      <c r="G232" s="207" t="s">
        <v>223</v>
      </c>
      <c r="H232" s="208">
        <v>619</v>
      </c>
      <c r="I232" s="209"/>
      <c r="J232" s="210">
        <f>ROUND(I232*H232,2)</f>
        <v>0</v>
      </c>
      <c r="K232" s="206" t="s">
        <v>142</v>
      </c>
      <c r="L232" s="45"/>
      <c r="M232" s="211" t="s">
        <v>32</v>
      </c>
      <c r="N232" s="212" t="s">
        <v>49</v>
      </c>
      <c r="O232" s="85"/>
      <c r="P232" s="213">
        <f>O232*H232</f>
        <v>0</v>
      </c>
      <c r="Q232" s="213">
        <v>0</v>
      </c>
      <c r="R232" s="213">
        <f>Q232*H232</f>
        <v>0</v>
      </c>
      <c r="S232" s="213">
        <v>0</v>
      </c>
      <c r="T232" s="214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15" t="s">
        <v>274</v>
      </c>
      <c r="AT232" s="215" t="s">
        <v>138</v>
      </c>
      <c r="AU232" s="215" t="s">
        <v>87</v>
      </c>
      <c r="AY232" s="17" t="s">
        <v>136</v>
      </c>
      <c r="BE232" s="216">
        <f>IF(N232="základní",J232,0)</f>
        <v>0</v>
      </c>
      <c r="BF232" s="216">
        <f>IF(N232="snížená",J232,0)</f>
        <v>0</v>
      </c>
      <c r="BG232" s="216">
        <f>IF(N232="zákl. přenesená",J232,0)</f>
        <v>0</v>
      </c>
      <c r="BH232" s="216">
        <f>IF(N232="sníž. přenesená",J232,0)</f>
        <v>0</v>
      </c>
      <c r="BI232" s="216">
        <f>IF(N232="nulová",J232,0)</f>
        <v>0</v>
      </c>
      <c r="BJ232" s="17" t="s">
        <v>85</v>
      </c>
      <c r="BK232" s="216">
        <f>ROUND(I232*H232,2)</f>
        <v>0</v>
      </c>
      <c r="BL232" s="17" t="s">
        <v>274</v>
      </c>
      <c r="BM232" s="215" t="s">
        <v>487</v>
      </c>
    </row>
    <row r="233" s="13" customFormat="1">
      <c r="A233" s="13"/>
      <c r="B233" s="217"/>
      <c r="C233" s="218"/>
      <c r="D233" s="219" t="s">
        <v>145</v>
      </c>
      <c r="E233" s="220" t="s">
        <v>32</v>
      </c>
      <c r="F233" s="221" t="s">
        <v>408</v>
      </c>
      <c r="G233" s="218"/>
      <c r="H233" s="222">
        <v>558</v>
      </c>
      <c r="I233" s="223"/>
      <c r="J233" s="218"/>
      <c r="K233" s="218"/>
      <c r="L233" s="224"/>
      <c r="M233" s="225"/>
      <c r="N233" s="226"/>
      <c r="O233" s="226"/>
      <c r="P233" s="226"/>
      <c r="Q233" s="226"/>
      <c r="R233" s="226"/>
      <c r="S233" s="226"/>
      <c r="T233" s="227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28" t="s">
        <v>145</v>
      </c>
      <c r="AU233" s="228" t="s">
        <v>87</v>
      </c>
      <c r="AV233" s="13" t="s">
        <v>87</v>
      </c>
      <c r="AW233" s="13" t="s">
        <v>38</v>
      </c>
      <c r="AX233" s="13" t="s">
        <v>78</v>
      </c>
      <c r="AY233" s="228" t="s">
        <v>136</v>
      </c>
    </row>
    <row r="234" s="13" customFormat="1">
      <c r="A234" s="13"/>
      <c r="B234" s="217"/>
      <c r="C234" s="218"/>
      <c r="D234" s="219" t="s">
        <v>145</v>
      </c>
      <c r="E234" s="220" t="s">
        <v>32</v>
      </c>
      <c r="F234" s="221" t="s">
        <v>488</v>
      </c>
      <c r="G234" s="218"/>
      <c r="H234" s="222">
        <v>61</v>
      </c>
      <c r="I234" s="223"/>
      <c r="J234" s="218"/>
      <c r="K234" s="218"/>
      <c r="L234" s="224"/>
      <c r="M234" s="225"/>
      <c r="N234" s="226"/>
      <c r="O234" s="226"/>
      <c r="P234" s="226"/>
      <c r="Q234" s="226"/>
      <c r="R234" s="226"/>
      <c r="S234" s="226"/>
      <c r="T234" s="227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28" t="s">
        <v>145</v>
      </c>
      <c r="AU234" s="228" t="s">
        <v>87</v>
      </c>
      <c r="AV234" s="13" t="s">
        <v>87</v>
      </c>
      <c r="AW234" s="13" t="s">
        <v>38</v>
      </c>
      <c r="AX234" s="13" t="s">
        <v>78</v>
      </c>
      <c r="AY234" s="228" t="s">
        <v>136</v>
      </c>
    </row>
    <row r="235" s="14" customFormat="1">
      <c r="A235" s="14"/>
      <c r="B235" s="239"/>
      <c r="C235" s="240"/>
      <c r="D235" s="219" t="s">
        <v>145</v>
      </c>
      <c r="E235" s="241" t="s">
        <v>32</v>
      </c>
      <c r="F235" s="242" t="s">
        <v>411</v>
      </c>
      <c r="G235" s="240"/>
      <c r="H235" s="243">
        <v>619</v>
      </c>
      <c r="I235" s="244"/>
      <c r="J235" s="240"/>
      <c r="K235" s="240"/>
      <c r="L235" s="245"/>
      <c r="M235" s="246"/>
      <c r="N235" s="247"/>
      <c r="O235" s="247"/>
      <c r="P235" s="247"/>
      <c r="Q235" s="247"/>
      <c r="R235" s="247"/>
      <c r="S235" s="247"/>
      <c r="T235" s="248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9" t="s">
        <v>145</v>
      </c>
      <c r="AU235" s="249" t="s">
        <v>87</v>
      </c>
      <c r="AV235" s="14" t="s">
        <v>143</v>
      </c>
      <c r="AW235" s="14" t="s">
        <v>38</v>
      </c>
      <c r="AX235" s="14" t="s">
        <v>85</v>
      </c>
      <c r="AY235" s="249" t="s">
        <v>136</v>
      </c>
    </row>
    <row r="236" s="2" customFormat="1" ht="16.5" customHeight="1">
      <c r="A236" s="39"/>
      <c r="B236" s="40"/>
      <c r="C236" s="229" t="s">
        <v>489</v>
      </c>
      <c r="D236" s="229" t="s">
        <v>253</v>
      </c>
      <c r="E236" s="230" t="s">
        <v>490</v>
      </c>
      <c r="F236" s="231" t="s">
        <v>491</v>
      </c>
      <c r="G236" s="232" t="s">
        <v>223</v>
      </c>
      <c r="H236" s="233">
        <v>662.33000000000004</v>
      </c>
      <c r="I236" s="234"/>
      <c r="J236" s="235">
        <f>ROUND(I236*H236,2)</f>
        <v>0</v>
      </c>
      <c r="K236" s="231" t="s">
        <v>32</v>
      </c>
      <c r="L236" s="236"/>
      <c r="M236" s="237" t="s">
        <v>32</v>
      </c>
      <c r="N236" s="238" t="s">
        <v>49</v>
      </c>
      <c r="O236" s="85"/>
      <c r="P236" s="213">
        <f>O236*H236</f>
        <v>0</v>
      </c>
      <c r="Q236" s="213">
        <v>0</v>
      </c>
      <c r="R236" s="213">
        <f>Q236*H236</f>
        <v>0</v>
      </c>
      <c r="S236" s="213">
        <v>0</v>
      </c>
      <c r="T236" s="214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15" t="s">
        <v>295</v>
      </c>
      <c r="AT236" s="215" t="s">
        <v>253</v>
      </c>
      <c r="AU236" s="215" t="s">
        <v>87</v>
      </c>
      <c r="AY236" s="17" t="s">
        <v>136</v>
      </c>
      <c r="BE236" s="216">
        <f>IF(N236="základní",J236,0)</f>
        <v>0</v>
      </c>
      <c r="BF236" s="216">
        <f>IF(N236="snížená",J236,0)</f>
        <v>0</v>
      </c>
      <c r="BG236" s="216">
        <f>IF(N236="zákl. přenesená",J236,0)</f>
        <v>0</v>
      </c>
      <c r="BH236" s="216">
        <f>IF(N236="sníž. přenesená",J236,0)</f>
        <v>0</v>
      </c>
      <c r="BI236" s="216">
        <f>IF(N236="nulová",J236,0)</f>
        <v>0</v>
      </c>
      <c r="BJ236" s="17" t="s">
        <v>85</v>
      </c>
      <c r="BK236" s="216">
        <f>ROUND(I236*H236,2)</f>
        <v>0</v>
      </c>
      <c r="BL236" s="17" t="s">
        <v>274</v>
      </c>
      <c r="BM236" s="215" t="s">
        <v>492</v>
      </c>
    </row>
    <row r="237" s="13" customFormat="1">
      <c r="A237" s="13"/>
      <c r="B237" s="217"/>
      <c r="C237" s="218"/>
      <c r="D237" s="219" t="s">
        <v>145</v>
      </c>
      <c r="E237" s="220" t="s">
        <v>32</v>
      </c>
      <c r="F237" s="221" t="s">
        <v>408</v>
      </c>
      <c r="G237" s="218"/>
      <c r="H237" s="222">
        <v>558</v>
      </c>
      <c r="I237" s="223"/>
      <c r="J237" s="218"/>
      <c r="K237" s="218"/>
      <c r="L237" s="224"/>
      <c r="M237" s="225"/>
      <c r="N237" s="226"/>
      <c r="O237" s="226"/>
      <c r="P237" s="226"/>
      <c r="Q237" s="226"/>
      <c r="R237" s="226"/>
      <c r="S237" s="226"/>
      <c r="T237" s="227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28" t="s">
        <v>145</v>
      </c>
      <c r="AU237" s="228" t="s">
        <v>87</v>
      </c>
      <c r="AV237" s="13" t="s">
        <v>87</v>
      </c>
      <c r="AW237" s="13" t="s">
        <v>38</v>
      </c>
      <c r="AX237" s="13" t="s">
        <v>78</v>
      </c>
      <c r="AY237" s="228" t="s">
        <v>136</v>
      </c>
    </row>
    <row r="238" s="13" customFormat="1">
      <c r="A238" s="13"/>
      <c r="B238" s="217"/>
      <c r="C238" s="218"/>
      <c r="D238" s="219" t="s">
        <v>145</v>
      </c>
      <c r="E238" s="220" t="s">
        <v>32</v>
      </c>
      <c r="F238" s="221" t="s">
        <v>488</v>
      </c>
      <c r="G238" s="218"/>
      <c r="H238" s="222">
        <v>61</v>
      </c>
      <c r="I238" s="223"/>
      <c r="J238" s="218"/>
      <c r="K238" s="218"/>
      <c r="L238" s="224"/>
      <c r="M238" s="225"/>
      <c r="N238" s="226"/>
      <c r="O238" s="226"/>
      <c r="P238" s="226"/>
      <c r="Q238" s="226"/>
      <c r="R238" s="226"/>
      <c r="S238" s="226"/>
      <c r="T238" s="227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28" t="s">
        <v>145</v>
      </c>
      <c r="AU238" s="228" t="s">
        <v>87</v>
      </c>
      <c r="AV238" s="13" t="s">
        <v>87</v>
      </c>
      <c r="AW238" s="13" t="s">
        <v>38</v>
      </c>
      <c r="AX238" s="13" t="s">
        <v>78</v>
      </c>
      <c r="AY238" s="228" t="s">
        <v>136</v>
      </c>
    </row>
    <row r="239" s="15" customFormat="1">
      <c r="A239" s="15"/>
      <c r="B239" s="250"/>
      <c r="C239" s="251"/>
      <c r="D239" s="219" t="s">
        <v>145</v>
      </c>
      <c r="E239" s="252" t="s">
        <v>32</v>
      </c>
      <c r="F239" s="253" t="s">
        <v>469</v>
      </c>
      <c r="G239" s="251"/>
      <c r="H239" s="254">
        <v>619</v>
      </c>
      <c r="I239" s="255"/>
      <c r="J239" s="251"/>
      <c r="K239" s="251"/>
      <c r="L239" s="256"/>
      <c r="M239" s="257"/>
      <c r="N239" s="258"/>
      <c r="O239" s="258"/>
      <c r="P239" s="258"/>
      <c r="Q239" s="258"/>
      <c r="R239" s="258"/>
      <c r="S239" s="258"/>
      <c r="T239" s="259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60" t="s">
        <v>145</v>
      </c>
      <c r="AU239" s="260" t="s">
        <v>87</v>
      </c>
      <c r="AV239" s="15" t="s">
        <v>91</v>
      </c>
      <c r="AW239" s="15" t="s">
        <v>38</v>
      </c>
      <c r="AX239" s="15" t="s">
        <v>78</v>
      </c>
      <c r="AY239" s="260" t="s">
        <v>136</v>
      </c>
    </row>
    <row r="240" s="13" customFormat="1">
      <c r="A240" s="13"/>
      <c r="B240" s="217"/>
      <c r="C240" s="218"/>
      <c r="D240" s="219" t="s">
        <v>145</v>
      </c>
      <c r="E240" s="220" t="s">
        <v>32</v>
      </c>
      <c r="F240" s="221" t="s">
        <v>493</v>
      </c>
      <c r="G240" s="218"/>
      <c r="H240" s="222">
        <v>43.329999999999998</v>
      </c>
      <c r="I240" s="223"/>
      <c r="J240" s="218"/>
      <c r="K240" s="218"/>
      <c r="L240" s="224"/>
      <c r="M240" s="225"/>
      <c r="N240" s="226"/>
      <c r="O240" s="226"/>
      <c r="P240" s="226"/>
      <c r="Q240" s="226"/>
      <c r="R240" s="226"/>
      <c r="S240" s="226"/>
      <c r="T240" s="227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28" t="s">
        <v>145</v>
      </c>
      <c r="AU240" s="228" t="s">
        <v>87</v>
      </c>
      <c r="AV240" s="13" t="s">
        <v>87</v>
      </c>
      <c r="AW240" s="13" t="s">
        <v>38</v>
      </c>
      <c r="AX240" s="13" t="s">
        <v>78</v>
      </c>
      <c r="AY240" s="228" t="s">
        <v>136</v>
      </c>
    </row>
    <row r="241" s="14" customFormat="1">
      <c r="A241" s="14"/>
      <c r="B241" s="239"/>
      <c r="C241" s="240"/>
      <c r="D241" s="219" t="s">
        <v>145</v>
      </c>
      <c r="E241" s="241" t="s">
        <v>32</v>
      </c>
      <c r="F241" s="242" t="s">
        <v>411</v>
      </c>
      <c r="G241" s="240"/>
      <c r="H241" s="243">
        <v>662.33000000000004</v>
      </c>
      <c r="I241" s="244"/>
      <c r="J241" s="240"/>
      <c r="K241" s="240"/>
      <c r="L241" s="245"/>
      <c r="M241" s="246"/>
      <c r="N241" s="247"/>
      <c r="O241" s="247"/>
      <c r="P241" s="247"/>
      <c r="Q241" s="247"/>
      <c r="R241" s="247"/>
      <c r="S241" s="247"/>
      <c r="T241" s="248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49" t="s">
        <v>145</v>
      </c>
      <c r="AU241" s="249" t="s">
        <v>87</v>
      </c>
      <c r="AV241" s="14" t="s">
        <v>143</v>
      </c>
      <c r="AW241" s="14" t="s">
        <v>38</v>
      </c>
      <c r="AX241" s="14" t="s">
        <v>85</v>
      </c>
      <c r="AY241" s="249" t="s">
        <v>136</v>
      </c>
    </row>
    <row r="242" s="2" customFormat="1" ht="24.15" customHeight="1">
      <c r="A242" s="39"/>
      <c r="B242" s="40"/>
      <c r="C242" s="204" t="s">
        <v>494</v>
      </c>
      <c r="D242" s="204" t="s">
        <v>138</v>
      </c>
      <c r="E242" s="205" t="s">
        <v>495</v>
      </c>
      <c r="F242" s="206" t="s">
        <v>496</v>
      </c>
      <c r="G242" s="207" t="s">
        <v>223</v>
      </c>
      <c r="H242" s="208">
        <v>1013</v>
      </c>
      <c r="I242" s="209"/>
      <c r="J242" s="210">
        <f>ROUND(I242*H242,2)</f>
        <v>0</v>
      </c>
      <c r="K242" s="206" t="s">
        <v>142</v>
      </c>
      <c r="L242" s="45"/>
      <c r="M242" s="211" t="s">
        <v>32</v>
      </c>
      <c r="N242" s="212" t="s">
        <v>49</v>
      </c>
      <c r="O242" s="85"/>
      <c r="P242" s="213">
        <f>O242*H242</f>
        <v>0</v>
      </c>
      <c r="Q242" s="213">
        <v>0</v>
      </c>
      <c r="R242" s="213">
        <f>Q242*H242</f>
        <v>0</v>
      </c>
      <c r="S242" s="213">
        <v>0</v>
      </c>
      <c r="T242" s="214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15" t="s">
        <v>274</v>
      </c>
      <c r="AT242" s="215" t="s">
        <v>138</v>
      </c>
      <c r="AU242" s="215" t="s">
        <v>87</v>
      </c>
      <c r="AY242" s="17" t="s">
        <v>136</v>
      </c>
      <c r="BE242" s="216">
        <f>IF(N242="základní",J242,0)</f>
        <v>0</v>
      </c>
      <c r="BF242" s="216">
        <f>IF(N242="snížená",J242,0)</f>
        <v>0</v>
      </c>
      <c r="BG242" s="216">
        <f>IF(N242="zákl. přenesená",J242,0)</f>
        <v>0</v>
      </c>
      <c r="BH242" s="216">
        <f>IF(N242="sníž. přenesená",J242,0)</f>
        <v>0</v>
      </c>
      <c r="BI242" s="216">
        <f>IF(N242="nulová",J242,0)</f>
        <v>0</v>
      </c>
      <c r="BJ242" s="17" t="s">
        <v>85</v>
      </c>
      <c r="BK242" s="216">
        <f>ROUND(I242*H242,2)</f>
        <v>0</v>
      </c>
      <c r="BL242" s="17" t="s">
        <v>274</v>
      </c>
      <c r="BM242" s="215" t="s">
        <v>497</v>
      </c>
    </row>
    <row r="243" s="13" customFormat="1">
      <c r="A243" s="13"/>
      <c r="B243" s="217"/>
      <c r="C243" s="218"/>
      <c r="D243" s="219" t="s">
        <v>145</v>
      </c>
      <c r="E243" s="220" t="s">
        <v>32</v>
      </c>
      <c r="F243" s="221" t="s">
        <v>481</v>
      </c>
      <c r="G243" s="218"/>
      <c r="H243" s="222">
        <v>348</v>
      </c>
      <c r="I243" s="223"/>
      <c r="J243" s="218"/>
      <c r="K243" s="218"/>
      <c r="L243" s="224"/>
      <c r="M243" s="225"/>
      <c r="N243" s="226"/>
      <c r="O243" s="226"/>
      <c r="P243" s="226"/>
      <c r="Q243" s="226"/>
      <c r="R243" s="226"/>
      <c r="S243" s="226"/>
      <c r="T243" s="227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28" t="s">
        <v>145</v>
      </c>
      <c r="AU243" s="228" t="s">
        <v>87</v>
      </c>
      <c r="AV243" s="13" t="s">
        <v>87</v>
      </c>
      <c r="AW243" s="13" t="s">
        <v>38</v>
      </c>
      <c r="AX243" s="13" t="s">
        <v>78</v>
      </c>
      <c r="AY243" s="228" t="s">
        <v>136</v>
      </c>
    </row>
    <row r="244" s="13" customFormat="1">
      <c r="A244" s="13"/>
      <c r="B244" s="217"/>
      <c r="C244" s="218"/>
      <c r="D244" s="219" t="s">
        <v>145</v>
      </c>
      <c r="E244" s="220" t="s">
        <v>32</v>
      </c>
      <c r="F244" s="221" t="s">
        <v>408</v>
      </c>
      <c r="G244" s="218"/>
      <c r="H244" s="222">
        <v>558</v>
      </c>
      <c r="I244" s="223"/>
      <c r="J244" s="218"/>
      <c r="K244" s="218"/>
      <c r="L244" s="224"/>
      <c r="M244" s="225"/>
      <c r="N244" s="226"/>
      <c r="O244" s="226"/>
      <c r="P244" s="226"/>
      <c r="Q244" s="226"/>
      <c r="R244" s="226"/>
      <c r="S244" s="226"/>
      <c r="T244" s="227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28" t="s">
        <v>145</v>
      </c>
      <c r="AU244" s="228" t="s">
        <v>87</v>
      </c>
      <c r="AV244" s="13" t="s">
        <v>87</v>
      </c>
      <c r="AW244" s="13" t="s">
        <v>38</v>
      </c>
      <c r="AX244" s="13" t="s">
        <v>78</v>
      </c>
      <c r="AY244" s="228" t="s">
        <v>136</v>
      </c>
    </row>
    <row r="245" s="13" customFormat="1">
      <c r="A245" s="13"/>
      <c r="B245" s="217"/>
      <c r="C245" s="218"/>
      <c r="D245" s="219" t="s">
        <v>145</v>
      </c>
      <c r="E245" s="220" t="s">
        <v>32</v>
      </c>
      <c r="F245" s="221" t="s">
        <v>488</v>
      </c>
      <c r="G245" s="218"/>
      <c r="H245" s="222">
        <v>61</v>
      </c>
      <c r="I245" s="223"/>
      <c r="J245" s="218"/>
      <c r="K245" s="218"/>
      <c r="L245" s="224"/>
      <c r="M245" s="225"/>
      <c r="N245" s="226"/>
      <c r="O245" s="226"/>
      <c r="P245" s="226"/>
      <c r="Q245" s="226"/>
      <c r="R245" s="226"/>
      <c r="S245" s="226"/>
      <c r="T245" s="227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28" t="s">
        <v>145</v>
      </c>
      <c r="AU245" s="228" t="s">
        <v>87</v>
      </c>
      <c r="AV245" s="13" t="s">
        <v>87</v>
      </c>
      <c r="AW245" s="13" t="s">
        <v>38</v>
      </c>
      <c r="AX245" s="13" t="s">
        <v>78</v>
      </c>
      <c r="AY245" s="228" t="s">
        <v>136</v>
      </c>
    </row>
    <row r="246" s="13" customFormat="1">
      <c r="A246" s="13"/>
      <c r="B246" s="217"/>
      <c r="C246" s="218"/>
      <c r="D246" s="219" t="s">
        <v>145</v>
      </c>
      <c r="E246" s="220" t="s">
        <v>32</v>
      </c>
      <c r="F246" s="221" t="s">
        <v>482</v>
      </c>
      <c r="G246" s="218"/>
      <c r="H246" s="222">
        <v>46</v>
      </c>
      <c r="I246" s="223"/>
      <c r="J246" s="218"/>
      <c r="K246" s="218"/>
      <c r="L246" s="224"/>
      <c r="M246" s="225"/>
      <c r="N246" s="226"/>
      <c r="O246" s="226"/>
      <c r="P246" s="226"/>
      <c r="Q246" s="226"/>
      <c r="R246" s="226"/>
      <c r="S246" s="226"/>
      <c r="T246" s="227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28" t="s">
        <v>145</v>
      </c>
      <c r="AU246" s="228" t="s">
        <v>87</v>
      </c>
      <c r="AV246" s="13" t="s">
        <v>87</v>
      </c>
      <c r="AW246" s="13" t="s">
        <v>38</v>
      </c>
      <c r="AX246" s="13" t="s">
        <v>78</v>
      </c>
      <c r="AY246" s="228" t="s">
        <v>136</v>
      </c>
    </row>
    <row r="247" s="14" customFormat="1">
      <c r="A247" s="14"/>
      <c r="B247" s="239"/>
      <c r="C247" s="240"/>
      <c r="D247" s="219" t="s">
        <v>145</v>
      </c>
      <c r="E247" s="241" t="s">
        <v>32</v>
      </c>
      <c r="F247" s="242" t="s">
        <v>411</v>
      </c>
      <c r="G247" s="240"/>
      <c r="H247" s="243">
        <v>1013</v>
      </c>
      <c r="I247" s="244"/>
      <c r="J247" s="240"/>
      <c r="K247" s="240"/>
      <c r="L247" s="245"/>
      <c r="M247" s="246"/>
      <c r="N247" s="247"/>
      <c r="O247" s="247"/>
      <c r="P247" s="247"/>
      <c r="Q247" s="247"/>
      <c r="R247" s="247"/>
      <c r="S247" s="247"/>
      <c r="T247" s="248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49" t="s">
        <v>145</v>
      </c>
      <c r="AU247" s="249" t="s">
        <v>87</v>
      </c>
      <c r="AV247" s="14" t="s">
        <v>143</v>
      </c>
      <c r="AW247" s="14" t="s">
        <v>38</v>
      </c>
      <c r="AX247" s="14" t="s">
        <v>85</v>
      </c>
      <c r="AY247" s="249" t="s">
        <v>136</v>
      </c>
    </row>
    <row r="248" s="12" customFormat="1" ht="22.8" customHeight="1">
      <c r="A248" s="12"/>
      <c r="B248" s="188"/>
      <c r="C248" s="189"/>
      <c r="D248" s="190" t="s">
        <v>77</v>
      </c>
      <c r="E248" s="202" t="s">
        <v>498</v>
      </c>
      <c r="F248" s="202" t="s">
        <v>499</v>
      </c>
      <c r="G248" s="189"/>
      <c r="H248" s="189"/>
      <c r="I248" s="192"/>
      <c r="J248" s="203">
        <f>BK248</f>
        <v>0</v>
      </c>
      <c r="K248" s="189"/>
      <c r="L248" s="194"/>
      <c r="M248" s="195"/>
      <c r="N248" s="196"/>
      <c r="O248" s="196"/>
      <c r="P248" s="197">
        <f>SUM(P249:P321)</f>
        <v>0</v>
      </c>
      <c r="Q248" s="196"/>
      <c r="R248" s="197">
        <f>SUM(R249:R321)</f>
        <v>156.72458338000001</v>
      </c>
      <c r="S248" s="196"/>
      <c r="T248" s="198">
        <f>SUM(T249:T321)</f>
        <v>0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199" t="s">
        <v>91</v>
      </c>
      <c r="AT248" s="200" t="s">
        <v>77</v>
      </c>
      <c r="AU248" s="200" t="s">
        <v>85</v>
      </c>
      <c r="AY248" s="199" t="s">
        <v>136</v>
      </c>
      <c r="BK248" s="201">
        <f>SUM(BK249:BK321)</f>
        <v>0</v>
      </c>
    </row>
    <row r="249" s="2" customFormat="1" ht="24.15" customHeight="1">
      <c r="A249" s="39"/>
      <c r="B249" s="40"/>
      <c r="C249" s="204" t="s">
        <v>500</v>
      </c>
      <c r="D249" s="204" t="s">
        <v>138</v>
      </c>
      <c r="E249" s="205" t="s">
        <v>501</v>
      </c>
      <c r="F249" s="206" t="s">
        <v>502</v>
      </c>
      <c r="G249" s="207" t="s">
        <v>141</v>
      </c>
      <c r="H249" s="208">
        <v>690.10000000000002</v>
      </c>
      <c r="I249" s="209"/>
      <c r="J249" s="210">
        <f>ROUND(I249*H249,2)</f>
        <v>0</v>
      </c>
      <c r="K249" s="206" t="s">
        <v>142</v>
      </c>
      <c r="L249" s="45"/>
      <c r="M249" s="211" t="s">
        <v>32</v>
      </c>
      <c r="N249" s="212" t="s">
        <v>49</v>
      </c>
      <c r="O249" s="85"/>
      <c r="P249" s="213">
        <f>O249*H249</f>
        <v>0</v>
      </c>
      <c r="Q249" s="213">
        <v>0</v>
      </c>
      <c r="R249" s="213">
        <f>Q249*H249</f>
        <v>0</v>
      </c>
      <c r="S249" s="213">
        <v>0</v>
      </c>
      <c r="T249" s="214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15" t="s">
        <v>274</v>
      </c>
      <c r="AT249" s="215" t="s">
        <v>138</v>
      </c>
      <c r="AU249" s="215" t="s">
        <v>87</v>
      </c>
      <c r="AY249" s="17" t="s">
        <v>136</v>
      </c>
      <c r="BE249" s="216">
        <f>IF(N249="základní",J249,0)</f>
        <v>0</v>
      </c>
      <c r="BF249" s="216">
        <f>IF(N249="snížená",J249,0)</f>
        <v>0</v>
      </c>
      <c r="BG249" s="216">
        <f>IF(N249="zákl. přenesená",J249,0)</f>
        <v>0</v>
      </c>
      <c r="BH249" s="216">
        <f>IF(N249="sníž. přenesená",J249,0)</f>
        <v>0</v>
      </c>
      <c r="BI249" s="216">
        <f>IF(N249="nulová",J249,0)</f>
        <v>0</v>
      </c>
      <c r="BJ249" s="17" t="s">
        <v>85</v>
      </c>
      <c r="BK249" s="216">
        <f>ROUND(I249*H249,2)</f>
        <v>0</v>
      </c>
      <c r="BL249" s="17" t="s">
        <v>274</v>
      </c>
      <c r="BM249" s="215" t="s">
        <v>503</v>
      </c>
    </row>
    <row r="250" s="13" customFormat="1">
      <c r="A250" s="13"/>
      <c r="B250" s="217"/>
      <c r="C250" s="218"/>
      <c r="D250" s="219" t="s">
        <v>145</v>
      </c>
      <c r="E250" s="220" t="s">
        <v>32</v>
      </c>
      <c r="F250" s="221" t="s">
        <v>504</v>
      </c>
      <c r="G250" s="218"/>
      <c r="H250" s="222">
        <v>690.10000000000002</v>
      </c>
      <c r="I250" s="223"/>
      <c r="J250" s="218"/>
      <c r="K250" s="218"/>
      <c r="L250" s="224"/>
      <c r="M250" s="225"/>
      <c r="N250" s="226"/>
      <c r="O250" s="226"/>
      <c r="P250" s="226"/>
      <c r="Q250" s="226"/>
      <c r="R250" s="226"/>
      <c r="S250" s="226"/>
      <c r="T250" s="227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28" t="s">
        <v>145</v>
      </c>
      <c r="AU250" s="228" t="s">
        <v>87</v>
      </c>
      <c r="AV250" s="13" t="s">
        <v>87</v>
      </c>
      <c r="AW250" s="13" t="s">
        <v>38</v>
      </c>
      <c r="AX250" s="13" t="s">
        <v>85</v>
      </c>
      <c r="AY250" s="228" t="s">
        <v>136</v>
      </c>
    </row>
    <row r="251" s="2" customFormat="1" ht="33" customHeight="1">
      <c r="A251" s="39"/>
      <c r="B251" s="40"/>
      <c r="C251" s="204" t="s">
        <v>505</v>
      </c>
      <c r="D251" s="204" t="s">
        <v>138</v>
      </c>
      <c r="E251" s="205" t="s">
        <v>506</v>
      </c>
      <c r="F251" s="206" t="s">
        <v>507</v>
      </c>
      <c r="G251" s="207" t="s">
        <v>141</v>
      </c>
      <c r="H251" s="208">
        <v>260</v>
      </c>
      <c r="I251" s="209"/>
      <c r="J251" s="210">
        <f>ROUND(I251*H251,2)</f>
        <v>0</v>
      </c>
      <c r="K251" s="206" t="s">
        <v>142</v>
      </c>
      <c r="L251" s="45"/>
      <c r="M251" s="211" t="s">
        <v>32</v>
      </c>
      <c r="N251" s="212" t="s">
        <v>49</v>
      </c>
      <c r="O251" s="85"/>
      <c r="P251" s="213">
        <f>O251*H251</f>
        <v>0</v>
      </c>
      <c r="Q251" s="213">
        <v>0</v>
      </c>
      <c r="R251" s="213">
        <f>Q251*H251</f>
        <v>0</v>
      </c>
      <c r="S251" s="213">
        <v>0</v>
      </c>
      <c r="T251" s="214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15" t="s">
        <v>274</v>
      </c>
      <c r="AT251" s="215" t="s">
        <v>138</v>
      </c>
      <c r="AU251" s="215" t="s">
        <v>87</v>
      </c>
      <c r="AY251" s="17" t="s">
        <v>136</v>
      </c>
      <c r="BE251" s="216">
        <f>IF(N251="základní",J251,0)</f>
        <v>0</v>
      </c>
      <c r="BF251" s="216">
        <f>IF(N251="snížená",J251,0)</f>
        <v>0</v>
      </c>
      <c r="BG251" s="216">
        <f>IF(N251="zákl. přenesená",J251,0)</f>
        <v>0</v>
      </c>
      <c r="BH251" s="216">
        <f>IF(N251="sníž. přenesená",J251,0)</f>
        <v>0</v>
      </c>
      <c r="BI251" s="216">
        <f>IF(N251="nulová",J251,0)</f>
        <v>0</v>
      </c>
      <c r="BJ251" s="17" t="s">
        <v>85</v>
      </c>
      <c r="BK251" s="216">
        <f>ROUND(I251*H251,2)</f>
        <v>0</v>
      </c>
      <c r="BL251" s="17" t="s">
        <v>274</v>
      </c>
      <c r="BM251" s="215" t="s">
        <v>508</v>
      </c>
    </row>
    <row r="252" s="13" customFormat="1">
      <c r="A252" s="13"/>
      <c r="B252" s="217"/>
      <c r="C252" s="218"/>
      <c r="D252" s="219" t="s">
        <v>145</v>
      </c>
      <c r="E252" s="220" t="s">
        <v>32</v>
      </c>
      <c r="F252" s="221" t="s">
        <v>509</v>
      </c>
      <c r="G252" s="218"/>
      <c r="H252" s="222">
        <v>260</v>
      </c>
      <c r="I252" s="223"/>
      <c r="J252" s="218"/>
      <c r="K252" s="218"/>
      <c r="L252" s="224"/>
      <c r="M252" s="225"/>
      <c r="N252" s="226"/>
      <c r="O252" s="226"/>
      <c r="P252" s="226"/>
      <c r="Q252" s="226"/>
      <c r="R252" s="226"/>
      <c r="S252" s="226"/>
      <c r="T252" s="227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28" t="s">
        <v>145</v>
      </c>
      <c r="AU252" s="228" t="s">
        <v>87</v>
      </c>
      <c r="AV252" s="13" t="s">
        <v>87</v>
      </c>
      <c r="AW252" s="13" t="s">
        <v>38</v>
      </c>
      <c r="AX252" s="13" t="s">
        <v>85</v>
      </c>
      <c r="AY252" s="228" t="s">
        <v>136</v>
      </c>
    </row>
    <row r="253" s="2" customFormat="1" ht="33" customHeight="1">
      <c r="A253" s="39"/>
      <c r="B253" s="40"/>
      <c r="C253" s="204" t="s">
        <v>510</v>
      </c>
      <c r="D253" s="204" t="s">
        <v>138</v>
      </c>
      <c r="E253" s="205" t="s">
        <v>511</v>
      </c>
      <c r="F253" s="206" t="s">
        <v>512</v>
      </c>
      <c r="G253" s="207" t="s">
        <v>177</v>
      </c>
      <c r="H253" s="208">
        <v>95.680000000000007</v>
      </c>
      <c r="I253" s="209"/>
      <c r="J253" s="210">
        <f>ROUND(I253*H253,2)</f>
        <v>0</v>
      </c>
      <c r="K253" s="206" t="s">
        <v>142</v>
      </c>
      <c r="L253" s="45"/>
      <c r="M253" s="211" t="s">
        <v>32</v>
      </c>
      <c r="N253" s="212" t="s">
        <v>49</v>
      </c>
      <c r="O253" s="85"/>
      <c r="P253" s="213">
        <f>O253*H253</f>
        <v>0</v>
      </c>
      <c r="Q253" s="213">
        <v>0</v>
      </c>
      <c r="R253" s="213">
        <f>Q253*H253</f>
        <v>0</v>
      </c>
      <c r="S253" s="213">
        <v>0</v>
      </c>
      <c r="T253" s="214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15" t="s">
        <v>274</v>
      </c>
      <c r="AT253" s="215" t="s">
        <v>138</v>
      </c>
      <c r="AU253" s="215" t="s">
        <v>87</v>
      </c>
      <c r="AY253" s="17" t="s">
        <v>136</v>
      </c>
      <c r="BE253" s="216">
        <f>IF(N253="základní",J253,0)</f>
        <v>0</v>
      </c>
      <c r="BF253" s="216">
        <f>IF(N253="snížená",J253,0)</f>
        <v>0</v>
      </c>
      <c r="BG253" s="216">
        <f>IF(N253="zákl. přenesená",J253,0)</f>
        <v>0</v>
      </c>
      <c r="BH253" s="216">
        <f>IF(N253="sníž. přenesená",J253,0)</f>
        <v>0</v>
      </c>
      <c r="BI253" s="216">
        <f>IF(N253="nulová",J253,0)</f>
        <v>0</v>
      </c>
      <c r="BJ253" s="17" t="s">
        <v>85</v>
      </c>
      <c r="BK253" s="216">
        <f>ROUND(I253*H253,2)</f>
        <v>0</v>
      </c>
      <c r="BL253" s="17" t="s">
        <v>274</v>
      </c>
      <c r="BM253" s="215" t="s">
        <v>513</v>
      </c>
    </row>
    <row r="254" s="13" customFormat="1">
      <c r="A254" s="13"/>
      <c r="B254" s="217"/>
      <c r="C254" s="218"/>
      <c r="D254" s="219" t="s">
        <v>145</v>
      </c>
      <c r="E254" s="220" t="s">
        <v>32</v>
      </c>
      <c r="F254" s="221" t="s">
        <v>514</v>
      </c>
      <c r="G254" s="218"/>
      <c r="H254" s="222">
        <v>16.48</v>
      </c>
      <c r="I254" s="223"/>
      <c r="J254" s="218"/>
      <c r="K254" s="218"/>
      <c r="L254" s="224"/>
      <c r="M254" s="225"/>
      <c r="N254" s="226"/>
      <c r="O254" s="226"/>
      <c r="P254" s="226"/>
      <c r="Q254" s="226"/>
      <c r="R254" s="226"/>
      <c r="S254" s="226"/>
      <c r="T254" s="227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28" t="s">
        <v>145</v>
      </c>
      <c r="AU254" s="228" t="s">
        <v>87</v>
      </c>
      <c r="AV254" s="13" t="s">
        <v>87</v>
      </c>
      <c r="AW254" s="13" t="s">
        <v>38</v>
      </c>
      <c r="AX254" s="13" t="s">
        <v>78</v>
      </c>
      <c r="AY254" s="228" t="s">
        <v>136</v>
      </c>
    </row>
    <row r="255" s="13" customFormat="1">
      <c r="A255" s="13"/>
      <c r="B255" s="217"/>
      <c r="C255" s="218"/>
      <c r="D255" s="219" t="s">
        <v>145</v>
      </c>
      <c r="E255" s="220" t="s">
        <v>32</v>
      </c>
      <c r="F255" s="221" t="s">
        <v>515</v>
      </c>
      <c r="G255" s="218"/>
      <c r="H255" s="222">
        <v>79.200000000000003</v>
      </c>
      <c r="I255" s="223"/>
      <c r="J255" s="218"/>
      <c r="K255" s="218"/>
      <c r="L255" s="224"/>
      <c r="M255" s="225"/>
      <c r="N255" s="226"/>
      <c r="O255" s="226"/>
      <c r="P255" s="226"/>
      <c r="Q255" s="226"/>
      <c r="R255" s="226"/>
      <c r="S255" s="226"/>
      <c r="T255" s="227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28" t="s">
        <v>145</v>
      </c>
      <c r="AU255" s="228" t="s">
        <v>87</v>
      </c>
      <c r="AV255" s="13" t="s">
        <v>87</v>
      </c>
      <c r="AW255" s="13" t="s">
        <v>38</v>
      </c>
      <c r="AX255" s="13" t="s">
        <v>78</v>
      </c>
      <c r="AY255" s="228" t="s">
        <v>136</v>
      </c>
    </row>
    <row r="256" s="14" customFormat="1">
      <c r="A256" s="14"/>
      <c r="B256" s="239"/>
      <c r="C256" s="240"/>
      <c r="D256" s="219" t="s">
        <v>145</v>
      </c>
      <c r="E256" s="241" t="s">
        <v>32</v>
      </c>
      <c r="F256" s="242" t="s">
        <v>411</v>
      </c>
      <c r="G256" s="240"/>
      <c r="H256" s="243">
        <v>95.680000000000007</v>
      </c>
      <c r="I256" s="244"/>
      <c r="J256" s="240"/>
      <c r="K256" s="240"/>
      <c r="L256" s="245"/>
      <c r="M256" s="246"/>
      <c r="N256" s="247"/>
      <c r="O256" s="247"/>
      <c r="P256" s="247"/>
      <c r="Q256" s="247"/>
      <c r="R256" s="247"/>
      <c r="S256" s="247"/>
      <c r="T256" s="248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49" t="s">
        <v>145</v>
      </c>
      <c r="AU256" s="249" t="s">
        <v>87</v>
      </c>
      <c r="AV256" s="14" t="s">
        <v>143</v>
      </c>
      <c r="AW256" s="14" t="s">
        <v>38</v>
      </c>
      <c r="AX256" s="14" t="s">
        <v>85</v>
      </c>
      <c r="AY256" s="249" t="s">
        <v>136</v>
      </c>
    </row>
    <row r="257" s="2" customFormat="1" ht="37.8" customHeight="1">
      <c r="A257" s="39"/>
      <c r="B257" s="40"/>
      <c r="C257" s="204" t="s">
        <v>516</v>
      </c>
      <c r="D257" s="204" t="s">
        <v>138</v>
      </c>
      <c r="E257" s="205" t="s">
        <v>517</v>
      </c>
      <c r="F257" s="206" t="s">
        <v>518</v>
      </c>
      <c r="G257" s="207" t="s">
        <v>261</v>
      </c>
      <c r="H257" s="208">
        <v>15</v>
      </c>
      <c r="I257" s="209"/>
      <c r="J257" s="210">
        <f>ROUND(I257*H257,2)</f>
        <v>0</v>
      </c>
      <c r="K257" s="206" t="s">
        <v>142</v>
      </c>
      <c r="L257" s="45"/>
      <c r="M257" s="211" t="s">
        <v>32</v>
      </c>
      <c r="N257" s="212" t="s">
        <v>49</v>
      </c>
      <c r="O257" s="85"/>
      <c r="P257" s="213">
        <f>O257*H257</f>
        <v>0</v>
      </c>
      <c r="Q257" s="213">
        <v>0</v>
      </c>
      <c r="R257" s="213">
        <f>Q257*H257</f>
        <v>0</v>
      </c>
      <c r="S257" s="213">
        <v>0</v>
      </c>
      <c r="T257" s="214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15" t="s">
        <v>274</v>
      </c>
      <c r="AT257" s="215" t="s">
        <v>138</v>
      </c>
      <c r="AU257" s="215" t="s">
        <v>87</v>
      </c>
      <c r="AY257" s="17" t="s">
        <v>136</v>
      </c>
      <c r="BE257" s="216">
        <f>IF(N257="základní",J257,0)</f>
        <v>0</v>
      </c>
      <c r="BF257" s="216">
        <f>IF(N257="snížená",J257,0)</f>
        <v>0</v>
      </c>
      <c r="BG257" s="216">
        <f>IF(N257="zákl. přenesená",J257,0)</f>
        <v>0</v>
      </c>
      <c r="BH257" s="216">
        <f>IF(N257="sníž. přenesená",J257,0)</f>
        <v>0</v>
      </c>
      <c r="BI257" s="216">
        <f>IF(N257="nulová",J257,0)</f>
        <v>0</v>
      </c>
      <c r="BJ257" s="17" t="s">
        <v>85</v>
      </c>
      <c r="BK257" s="216">
        <f>ROUND(I257*H257,2)</f>
        <v>0</v>
      </c>
      <c r="BL257" s="17" t="s">
        <v>274</v>
      </c>
      <c r="BM257" s="215" t="s">
        <v>519</v>
      </c>
    </row>
    <row r="258" s="2" customFormat="1" ht="37.8" customHeight="1">
      <c r="A258" s="39"/>
      <c r="B258" s="40"/>
      <c r="C258" s="204" t="s">
        <v>520</v>
      </c>
      <c r="D258" s="204" t="s">
        <v>138</v>
      </c>
      <c r="E258" s="205" t="s">
        <v>521</v>
      </c>
      <c r="F258" s="206" t="s">
        <v>518</v>
      </c>
      <c r="G258" s="207" t="s">
        <v>261</v>
      </c>
      <c r="H258" s="208">
        <v>15</v>
      </c>
      <c r="I258" s="209"/>
      <c r="J258" s="210">
        <f>ROUND(I258*H258,2)</f>
        <v>0</v>
      </c>
      <c r="K258" s="206" t="s">
        <v>32</v>
      </c>
      <c r="L258" s="45"/>
      <c r="M258" s="211" t="s">
        <v>32</v>
      </c>
      <c r="N258" s="212" t="s">
        <v>49</v>
      </c>
      <c r="O258" s="85"/>
      <c r="P258" s="213">
        <f>O258*H258</f>
        <v>0</v>
      </c>
      <c r="Q258" s="213">
        <v>0</v>
      </c>
      <c r="R258" s="213">
        <f>Q258*H258</f>
        <v>0</v>
      </c>
      <c r="S258" s="213">
        <v>0</v>
      </c>
      <c r="T258" s="214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15" t="s">
        <v>274</v>
      </c>
      <c r="AT258" s="215" t="s">
        <v>138</v>
      </c>
      <c r="AU258" s="215" t="s">
        <v>87</v>
      </c>
      <c r="AY258" s="17" t="s">
        <v>136</v>
      </c>
      <c r="BE258" s="216">
        <f>IF(N258="základní",J258,0)</f>
        <v>0</v>
      </c>
      <c r="BF258" s="216">
        <f>IF(N258="snížená",J258,0)</f>
        <v>0</v>
      </c>
      <c r="BG258" s="216">
        <f>IF(N258="zákl. přenesená",J258,0)</f>
        <v>0</v>
      </c>
      <c r="BH258" s="216">
        <f>IF(N258="sníž. přenesená",J258,0)</f>
        <v>0</v>
      </c>
      <c r="BI258" s="216">
        <f>IF(N258="nulová",J258,0)</f>
        <v>0</v>
      </c>
      <c r="BJ258" s="17" t="s">
        <v>85</v>
      </c>
      <c r="BK258" s="216">
        <f>ROUND(I258*H258,2)</f>
        <v>0</v>
      </c>
      <c r="BL258" s="17" t="s">
        <v>274</v>
      </c>
      <c r="BM258" s="215" t="s">
        <v>522</v>
      </c>
    </row>
    <row r="259" s="2" customFormat="1" ht="37.8" customHeight="1">
      <c r="A259" s="39"/>
      <c r="B259" s="40"/>
      <c r="C259" s="204" t="s">
        <v>523</v>
      </c>
      <c r="D259" s="204" t="s">
        <v>138</v>
      </c>
      <c r="E259" s="205" t="s">
        <v>524</v>
      </c>
      <c r="F259" s="206" t="s">
        <v>525</v>
      </c>
      <c r="G259" s="207" t="s">
        <v>261</v>
      </c>
      <c r="H259" s="208">
        <v>2</v>
      </c>
      <c r="I259" s="209"/>
      <c r="J259" s="210">
        <f>ROUND(I259*H259,2)</f>
        <v>0</v>
      </c>
      <c r="K259" s="206" t="s">
        <v>142</v>
      </c>
      <c r="L259" s="45"/>
      <c r="M259" s="211" t="s">
        <v>32</v>
      </c>
      <c r="N259" s="212" t="s">
        <v>49</v>
      </c>
      <c r="O259" s="85"/>
      <c r="P259" s="213">
        <f>O259*H259</f>
        <v>0</v>
      </c>
      <c r="Q259" s="213">
        <v>0</v>
      </c>
      <c r="R259" s="213">
        <f>Q259*H259</f>
        <v>0</v>
      </c>
      <c r="S259" s="213">
        <v>0</v>
      </c>
      <c r="T259" s="214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15" t="s">
        <v>274</v>
      </c>
      <c r="AT259" s="215" t="s">
        <v>138</v>
      </c>
      <c r="AU259" s="215" t="s">
        <v>87</v>
      </c>
      <c r="AY259" s="17" t="s">
        <v>136</v>
      </c>
      <c r="BE259" s="216">
        <f>IF(N259="základní",J259,0)</f>
        <v>0</v>
      </c>
      <c r="BF259" s="216">
        <f>IF(N259="snížená",J259,0)</f>
        <v>0</v>
      </c>
      <c r="BG259" s="216">
        <f>IF(N259="zákl. přenesená",J259,0)</f>
        <v>0</v>
      </c>
      <c r="BH259" s="216">
        <f>IF(N259="sníž. přenesená",J259,0)</f>
        <v>0</v>
      </c>
      <c r="BI259" s="216">
        <f>IF(N259="nulová",J259,0)</f>
        <v>0</v>
      </c>
      <c r="BJ259" s="17" t="s">
        <v>85</v>
      </c>
      <c r="BK259" s="216">
        <f>ROUND(I259*H259,2)</f>
        <v>0</v>
      </c>
      <c r="BL259" s="17" t="s">
        <v>274</v>
      </c>
      <c r="BM259" s="215" t="s">
        <v>526</v>
      </c>
    </row>
    <row r="260" s="2" customFormat="1" ht="16.5" customHeight="1">
      <c r="A260" s="39"/>
      <c r="B260" s="40"/>
      <c r="C260" s="204" t="s">
        <v>527</v>
      </c>
      <c r="D260" s="204" t="s">
        <v>138</v>
      </c>
      <c r="E260" s="205" t="s">
        <v>528</v>
      </c>
      <c r="F260" s="206" t="s">
        <v>529</v>
      </c>
      <c r="G260" s="207" t="s">
        <v>177</v>
      </c>
      <c r="H260" s="208">
        <v>2.157</v>
      </c>
      <c r="I260" s="209"/>
      <c r="J260" s="210">
        <f>ROUND(I260*H260,2)</f>
        <v>0</v>
      </c>
      <c r="K260" s="206" t="s">
        <v>142</v>
      </c>
      <c r="L260" s="45"/>
      <c r="M260" s="211" t="s">
        <v>32</v>
      </c>
      <c r="N260" s="212" t="s">
        <v>49</v>
      </c>
      <c r="O260" s="85"/>
      <c r="P260" s="213">
        <f>O260*H260</f>
        <v>0</v>
      </c>
      <c r="Q260" s="213">
        <v>2.2563399999999998</v>
      </c>
      <c r="R260" s="213">
        <f>Q260*H260</f>
        <v>4.8669253799999996</v>
      </c>
      <c r="S260" s="213">
        <v>0</v>
      </c>
      <c r="T260" s="214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15" t="s">
        <v>274</v>
      </c>
      <c r="AT260" s="215" t="s">
        <v>138</v>
      </c>
      <c r="AU260" s="215" t="s">
        <v>87</v>
      </c>
      <c r="AY260" s="17" t="s">
        <v>136</v>
      </c>
      <c r="BE260" s="216">
        <f>IF(N260="základní",J260,0)</f>
        <v>0</v>
      </c>
      <c r="BF260" s="216">
        <f>IF(N260="snížená",J260,0)</f>
        <v>0</v>
      </c>
      <c r="BG260" s="216">
        <f>IF(N260="zákl. přenesená",J260,0)</f>
        <v>0</v>
      </c>
      <c r="BH260" s="216">
        <f>IF(N260="sníž. přenesená",J260,0)</f>
        <v>0</v>
      </c>
      <c r="BI260" s="216">
        <f>IF(N260="nulová",J260,0)</f>
        <v>0</v>
      </c>
      <c r="BJ260" s="17" t="s">
        <v>85</v>
      </c>
      <c r="BK260" s="216">
        <f>ROUND(I260*H260,2)</f>
        <v>0</v>
      </c>
      <c r="BL260" s="17" t="s">
        <v>274</v>
      </c>
      <c r="BM260" s="215" t="s">
        <v>530</v>
      </c>
    </row>
    <row r="261" s="13" customFormat="1">
      <c r="A261" s="13"/>
      <c r="B261" s="217"/>
      <c r="C261" s="218"/>
      <c r="D261" s="219" t="s">
        <v>145</v>
      </c>
      <c r="E261" s="220" t="s">
        <v>32</v>
      </c>
      <c r="F261" s="221" t="s">
        <v>531</v>
      </c>
      <c r="G261" s="218"/>
      <c r="H261" s="222">
        <v>2.157</v>
      </c>
      <c r="I261" s="223"/>
      <c r="J261" s="218"/>
      <c r="K261" s="218"/>
      <c r="L261" s="224"/>
      <c r="M261" s="225"/>
      <c r="N261" s="226"/>
      <c r="O261" s="226"/>
      <c r="P261" s="226"/>
      <c r="Q261" s="226"/>
      <c r="R261" s="226"/>
      <c r="S261" s="226"/>
      <c r="T261" s="227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28" t="s">
        <v>145</v>
      </c>
      <c r="AU261" s="228" t="s">
        <v>87</v>
      </c>
      <c r="AV261" s="13" t="s">
        <v>87</v>
      </c>
      <c r="AW261" s="13" t="s">
        <v>38</v>
      </c>
      <c r="AX261" s="13" t="s">
        <v>85</v>
      </c>
      <c r="AY261" s="228" t="s">
        <v>136</v>
      </c>
    </row>
    <row r="262" s="2" customFormat="1" ht="16.5" customHeight="1">
      <c r="A262" s="39"/>
      <c r="B262" s="40"/>
      <c r="C262" s="229" t="s">
        <v>532</v>
      </c>
      <c r="D262" s="229" t="s">
        <v>253</v>
      </c>
      <c r="E262" s="230" t="s">
        <v>533</v>
      </c>
      <c r="F262" s="231" t="s">
        <v>534</v>
      </c>
      <c r="G262" s="232" t="s">
        <v>141</v>
      </c>
      <c r="H262" s="233">
        <v>2.157</v>
      </c>
      <c r="I262" s="234"/>
      <c r="J262" s="235">
        <f>ROUND(I262*H262,2)</f>
        <v>0</v>
      </c>
      <c r="K262" s="231" t="s">
        <v>142</v>
      </c>
      <c r="L262" s="236"/>
      <c r="M262" s="237" t="s">
        <v>32</v>
      </c>
      <c r="N262" s="238" t="s">
        <v>49</v>
      </c>
      <c r="O262" s="85"/>
      <c r="P262" s="213">
        <f>O262*H262</f>
        <v>0</v>
      </c>
      <c r="Q262" s="213">
        <v>0.11500000000000001</v>
      </c>
      <c r="R262" s="213">
        <f>Q262*H262</f>
        <v>0.24805500000000003</v>
      </c>
      <c r="S262" s="213">
        <v>0</v>
      </c>
      <c r="T262" s="214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15" t="s">
        <v>535</v>
      </c>
      <c r="AT262" s="215" t="s">
        <v>253</v>
      </c>
      <c r="AU262" s="215" t="s">
        <v>87</v>
      </c>
      <c r="AY262" s="17" t="s">
        <v>136</v>
      </c>
      <c r="BE262" s="216">
        <f>IF(N262="základní",J262,0)</f>
        <v>0</v>
      </c>
      <c r="BF262" s="216">
        <f>IF(N262="snížená",J262,0)</f>
        <v>0</v>
      </c>
      <c r="BG262" s="216">
        <f>IF(N262="zákl. přenesená",J262,0)</f>
        <v>0</v>
      </c>
      <c r="BH262" s="216">
        <f>IF(N262="sníž. přenesená",J262,0)</f>
        <v>0</v>
      </c>
      <c r="BI262" s="216">
        <f>IF(N262="nulová",J262,0)</f>
        <v>0</v>
      </c>
      <c r="BJ262" s="17" t="s">
        <v>85</v>
      </c>
      <c r="BK262" s="216">
        <f>ROUND(I262*H262,2)</f>
        <v>0</v>
      </c>
      <c r="BL262" s="17" t="s">
        <v>535</v>
      </c>
      <c r="BM262" s="215" t="s">
        <v>536</v>
      </c>
    </row>
    <row r="263" s="2" customFormat="1" ht="16.5" customHeight="1">
      <c r="A263" s="39"/>
      <c r="B263" s="40"/>
      <c r="C263" s="229" t="s">
        <v>537</v>
      </c>
      <c r="D263" s="229" t="s">
        <v>253</v>
      </c>
      <c r="E263" s="230" t="s">
        <v>538</v>
      </c>
      <c r="F263" s="231" t="s">
        <v>539</v>
      </c>
      <c r="G263" s="232" t="s">
        <v>261</v>
      </c>
      <c r="H263" s="233">
        <v>8.9000000000000004</v>
      </c>
      <c r="I263" s="234"/>
      <c r="J263" s="235">
        <f>ROUND(I263*H263,2)</f>
        <v>0</v>
      </c>
      <c r="K263" s="231" t="s">
        <v>32</v>
      </c>
      <c r="L263" s="236"/>
      <c r="M263" s="237" t="s">
        <v>32</v>
      </c>
      <c r="N263" s="238" t="s">
        <v>49</v>
      </c>
      <c r="O263" s="85"/>
      <c r="P263" s="213">
        <f>O263*H263</f>
        <v>0</v>
      </c>
      <c r="Q263" s="213">
        <v>0.026630000000000001</v>
      </c>
      <c r="R263" s="213">
        <f>Q263*H263</f>
        <v>0.23700700000000002</v>
      </c>
      <c r="S263" s="213">
        <v>0</v>
      </c>
      <c r="T263" s="214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15" t="s">
        <v>535</v>
      </c>
      <c r="AT263" s="215" t="s">
        <v>253</v>
      </c>
      <c r="AU263" s="215" t="s">
        <v>87</v>
      </c>
      <c r="AY263" s="17" t="s">
        <v>136</v>
      </c>
      <c r="BE263" s="216">
        <f>IF(N263="základní",J263,0)</f>
        <v>0</v>
      </c>
      <c r="BF263" s="216">
        <f>IF(N263="snížená",J263,0)</f>
        <v>0</v>
      </c>
      <c r="BG263" s="216">
        <f>IF(N263="zákl. přenesená",J263,0)</f>
        <v>0</v>
      </c>
      <c r="BH263" s="216">
        <f>IF(N263="sníž. přenesená",J263,0)</f>
        <v>0</v>
      </c>
      <c r="BI263" s="216">
        <f>IF(N263="nulová",J263,0)</f>
        <v>0</v>
      </c>
      <c r="BJ263" s="17" t="s">
        <v>85</v>
      </c>
      <c r="BK263" s="216">
        <f>ROUND(I263*H263,2)</f>
        <v>0</v>
      </c>
      <c r="BL263" s="17" t="s">
        <v>535</v>
      </c>
      <c r="BM263" s="215" t="s">
        <v>540</v>
      </c>
    </row>
    <row r="264" s="2" customFormat="1" ht="24.15" customHeight="1">
      <c r="A264" s="39"/>
      <c r="B264" s="40"/>
      <c r="C264" s="229" t="s">
        <v>541</v>
      </c>
      <c r="D264" s="229" t="s">
        <v>253</v>
      </c>
      <c r="E264" s="230" t="s">
        <v>542</v>
      </c>
      <c r="F264" s="231" t="s">
        <v>543</v>
      </c>
      <c r="G264" s="232" t="s">
        <v>261</v>
      </c>
      <c r="H264" s="233">
        <v>6.2999999999999998</v>
      </c>
      <c r="I264" s="234"/>
      <c r="J264" s="235">
        <f>ROUND(I264*H264,2)</f>
        <v>0</v>
      </c>
      <c r="K264" s="231" t="s">
        <v>32</v>
      </c>
      <c r="L264" s="236"/>
      <c r="M264" s="237" t="s">
        <v>32</v>
      </c>
      <c r="N264" s="238" t="s">
        <v>49</v>
      </c>
      <c r="O264" s="85"/>
      <c r="P264" s="213">
        <f>O264*H264</f>
        <v>0</v>
      </c>
      <c r="Q264" s="213">
        <v>0.01311</v>
      </c>
      <c r="R264" s="213">
        <f>Q264*H264</f>
        <v>0.082593</v>
      </c>
      <c r="S264" s="213">
        <v>0</v>
      </c>
      <c r="T264" s="214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15" t="s">
        <v>535</v>
      </c>
      <c r="AT264" s="215" t="s">
        <v>253</v>
      </c>
      <c r="AU264" s="215" t="s">
        <v>87</v>
      </c>
      <c r="AY264" s="17" t="s">
        <v>136</v>
      </c>
      <c r="BE264" s="216">
        <f>IF(N264="základní",J264,0)</f>
        <v>0</v>
      </c>
      <c r="BF264" s="216">
        <f>IF(N264="snížená",J264,0)</f>
        <v>0</v>
      </c>
      <c r="BG264" s="216">
        <f>IF(N264="zákl. přenesená",J264,0)</f>
        <v>0</v>
      </c>
      <c r="BH264" s="216">
        <f>IF(N264="sníž. přenesená",J264,0)</f>
        <v>0</v>
      </c>
      <c r="BI264" s="216">
        <f>IF(N264="nulová",J264,0)</f>
        <v>0</v>
      </c>
      <c r="BJ264" s="17" t="s">
        <v>85</v>
      </c>
      <c r="BK264" s="216">
        <f>ROUND(I264*H264,2)</f>
        <v>0</v>
      </c>
      <c r="BL264" s="17" t="s">
        <v>535</v>
      </c>
      <c r="BM264" s="215" t="s">
        <v>544</v>
      </c>
    </row>
    <row r="265" s="2" customFormat="1" ht="24.15" customHeight="1">
      <c r="A265" s="39"/>
      <c r="B265" s="40"/>
      <c r="C265" s="204" t="s">
        <v>545</v>
      </c>
      <c r="D265" s="204" t="s">
        <v>138</v>
      </c>
      <c r="E265" s="205" t="s">
        <v>546</v>
      </c>
      <c r="F265" s="206" t="s">
        <v>547</v>
      </c>
      <c r="G265" s="207" t="s">
        <v>177</v>
      </c>
      <c r="H265" s="208">
        <v>2.5</v>
      </c>
      <c r="I265" s="209"/>
      <c r="J265" s="210">
        <f>ROUND(I265*H265,2)</f>
        <v>0</v>
      </c>
      <c r="K265" s="206" t="s">
        <v>142</v>
      </c>
      <c r="L265" s="45"/>
      <c r="M265" s="211" t="s">
        <v>32</v>
      </c>
      <c r="N265" s="212" t="s">
        <v>49</v>
      </c>
      <c r="O265" s="85"/>
      <c r="P265" s="213">
        <f>O265*H265</f>
        <v>0</v>
      </c>
      <c r="Q265" s="213">
        <v>0</v>
      </c>
      <c r="R265" s="213">
        <f>Q265*H265</f>
        <v>0</v>
      </c>
      <c r="S265" s="213">
        <v>0</v>
      </c>
      <c r="T265" s="214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15" t="s">
        <v>274</v>
      </c>
      <c r="AT265" s="215" t="s">
        <v>138</v>
      </c>
      <c r="AU265" s="215" t="s">
        <v>87</v>
      </c>
      <c r="AY265" s="17" t="s">
        <v>136</v>
      </c>
      <c r="BE265" s="216">
        <f>IF(N265="základní",J265,0)</f>
        <v>0</v>
      </c>
      <c r="BF265" s="216">
        <f>IF(N265="snížená",J265,0)</f>
        <v>0</v>
      </c>
      <c r="BG265" s="216">
        <f>IF(N265="zákl. přenesená",J265,0)</f>
        <v>0</v>
      </c>
      <c r="BH265" s="216">
        <f>IF(N265="sníž. přenesená",J265,0)</f>
        <v>0</v>
      </c>
      <c r="BI265" s="216">
        <f>IF(N265="nulová",J265,0)</f>
        <v>0</v>
      </c>
      <c r="BJ265" s="17" t="s">
        <v>85</v>
      </c>
      <c r="BK265" s="216">
        <f>ROUND(I265*H265,2)</f>
        <v>0</v>
      </c>
      <c r="BL265" s="17" t="s">
        <v>274</v>
      </c>
      <c r="BM265" s="215" t="s">
        <v>548</v>
      </c>
    </row>
    <row r="266" s="2" customFormat="1" ht="37.8" customHeight="1">
      <c r="A266" s="39"/>
      <c r="B266" s="40"/>
      <c r="C266" s="204" t="s">
        <v>549</v>
      </c>
      <c r="D266" s="204" t="s">
        <v>138</v>
      </c>
      <c r="E266" s="205" t="s">
        <v>550</v>
      </c>
      <c r="F266" s="206" t="s">
        <v>551</v>
      </c>
      <c r="G266" s="207" t="s">
        <v>223</v>
      </c>
      <c r="H266" s="208">
        <v>27</v>
      </c>
      <c r="I266" s="209"/>
      <c r="J266" s="210">
        <f>ROUND(I266*H266,2)</f>
        <v>0</v>
      </c>
      <c r="K266" s="206" t="s">
        <v>142</v>
      </c>
      <c r="L266" s="45"/>
      <c r="M266" s="211" t="s">
        <v>32</v>
      </c>
      <c r="N266" s="212" t="s">
        <v>49</v>
      </c>
      <c r="O266" s="85"/>
      <c r="P266" s="213">
        <f>O266*H266</f>
        <v>0</v>
      </c>
      <c r="Q266" s="213">
        <v>0</v>
      </c>
      <c r="R266" s="213">
        <f>Q266*H266</f>
        <v>0</v>
      </c>
      <c r="S266" s="213">
        <v>0</v>
      </c>
      <c r="T266" s="214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15" t="s">
        <v>274</v>
      </c>
      <c r="AT266" s="215" t="s">
        <v>138</v>
      </c>
      <c r="AU266" s="215" t="s">
        <v>87</v>
      </c>
      <c r="AY266" s="17" t="s">
        <v>136</v>
      </c>
      <c r="BE266" s="216">
        <f>IF(N266="základní",J266,0)</f>
        <v>0</v>
      </c>
      <c r="BF266" s="216">
        <f>IF(N266="snížená",J266,0)</f>
        <v>0</v>
      </c>
      <c r="BG266" s="216">
        <f>IF(N266="zákl. přenesená",J266,0)</f>
        <v>0</v>
      </c>
      <c r="BH266" s="216">
        <f>IF(N266="sníž. přenesená",J266,0)</f>
        <v>0</v>
      </c>
      <c r="BI266" s="216">
        <f>IF(N266="nulová",J266,0)</f>
        <v>0</v>
      </c>
      <c r="BJ266" s="17" t="s">
        <v>85</v>
      </c>
      <c r="BK266" s="216">
        <f>ROUND(I266*H266,2)</f>
        <v>0</v>
      </c>
      <c r="BL266" s="17" t="s">
        <v>274</v>
      </c>
      <c r="BM266" s="215" t="s">
        <v>552</v>
      </c>
    </row>
    <row r="267" s="13" customFormat="1">
      <c r="A267" s="13"/>
      <c r="B267" s="217"/>
      <c r="C267" s="218"/>
      <c r="D267" s="219" t="s">
        <v>145</v>
      </c>
      <c r="E267" s="220" t="s">
        <v>32</v>
      </c>
      <c r="F267" s="221" t="s">
        <v>553</v>
      </c>
      <c r="G267" s="218"/>
      <c r="H267" s="222">
        <v>27</v>
      </c>
      <c r="I267" s="223"/>
      <c r="J267" s="218"/>
      <c r="K267" s="218"/>
      <c r="L267" s="224"/>
      <c r="M267" s="225"/>
      <c r="N267" s="226"/>
      <c r="O267" s="226"/>
      <c r="P267" s="226"/>
      <c r="Q267" s="226"/>
      <c r="R267" s="226"/>
      <c r="S267" s="226"/>
      <c r="T267" s="227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28" t="s">
        <v>145</v>
      </c>
      <c r="AU267" s="228" t="s">
        <v>87</v>
      </c>
      <c r="AV267" s="13" t="s">
        <v>87</v>
      </c>
      <c r="AW267" s="13" t="s">
        <v>38</v>
      </c>
      <c r="AX267" s="13" t="s">
        <v>85</v>
      </c>
      <c r="AY267" s="228" t="s">
        <v>136</v>
      </c>
    </row>
    <row r="268" s="2" customFormat="1" ht="37.8" customHeight="1">
      <c r="A268" s="39"/>
      <c r="B268" s="40"/>
      <c r="C268" s="204" t="s">
        <v>554</v>
      </c>
      <c r="D268" s="204" t="s">
        <v>138</v>
      </c>
      <c r="E268" s="205" t="s">
        <v>555</v>
      </c>
      <c r="F268" s="206" t="s">
        <v>556</v>
      </c>
      <c r="G268" s="207" t="s">
        <v>223</v>
      </c>
      <c r="H268" s="208">
        <v>718.10000000000002</v>
      </c>
      <c r="I268" s="209"/>
      <c r="J268" s="210">
        <f>ROUND(I268*H268,2)</f>
        <v>0</v>
      </c>
      <c r="K268" s="206" t="s">
        <v>142</v>
      </c>
      <c r="L268" s="45"/>
      <c r="M268" s="211" t="s">
        <v>32</v>
      </c>
      <c r="N268" s="212" t="s">
        <v>49</v>
      </c>
      <c r="O268" s="85"/>
      <c r="P268" s="213">
        <f>O268*H268</f>
        <v>0</v>
      </c>
      <c r="Q268" s="213">
        <v>0</v>
      </c>
      <c r="R268" s="213">
        <f>Q268*H268</f>
        <v>0</v>
      </c>
      <c r="S268" s="213">
        <v>0</v>
      </c>
      <c r="T268" s="214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15" t="s">
        <v>274</v>
      </c>
      <c r="AT268" s="215" t="s">
        <v>138</v>
      </c>
      <c r="AU268" s="215" t="s">
        <v>87</v>
      </c>
      <c r="AY268" s="17" t="s">
        <v>136</v>
      </c>
      <c r="BE268" s="216">
        <f>IF(N268="základní",J268,0)</f>
        <v>0</v>
      </c>
      <c r="BF268" s="216">
        <f>IF(N268="snížená",J268,0)</f>
        <v>0</v>
      </c>
      <c r="BG268" s="216">
        <f>IF(N268="zákl. přenesená",J268,0)</f>
        <v>0</v>
      </c>
      <c r="BH268" s="216">
        <f>IF(N268="sníž. přenesená",J268,0)</f>
        <v>0</v>
      </c>
      <c r="BI268" s="216">
        <f>IF(N268="nulová",J268,0)</f>
        <v>0</v>
      </c>
      <c r="BJ268" s="17" t="s">
        <v>85</v>
      </c>
      <c r="BK268" s="216">
        <f>ROUND(I268*H268,2)</f>
        <v>0</v>
      </c>
      <c r="BL268" s="17" t="s">
        <v>274</v>
      </c>
      <c r="BM268" s="215" t="s">
        <v>557</v>
      </c>
    </row>
    <row r="269" s="13" customFormat="1">
      <c r="A269" s="13"/>
      <c r="B269" s="217"/>
      <c r="C269" s="218"/>
      <c r="D269" s="219" t="s">
        <v>145</v>
      </c>
      <c r="E269" s="220" t="s">
        <v>32</v>
      </c>
      <c r="F269" s="221" t="s">
        <v>558</v>
      </c>
      <c r="G269" s="218"/>
      <c r="H269" s="222">
        <v>718.10000000000002</v>
      </c>
      <c r="I269" s="223"/>
      <c r="J269" s="218"/>
      <c r="K269" s="218"/>
      <c r="L269" s="224"/>
      <c r="M269" s="225"/>
      <c r="N269" s="226"/>
      <c r="O269" s="226"/>
      <c r="P269" s="226"/>
      <c r="Q269" s="226"/>
      <c r="R269" s="226"/>
      <c r="S269" s="226"/>
      <c r="T269" s="227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28" t="s">
        <v>145</v>
      </c>
      <c r="AU269" s="228" t="s">
        <v>87</v>
      </c>
      <c r="AV269" s="13" t="s">
        <v>87</v>
      </c>
      <c r="AW269" s="13" t="s">
        <v>38</v>
      </c>
      <c r="AX269" s="13" t="s">
        <v>85</v>
      </c>
      <c r="AY269" s="228" t="s">
        <v>136</v>
      </c>
    </row>
    <row r="270" s="2" customFormat="1" ht="21.75" customHeight="1">
      <c r="A270" s="39"/>
      <c r="B270" s="40"/>
      <c r="C270" s="204" t="s">
        <v>559</v>
      </c>
      <c r="D270" s="204" t="s">
        <v>138</v>
      </c>
      <c r="E270" s="205" t="s">
        <v>560</v>
      </c>
      <c r="F270" s="206" t="s">
        <v>561</v>
      </c>
      <c r="G270" s="207" t="s">
        <v>177</v>
      </c>
      <c r="H270" s="208">
        <v>85.760000000000005</v>
      </c>
      <c r="I270" s="209"/>
      <c r="J270" s="210">
        <f>ROUND(I270*H270,2)</f>
        <v>0</v>
      </c>
      <c r="K270" s="206" t="s">
        <v>142</v>
      </c>
      <c r="L270" s="45"/>
      <c r="M270" s="211" t="s">
        <v>32</v>
      </c>
      <c r="N270" s="212" t="s">
        <v>49</v>
      </c>
      <c r="O270" s="85"/>
      <c r="P270" s="213">
        <f>O270*H270</f>
        <v>0</v>
      </c>
      <c r="Q270" s="213">
        <v>0</v>
      </c>
      <c r="R270" s="213">
        <f>Q270*H270</f>
        <v>0</v>
      </c>
      <c r="S270" s="213">
        <v>0</v>
      </c>
      <c r="T270" s="214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15" t="s">
        <v>274</v>
      </c>
      <c r="AT270" s="215" t="s">
        <v>138</v>
      </c>
      <c r="AU270" s="215" t="s">
        <v>87</v>
      </c>
      <c r="AY270" s="17" t="s">
        <v>136</v>
      </c>
      <c r="BE270" s="216">
        <f>IF(N270="základní",J270,0)</f>
        <v>0</v>
      </c>
      <c r="BF270" s="216">
        <f>IF(N270="snížená",J270,0)</f>
        <v>0</v>
      </c>
      <c r="BG270" s="216">
        <f>IF(N270="zákl. přenesená",J270,0)</f>
        <v>0</v>
      </c>
      <c r="BH270" s="216">
        <f>IF(N270="sníž. přenesená",J270,0)</f>
        <v>0</v>
      </c>
      <c r="BI270" s="216">
        <f>IF(N270="nulová",J270,0)</f>
        <v>0</v>
      </c>
      <c r="BJ270" s="17" t="s">
        <v>85</v>
      </c>
      <c r="BK270" s="216">
        <f>ROUND(I270*H270,2)</f>
        <v>0</v>
      </c>
      <c r="BL270" s="17" t="s">
        <v>274</v>
      </c>
      <c r="BM270" s="215" t="s">
        <v>562</v>
      </c>
    </row>
    <row r="271" s="13" customFormat="1">
      <c r="A271" s="13"/>
      <c r="B271" s="217"/>
      <c r="C271" s="218"/>
      <c r="D271" s="219" t="s">
        <v>145</v>
      </c>
      <c r="E271" s="220" t="s">
        <v>32</v>
      </c>
      <c r="F271" s="221" t="s">
        <v>563</v>
      </c>
      <c r="G271" s="218"/>
      <c r="H271" s="222">
        <v>6.5599999999999996</v>
      </c>
      <c r="I271" s="223"/>
      <c r="J271" s="218"/>
      <c r="K271" s="218"/>
      <c r="L271" s="224"/>
      <c r="M271" s="225"/>
      <c r="N271" s="226"/>
      <c r="O271" s="226"/>
      <c r="P271" s="226"/>
      <c r="Q271" s="226"/>
      <c r="R271" s="226"/>
      <c r="S271" s="226"/>
      <c r="T271" s="227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28" t="s">
        <v>145</v>
      </c>
      <c r="AU271" s="228" t="s">
        <v>87</v>
      </c>
      <c r="AV271" s="13" t="s">
        <v>87</v>
      </c>
      <c r="AW271" s="13" t="s">
        <v>38</v>
      </c>
      <c r="AX271" s="13" t="s">
        <v>78</v>
      </c>
      <c r="AY271" s="228" t="s">
        <v>136</v>
      </c>
    </row>
    <row r="272" s="13" customFormat="1">
      <c r="A272" s="13"/>
      <c r="B272" s="217"/>
      <c r="C272" s="218"/>
      <c r="D272" s="219" t="s">
        <v>145</v>
      </c>
      <c r="E272" s="220" t="s">
        <v>32</v>
      </c>
      <c r="F272" s="221" t="s">
        <v>515</v>
      </c>
      <c r="G272" s="218"/>
      <c r="H272" s="222">
        <v>79.200000000000003</v>
      </c>
      <c r="I272" s="223"/>
      <c r="J272" s="218"/>
      <c r="K272" s="218"/>
      <c r="L272" s="224"/>
      <c r="M272" s="225"/>
      <c r="N272" s="226"/>
      <c r="O272" s="226"/>
      <c r="P272" s="226"/>
      <c r="Q272" s="226"/>
      <c r="R272" s="226"/>
      <c r="S272" s="226"/>
      <c r="T272" s="227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28" t="s">
        <v>145</v>
      </c>
      <c r="AU272" s="228" t="s">
        <v>87</v>
      </c>
      <c r="AV272" s="13" t="s">
        <v>87</v>
      </c>
      <c r="AW272" s="13" t="s">
        <v>38</v>
      </c>
      <c r="AX272" s="13" t="s">
        <v>78</v>
      </c>
      <c r="AY272" s="228" t="s">
        <v>136</v>
      </c>
    </row>
    <row r="273" s="14" customFormat="1">
      <c r="A273" s="14"/>
      <c r="B273" s="239"/>
      <c r="C273" s="240"/>
      <c r="D273" s="219" t="s">
        <v>145</v>
      </c>
      <c r="E273" s="241" t="s">
        <v>32</v>
      </c>
      <c r="F273" s="242" t="s">
        <v>411</v>
      </c>
      <c r="G273" s="240"/>
      <c r="H273" s="243">
        <v>85.760000000000005</v>
      </c>
      <c r="I273" s="244"/>
      <c r="J273" s="240"/>
      <c r="K273" s="240"/>
      <c r="L273" s="245"/>
      <c r="M273" s="246"/>
      <c r="N273" s="247"/>
      <c r="O273" s="247"/>
      <c r="P273" s="247"/>
      <c r="Q273" s="247"/>
      <c r="R273" s="247"/>
      <c r="S273" s="247"/>
      <c r="T273" s="248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49" t="s">
        <v>145</v>
      </c>
      <c r="AU273" s="249" t="s">
        <v>87</v>
      </c>
      <c r="AV273" s="14" t="s">
        <v>143</v>
      </c>
      <c r="AW273" s="14" t="s">
        <v>38</v>
      </c>
      <c r="AX273" s="14" t="s">
        <v>85</v>
      </c>
      <c r="AY273" s="249" t="s">
        <v>136</v>
      </c>
    </row>
    <row r="274" s="2" customFormat="1" ht="21.75" customHeight="1">
      <c r="A274" s="39"/>
      <c r="B274" s="40"/>
      <c r="C274" s="204" t="s">
        <v>564</v>
      </c>
      <c r="D274" s="204" t="s">
        <v>138</v>
      </c>
      <c r="E274" s="205" t="s">
        <v>565</v>
      </c>
      <c r="F274" s="206" t="s">
        <v>566</v>
      </c>
      <c r="G274" s="207" t="s">
        <v>223</v>
      </c>
      <c r="H274" s="208">
        <v>19</v>
      </c>
      <c r="I274" s="209"/>
      <c r="J274" s="210">
        <f>ROUND(I274*H274,2)</f>
        <v>0</v>
      </c>
      <c r="K274" s="206" t="s">
        <v>142</v>
      </c>
      <c r="L274" s="45"/>
      <c r="M274" s="211" t="s">
        <v>32</v>
      </c>
      <c r="N274" s="212" t="s">
        <v>49</v>
      </c>
      <c r="O274" s="85"/>
      <c r="P274" s="213">
        <f>O274*H274</f>
        <v>0</v>
      </c>
      <c r="Q274" s="213">
        <v>0</v>
      </c>
      <c r="R274" s="213">
        <f>Q274*H274</f>
        <v>0</v>
      </c>
      <c r="S274" s="213">
        <v>0</v>
      </c>
      <c r="T274" s="214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15" t="s">
        <v>274</v>
      </c>
      <c r="AT274" s="215" t="s">
        <v>138</v>
      </c>
      <c r="AU274" s="215" t="s">
        <v>87</v>
      </c>
      <c r="AY274" s="17" t="s">
        <v>136</v>
      </c>
      <c r="BE274" s="216">
        <f>IF(N274="základní",J274,0)</f>
        <v>0</v>
      </c>
      <c r="BF274" s="216">
        <f>IF(N274="snížená",J274,0)</f>
        <v>0</v>
      </c>
      <c r="BG274" s="216">
        <f>IF(N274="zákl. přenesená",J274,0)</f>
        <v>0</v>
      </c>
      <c r="BH274" s="216">
        <f>IF(N274="sníž. přenesená",J274,0)</f>
        <v>0</v>
      </c>
      <c r="BI274" s="216">
        <f>IF(N274="nulová",J274,0)</f>
        <v>0</v>
      </c>
      <c r="BJ274" s="17" t="s">
        <v>85</v>
      </c>
      <c r="BK274" s="216">
        <f>ROUND(I274*H274,2)</f>
        <v>0</v>
      </c>
      <c r="BL274" s="17" t="s">
        <v>274</v>
      </c>
      <c r="BM274" s="215" t="s">
        <v>567</v>
      </c>
    </row>
    <row r="275" s="13" customFormat="1">
      <c r="A275" s="13"/>
      <c r="B275" s="217"/>
      <c r="C275" s="218"/>
      <c r="D275" s="219" t="s">
        <v>145</v>
      </c>
      <c r="E275" s="220" t="s">
        <v>32</v>
      </c>
      <c r="F275" s="221" t="s">
        <v>568</v>
      </c>
      <c r="G275" s="218"/>
      <c r="H275" s="222">
        <v>19</v>
      </c>
      <c r="I275" s="223"/>
      <c r="J275" s="218"/>
      <c r="K275" s="218"/>
      <c r="L275" s="224"/>
      <c r="M275" s="225"/>
      <c r="N275" s="226"/>
      <c r="O275" s="226"/>
      <c r="P275" s="226"/>
      <c r="Q275" s="226"/>
      <c r="R275" s="226"/>
      <c r="S275" s="226"/>
      <c r="T275" s="227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28" t="s">
        <v>145</v>
      </c>
      <c r="AU275" s="228" t="s">
        <v>87</v>
      </c>
      <c r="AV275" s="13" t="s">
        <v>87</v>
      </c>
      <c r="AW275" s="13" t="s">
        <v>38</v>
      </c>
      <c r="AX275" s="13" t="s">
        <v>85</v>
      </c>
      <c r="AY275" s="228" t="s">
        <v>136</v>
      </c>
    </row>
    <row r="276" s="2" customFormat="1" ht="16.5" customHeight="1">
      <c r="A276" s="39"/>
      <c r="B276" s="40"/>
      <c r="C276" s="229" t="s">
        <v>569</v>
      </c>
      <c r="D276" s="229" t="s">
        <v>253</v>
      </c>
      <c r="E276" s="230" t="s">
        <v>570</v>
      </c>
      <c r="F276" s="231" t="s">
        <v>571</v>
      </c>
      <c r="G276" s="232" t="s">
        <v>223</v>
      </c>
      <c r="H276" s="233">
        <v>19.949999999999999</v>
      </c>
      <c r="I276" s="234"/>
      <c r="J276" s="235">
        <f>ROUND(I276*H276,2)</f>
        <v>0</v>
      </c>
      <c r="K276" s="231" t="s">
        <v>32</v>
      </c>
      <c r="L276" s="236"/>
      <c r="M276" s="237" t="s">
        <v>32</v>
      </c>
      <c r="N276" s="238" t="s">
        <v>49</v>
      </c>
      <c r="O276" s="85"/>
      <c r="P276" s="213">
        <f>O276*H276</f>
        <v>0</v>
      </c>
      <c r="Q276" s="213">
        <v>0</v>
      </c>
      <c r="R276" s="213">
        <f>Q276*H276</f>
        <v>0</v>
      </c>
      <c r="S276" s="213">
        <v>0</v>
      </c>
      <c r="T276" s="214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15" t="s">
        <v>295</v>
      </c>
      <c r="AT276" s="215" t="s">
        <v>253</v>
      </c>
      <c r="AU276" s="215" t="s">
        <v>87</v>
      </c>
      <c r="AY276" s="17" t="s">
        <v>136</v>
      </c>
      <c r="BE276" s="216">
        <f>IF(N276="základní",J276,0)</f>
        <v>0</v>
      </c>
      <c r="BF276" s="216">
        <f>IF(N276="snížená",J276,0)</f>
        <v>0</v>
      </c>
      <c r="BG276" s="216">
        <f>IF(N276="zákl. přenesená",J276,0)</f>
        <v>0</v>
      </c>
      <c r="BH276" s="216">
        <f>IF(N276="sníž. přenesená",J276,0)</f>
        <v>0</v>
      </c>
      <c r="BI276" s="216">
        <f>IF(N276="nulová",J276,0)</f>
        <v>0</v>
      </c>
      <c r="BJ276" s="17" t="s">
        <v>85</v>
      </c>
      <c r="BK276" s="216">
        <f>ROUND(I276*H276,2)</f>
        <v>0</v>
      </c>
      <c r="BL276" s="17" t="s">
        <v>274</v>
      </c>
      <c r="BM276" s="215" t="s">
        <v>572</v>
      </c>
    </row>
    <row r="277" s="13" customFormat="1">
      <c r="A277" s="13"/>
      <c r="B277" s="217"/>
      <c r="C277" s="218"/>
      <c r="D277" s="219" t="s">
        <v>145</v>
      </c>
      <c r="E277" s="220" t="s">
        <v>32</v>
      </c>
      <c r="F277" s="221" t="s">
        <v>568</v>
      </c>
      <c r="G277" s="218"/>
      <c r="H277" s="222">
        <v>19</v>
      </c>
      <c r="I277" s="223"/>
      <c r="J277" s="218"/>
      <c r="K277" s="218"/>
      <c r="L277" s="224"/>
      <c r="M277" s="225"/>
      <c r="N277" s="226"/>
      <c r="O277" s="226"/>
      <c r="P277" s="226"/>
      <c r="Q277" s="226"/>
      <c r="R277" s="226"/>
      <c r="S277" s="226"/>
      <c r="T277" s="227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28" t="s">
        <v>145</v>
      </c>
      <c r="AU277" s="228" t="s">
        <v>87</v>
      </c>
      <c r="AV277" s="13" t="s">
        <v>87</v>
      </c>
      <c r="AW277" s="13" t="s">
        <v>38</v>
      </c>
      <c r="AX277" s="13" t="s">
        <v>78</v>
      </c>
      <c r="AY277" s="228" t="s">
        <v>136</v>
      </c>
    </row>
    <row r="278" s="13" customFormat="1">
      <c r="A278" s="13"/>
      <c r="B278" s="217"/>
      <c r="C278" s="218"/>
      <c r="D278" s="219" t="s">
        <v>145</v>
      </c>
      <c r="E278" s="220" t="s">
        <v>32</v>
      </c>
      <c r="F278" s="221" t="s">
        <v>573</v>
      </c>
      <c r="G278" s="218"/>
      <c r="H278" s="222">
        <v>0.94999999999999996</v>
      </c>
      <c r="I278" s="223"/>
      <c r="J278" s="218"/>
      <c r="K278" s="218"/>
      <c r="L278" s="224"/>
      <c r="M278" s="225"/>
      <c r="N278" s="226"/>
      <c r="O278" s="226"/>
      <c r="P278" s="226"/>
      <c r="Q278" s="226"/>
      <c r="R278" s="226"/>
      <c r="S278" s="226"/>
      <c r="T278" s="227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28" t="s">
        <v>145</v>
      </c>
      <c r="AU278" s="228" t="s">
        <v>87</v>
      </c>
      <c r="AV278" s="13" t="s">
        <v>87</v>
      </c>
      <c r="AW278" s="13" t="s">
        <v>38</v>
      </c>
      <c r="AX278" s="13" t="s">
        <v>78</v>
      </c>
      <c r="AY278" s="228" t="s">
        <v>136</v>
      </c>
    </row>
    <row r="279" s="14" customFormat="1">
      <c r="A279" s="14"/>
      <c r="B279" s="239"/>
      <c r="C279" s="240"/>
      <c r="D279" s="219" t="s">
        <v>145</v>
      </c>
      <c r="E279" s="241" t="s">
        <v>32</v>
      </c>
      <c r="F279" s="242" t="s">
        <v>411</v>
      </c>
      <c r="G279" s="240"/>
      <c r="H279" s="243">
        <v>19.949999999999999</v>
      </c>
      <c r="I279" s="244"/>
      <c r="J279" s="240"/>
      <c r="K279" s="240"/>
      <c r="L279" s="245"/>
      <c r="M279" s="246"/>
      <c r="N279" s="247"/>
      <c r="O279" s="247"/>
      <c r="P279" s="247"/>
      <c r="Q279" s="247"/>
      <c r="R279" s="247"/>
      <c r="S279" s="247"/>
      <c r="T279" s="248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49" t="s">
        <v>145</v>
      </c>
      <c r="AU279" s="249" t="s">
        <v>87</v>
      </c>
      <c r="AV279" s="14" t="s">
        <v>143</v>
      </c>
      <c r="AW279" s="14" t="s">
        <v>38</v>
      </c>
      <c r="AX279" s="14" t="s">
        <v>85</v>
      </c>
      <c r="AY279" s="249" t="s">
        <v>136</v>
      </c>
    </row>
    <row r="280" s="2" customFormat="1" ht="24.15" customHeight="1">
      <c r="A280" s="39"/>
      <c r="B280" s="40"/>
      <c r="C280" s="204" t="s">
        <v>574</v>
      </c>
      <c r="D280" s="204" t="s">
        <v>138</v>
      </c>
      <c r="E280" s="205" t="s">
        <v>575</v>
      </c>
      <c r="F280" s="206" t="s">
        <v>576</v>
      </c>
      <c r="G280" s="207" t="s">
        <v>223</v>
      </c>
      <c r="H280" s="208">
        <v>69</v>
      </c>
      <c r="I280" s="209"/>
      <c r="J280" s="210">
        <f>ROUND(I280*H280,2)</f>
        <v>0</v>
      </c>
      <c r="K280" s="206" t="s">
        <v>142</v>
      </c>
      <c r="L280" s="45"/>
      <c r="M280" s="211" t="s">
        <v>32</v>
      </c>
      <c r="N280" s="212" t="s">
        <v>49</v>
      </c>
      <c r="O280" s="85"/>
      <c r="P280" s="213">
        <f>O280*H280</f>
        <v>0</v>
      </c>
      <c r="Q280" s="213">
        <v>0</v>
      </c>
      <c r="R280" s="213">
        <f>Q280*H280</f>
        <v>0</v>
      </c>
      <c r="S280" s="213">
        <v>0</v>
      </c>
      <c r="T280" s="214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15" t="s">
        <v>274</v>
      </c>
      <c r="AT280" s="215" t="s">
        <v>138</v>
      </c>
      <c r="AU280" s="215" t="s">
        <v>87</v>
      </c>
      <c r="AY280" s="17" t="s">
        <v>136</v>
      </c>
      <c r="BE280" s="216">
        <f>IF(N280="základní",J280,0)</f>
        <v>0</v>
      </c>
      <c r="BF280" s="216">
        <f>IF(N280="snížená",J280,0)</f>
        <v>0</v>
      </c>
      <c r="BG280" s="216">
        <f>IF(N280="zákl. přenesená",J280,0)</f>
        <v>0</v>
      </c>
      <c r="BH280" s="216">
        <f>IF(N280="sníž. přenesená",J280,0)</f>
        <v>0</v>
      </c>
      <c r="BI280" s="216">
        <f>IF(N280="nulová",J280,0)</f>
        <v>0</v>
      </c>
      <c r="BJ280" s="17" t="s">
        <v>85</v>
      </c>
      <c r="BK280" s="216">
        <f>ROUND(I280*H280,2)</f>
        <v>0</v>
      </c>
      <c r="BL280" s="17" t="s">
        <v>274</v>
      </c>
      <c r="BM280" s="215" t="s">
        <v>577</v>
      </c>
    </row>
    <row r="281" s="13" customFormat="1">
      <c r="A281" s="13"/>
      <c r="B281" s="217"/>
      <c r="C281" s="218"/>
      <c r="D281" s="219" t="s">
        <v>145</v>
      </c>
      <c r="E281" s="220" t="s">
        <v>32</v>
      </c>
      <c r="F281" s="221" t="s">
        <v>578</v>
      </c>
      <c r="G281" s="218"/>
      <c r="H281" s="222">
        <v>69</v>
      </c>
      <c r="I281" s="223"/>
      <c r="J281" s="218"/>
      <c r="K281" s="218"/>
      <c r="L281" s="224"/>
      <c r="M281" s="225"/>
      <c r="N281" s="226"/>
      <c r="O281" s="226"/>
      <c r="P281" s="226"/>
      <c r="Q281" s="226"/>
      <c r="R281" s="226"/>
      <c r="S281" s="226"/>
      <c r="T281" s="227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28" t="s">
        <v>145</v>
      </c>
      <c r="AU281" s="228" t="s">
        <v>87</v>
      </c>
      <c r="AV281" s="13" t="s">
        <v>87</v>
      </c>
      <c r="AW281" s="13" t="s">
        <v>38</v>
      </c>
      <c r="AX281" s="13" t="s">
        <v>85</v>
      </c>
      <c r="AY281" s="228" t="s">
        <v>136</v>
      </c>
    </row>
    <row r="282" s="2" customFormat="1" ht="16.5" customHeight="1">
      <c r="A282" s="39"/>
      <c r="B282" s="40"/>
      <c r="C282" s="229" t="s">
        <v>579</v>
      </c>
      <c r="D282" s="229" t="s">
        <v>253</v>
      </c>
      <c r="E282" s="230" t="s">
        <v>570</v>
      </c>
      <c r="F282" s="231" t="s">
        <v>571</v>
      </c>
      <c r="G282" s="232" t="s">
        <v>223</v>
      </c>
      <c r="H282" s="233">
        <v>72.450000000000003</v>
      </c>
      <c r="I282" s="234"/>
      <c r="J282" s="235">
        <f>ROUND(I282*H282,2)</f>
        <v>0</v>
      </c>
      <c r="K282" s="231" t="s">
        <v>32</v>
      </c>
      <c r="L282" s="236"/>
      <c r="M282" s="237" t="s">
        <v>32</v>
      </c>
      <c r="N282" s="238" t="s">
        <v>49</v>
      </c>
      <c r="O282" s="85"/>
      <c r="P282" s="213">
        <f>O282*H282</f>
        <v>0</v>
      </c>
      <c r="Q282" s="213">
        <v>0</v>
      </c>
      <c r="R282" s="213">
        <f>Q282*H282</f>
        <v>0</v>
      </c>
      <c r="S282" s="213">
        <v>0</v>
      </c>
      <c r="T282" s="214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15" t="s">
        <v>295</v>
      </c>
      <c r="AT282" s="215" t="s">
        <v>253</v>
      </c>
      <c r="AU282" s="215" t="s">
        <v>87</v>
      </c>
      <c r="AY282" s="17" t="s">
        <v>136</v>
      </c>
      <c r="BE282" s="216">
        <f>IF(N282="základní",J282,0)</f>
        <v>0</v>
      </c>
      <c r="BF282" s="216">
        <f>IF(N282="snížená",J282,0)</f>
        <v>0</v>
      </c>
      <c r="BG282" s="216">
        <f>IF(N282="zákl. přenesená",J282,0)</f>
        <v>0</v>
      </c>
      <c r="BH282" s="216">
        <f>IF(N282="sníž. přenesená",J282,0)</f>
        <v>0</v>
      </c>
      <c r="BI282" s="216">
        <f>IF(N282="nulová",J282,0)</f>
        <v>0</v>
      </c>
      <c r="BJ282" s="17" t="s">
        <v>85</v>
      </c>
      <c r="BK282" s="216">
        <f>ROUND(I282*H282,2)</f>
        <v>0</v>
      </c>
      <c r="BL282" s="17" t="s">
        <v>274</v>
      </c>
      <c r="BM282" s="215" t="s">
        <v>580</v>
      </c>
    </row>
    <row r="283" s="13" customFormat="1">
      <c r="A283" s="13"/>
      <c r="B283" s="217"/>
      <c r="C283" s="218"/>
      <c r="D283" s="219" t="s">
        <v>145</v>
      </c>
      <c r="E283" s="220" t="s">
        <v>32</v>
      </c>
      <c r="F283" s="221" t="s">
        <v>578</v>
      </c>
      <c r="G283" s="218"/>
      <c r="H283" s="222">
        <v>69</v>
      </c>
      <c r="I283" s="223"/>
      <c r="J283" s="218"/>
      <c r="K283" s="218"/>
      <c r="L283" s="224"/>
      <c r="M283" s="225"/>
      <c r="N283" s="226"/>
      <c r="O283" s="226"/>
      <c r="P283" s="226"/>
      <c r="Q283" s="226"/>
      <c r="R283" s="226"/>
      <c r="S283" s="226"/>
      <c r="T283" s="227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28" t="s">
        <v>145</v>
      </c>
      <c r="AU283" s="228" t="s">
        <v>87</v>
      </c>
      <c r="AV283" s="13" t="s">
        <v>87</v>
      </c>
      <c r="AW283" s="13" t="s">
        <v>38</v>
      </c>
      <c r="AX283" s="13" t="s">
        <v>78</v>
      </c>
      <c r="AY283" s="228" t="s">
        <v>136</v>
      </c>
    </row>
    <row r="284" s="13" customFormat="1">
      <c r="A284" s="13"/>
      <c r="B284" s="217"/>
      <c r="C284" s="218"/>
      <c r="D284" s="219" t="s">
        <v>145</v>
      </c>
      <c r="E284" s="220" t="s">
        <v>32</v>
      </c>
      <c r="F284" s="221" t="s">
        <v>581</v>
      </c>
      <c r="G284" s="218"/>
      <c r="H284" s="222">
        <v>3.4500000000000002</v>
      </c>
      <c r="I284" s="223"/>
      <c r="J284" s="218"/>
      <c r="K284" s="218"/>
      <c r="L284" s="224"/>
      <c r="M284" s="225"/>
      <c r="N284" s="226"/>
      <c r="O284" s="226"/>
      <c r="P284" s="226"/>
      <c r="Q284" s="226"/>
      <c r="R284" s="226"/>
      <c r="S284" s="226"/>
      <c r="T284" s="227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28" t="s">
        <v>145</v>
      </c>
      <c r="AU284" s="228" t="s">
        <v>87</v>
      </c>
      <c r="AV284" s="13" t="s">
        <v>87</v>
      </c>
      <c r="AW284" s="13" t="s">
        <v>38</v>
      </c>
      <c r="AX284" s="13" t="s">
        <v>78</v>
      </c>
      <c r="AY284" s="228" t="s">
        <v>136</v>
      </c>
    </row>
    <row r="285" s="14" customFormat="1">
      <c r="A285" s="14"/>
      <c r="B285" s="239"/>
      <c r="C285" s="240"/>
      <c r="D285" s="219" t="s">
        <v>145</v>
      </c>
      <c r="E285" s="241" t="s">
        <v>32</v>
      </c>
      <c r="F285" s="242" t="s">
        <v>411</v>
      </c>
      <c r="G285" s="240"/>
      <c r="H285" s="243">
        <v>72.450000000000003</v>
      </c>
      <c r="I285" s="244"/>
      <c r="J285" s="240"/>
      <c r="K285" s="240"/>
      <c r="L285" s="245"/>
      <c r="M285" s="246"/>
      <c r="N285" s="247"/>
      <c r="O285" s="247"/>
      <c r="P285" s="247"/>
      <c r="Q285" s="247"/>
      <c r="R285" s="247"/>
      <c r="S285" s="247"/>
      <c r="T285" s="248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49" t="s">
        <v>145</v>
      </c>
      <c r="AU285" s="249" t="s">
        <v>87</v>
      </c>
      <c r="AV285" s="14" t="s">
        <v>143</v>
      </c>
      <c r="AW285" s="14" t="s">
        <v>38</v>
      </c>
      <c r="AX285" s="14" t="s">
        <v>85</v>
      </c>
      <c r="AY285" s="249" t="s">
        <v>136</v>
      </c>
    </row>
    <row r="286" s="2" customFormat="1" ht="24.15" customHeight="1">
      <c r="A286" s="39"/>
      <c r="B286" s="40"/>
      <c r="C286" s="204" t="s">
        <v>582</v>
      </c>
      <c r="D286" s="204" t="s">
        <v>138</v>
      </c>
      <c r="E286" s="205" t="s">
        <v>583</v>
      </c>
      <c r="F286" s="206" t="s">
        <v>584</v>
      </c>
      <c r="G286" s="207" t="s">
        <v>223</v>
      </c>
      <c r="H286" s="208">
        <v>745.10000000000002</v>
      </c>
      <c r="I286" s="209"/>
      <c r="J286" s="210">
        <f>ROUND(I286*H286,2)</f>
        <v>0</v>
      </c>
      <c r="K286" s="206" t="s">
        <v>142</v>
      </c>
      <c r="L286" s="45"/>
      <c r="M286" s="211" t="s">
        <v>32</v>
      </c>
      <c r="N286" s="212" t="s">
        <v>49</v>
      </c>
      <c r="O286" s="85"/>
      <c r="P286" s="213">
        <f>O286*H286</f>
        <v>0</v>
      </c>
      <c r="Q286" s="213">
        <v>0.20300000000000001</v>
      </c>
      <c r="R286" s="213">
        <f>Q286*H286</f>
        <v>151.25530000000001</v>
      </c>
      <c r="S286" s="213">
        <v>0</v>
      </c>
      <c r="T286" s="214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15" t="s">
        <v>274</v>
      </c>
      <c r="AT286" s="215" t="s">
        <v>138</v>
      </c>
      <c r="AU286" s="215" t="s">
        <v>87</v>
      </c>
      <c r="AY286" s="17" t="s">
        <v>136</v>
      </c>
      <c r="BE286" s="216">
        <f>IF(N286="základní",J286,0)</f>
        <v>0</v>
      </c>
      <c r="BF286" s="216">
        <f>IF(N286="snížená",J286,0)</f>
        <v>0</v>
      </c>
      <c r="BG286" s="216">
        <f>IF(N286="zákl. přenesená",J286,0)</f>
        <v>0</v>
      </c>
      <c r="BH286" s="216">
        <f>IF(N286="sníž. přenesená",J286,0)</f>
        <v>0</v>
      </c>
      <c r="BI286" s="216">
        <f>IF(N286="nulová",J286,0)</f>
        <v>0</v>
      </c>
      <c r="BJ286" s="17" t="s">
        <v>85</v>
      </c>
      <c r="BK286" s="216">
        <f>ROUND(I286*H286,2)</f>
        <v>0</v>
      </c>
      <c r="BL286" s="17" t="s">
        <v>274</v>
      </c>
      <c r="BM286" s="215" t="s">
        <v>585</v>
      </c>
    </row>
    <row r="287" s="13" customFormat="1">
      <c r="A287" s="13"/>
      <c r="B287" s="217"/>
      <c r="C287" s="218"/>
      <c r="D287" s="219" t="s">
        <v>145</v>
      </c>
      <c r="E287" s="220" t="s">
        <v>32</v>
      </c>
      <c r="F287" s="221" t="s">
        <v>558</v>
      </c>
      <c r="G287" s="218"/>
      <c r="H287" s="222">
        <v>718.10000000000002</v>
      </c>
      <c r="I287" s="223"/>
      <c r="J287" s="218"/>
      <c r="K287" s="218"/>
      <c r="L287" s="224"/>
      <c r="M287" s="225"/>
      <c r="N287" s="226"/>
      <c r="O287" s="226"/>
      <c r="P287" s="226"/>
      <c r="Q287" s="226"/>
      <c r="R287" s="226"/>
      <c r="S287" s="226"/>
      <c r="T287" s="227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28" t="s">
        <v>145</v>
      </c>
      <c r="AU287" s="228" t="s">
        <v>87</v>
      </c>
      <c r="AV287" s="13" t="s">
        <v>87</v>
      </c>
      <c r="AW287" s="13" t="s">
        <v>38</v>
      </c>
      <c r="AX287" s="13" t="s">
        <v>78</v>
      </c>
      <c r="AY287" s="228" t="s">
        <v>136</v>
      </c>
    </row>
    <row r="288" s="13" customFormat="1">
      <c r="A288" s="13"/>
      <c r="B288" s="217"/>
      <c r="C288" s="218"/>
      <c r="D288" s="219" t="s">
        <v>145</v>
      </c>
      <c r="E288" s="220" t="s">
        <v>32</v>
      </c>
      <c r="F288" s="221" t="s">
        <v>553</v>
      </c>
      <c r="G288" s="218"/>
      <c r="H288" s="222">
        <v>27</v>
      </c>
      <c r="I288" s="223"/>
      <c r="J288" s="218"/>
      <c r="K288" s="218"/>
      <c r="L288" s="224"/>
      <c r="M288" s="225"/>
      <c r="N288" s="226"/>
      <c r="O288" s="226"/>
      <c r="P288" s="226"/>
      <c r="Q288" s="226"/>
      <c r="R288" s="226"/>
      <c r="S288" s="226"/>
      <c r="T288" s="227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28" t="s">
        <v>145</v>
      </c>
      <c r="AU288" s="228" t="s">
        <v>87</v>
      </c>
      <c r="AV288" s="13" t="s">
        <v>87</v>
      </c>
      <c r="AW288" s="13" t="s">
        <v>38</v>
      </c>
      <c r="AX288" s="13" t="s">
        <v>78</v>
      </c>
      <c r="AY288" s="228" t="s">
        <v>136</v>
      </c>
    </row>
    <row r="289" s="14" customFormat="1">
      <c r="A289" s="14"/>
      <c r="B289" s="239"/>
      <c r="C289" s="240"/>
      <c r="D289" s="219" t="s">
        <v>145</v>
      </c>
      <c r="E289" s="241" t="s">
        <v>32</v>
      </c>
      <c r="F289" s="242" t="s">
        <v>411</v>
      </c>
      <c r="G289" s="240"/>
      <c r="H289" s="243">
        <v>745.10000000000002</v>
      </c>
      <c r="I289" s="244"/>
      <c r="J289" s="240"/>
      <c r="K289" s="240"/>
      <c r="L289" s="245"/>
      <c r="M289" s="246"/>
      <c r="N289" s="247"/>
      <c r="O289" s="247"/>
      <c r="P289" s="247"/>
      <c r="Q289" s="247"/>
      <c r="R289" s="247"/>
      <c r="S289" s="247"/>
      <c r="T289" s="248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49" t="s">
        <v>145</v>
      </c>
      <c r="AU289" s="249" t="s">
        <v>87</v>
      </c>
      <c r="AV289" s="14" t="s">
        <v>143</v>
      </c>
      <c r="AW289" s="14" t="s">
        <v>38</v>
      </c>
      <c r="AX289" s="14" t="s">
        <v>85</v>
      </c>
      <c r="AY289" s="249" t="s">
        <v>136</v>
      </c>
    </row>
    <row r="290" s="2" customFormat="1" ht="21.75" customHeight="1">
      <c r="A290" s="39"/>
      <c r="B290" s="40"/>
      <c r="C290" s="204" t="s">
        <v>586</v>
      </c>
      <c r="D290" s="204" t="s">
        <v>138</v>
      </c>
      <c r="E290" s="205" t="s">
        <v>587</v>
      </c>
      <c r="F290" s="206" t="s">
        <v>588</v>
      </c>
      <c r="G290" s="207" t="s">
        <v>223</v>
      </c>
      <c r="H290" s="208">
        <v>10</v>
      </c>
      <c r="I290" s="209"/>
      <c r="J290" s="210">
        <f>ROUND(I290*H290,2)</f>
        <v>0</v>
      </c>
      <c r="K290" s="206" t="s">
        <v>142</v>
      </c>
      <c r="L290" s="45"/>
      <c r="M290" s="211" t="s">
        <v>32</v>
      </c>
      <c r="N290" s="212" t="s">
        <v>49</v>
      </c>
      <c r="O290" s="85"/>
      <c r="P290" s="213">
        <f>O290*H290</f>
        <v>0</v>
      </c>
      <c r="Q290" s="213">
        <v>0</v>
      </c>
      <c r="R290" s="213">
        <f>Q290*H290</f>
        <v>0</v>
      </c>
      <c r="S290" s="213">
        <v>0</v>
      </c>
      <c r="T290" s="214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15" t="s">
        <v>274</v>
      </c>
      <c r="AT290" s="215" t="s">
        <v>138</v>
      </c>
      <c r="AU290" s="215" t="s">
        <v>87</v>
      </c>
      <c r="AY290" s="17" t="s">
        <v>136</v>
      </c>
      <c r="BE290" s="216">
        <f>IF(N290="základní",J290,0)</f>
        <v>0</v>
      </c>
      <c r="BF290" s="216">
        <f>IF(N290="snížená",J290,0)</f>
        <v>0</v>
      </c>
      <c r="BG290" s="216">
        <f>IF(N290="zákl. přenesená",J290,0)</f>
        <v>0</v>
      </c>
      <c r="BH290" s="216">
        <f>IF(N290="sníž. přenesená",J290,0)</f>
        <v>0</v>
      </c>
      <c r="BI290" s="216">
        <f>IF(N290="nulová",J290,0)</f>
        <v>0</v>
      </c>
      <c r="BJ290" s="17" t="s">
        <v>85</v>
      </c>
      <c r="BK290" s="216">
        <f>ROUND(I290*H290,2)</f>
        <v>0</v>
      </c>
      <c r="BL290" s="17" t="s">
        <v>274</v>
      </c>
      <c r="BM290" s="215" t="s">
        <v>589</v>
      </c>
    </row>
    <row r="291" s="13" customFormat="1">
      <c r="A291" s="13"/>
      <c r="B291" s="217"/>
      <c r="C291" s="218"/>
      <c r="D291" s="219" t="s">
        <v>145</v>
      </c>
      <c r="E291" s="220" t="s">
        <v>32</v>
      </c>
      <c r="F291" s="221" t="s">
        <v>590</v>
      </c>
      <c r="G291" s="218"/>
      <c r="H291" s="222">
        <v>10</v>
      </c>
      <c r="I291" s="223"/>
      <c r="J291" s="218"/>
      <c r="K291" s="218"/>
      <c r="L291" s="224"/>
      <c r="M291" s="225"/>
      <c r="N291" s="226"/>
      <c r="O291" s="226"/>
      <c r="P291" s="226"/>
      <c r="Q291" s="226"/>
      <c r="R291" s="226"/>
      <c r="S291" s="226"/>
      <c r="T291" s="227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28" t="s">
        <v>145</v>
      </c>
      <c r="AU291" s="228" t="s">
        <v>87</v>
      </c>
      <c r="AV291" s="13" t="s">
        <v>87</v>
      </c>
      <c r="AW291" s="13" t="s">
        <v>38</v>
      </c>
      <c r="AX291" s="13" t="s">
        <v>85</v>
      </c>
      <c r="AY291" s="228" t="s">
        <v>136</v>
      </c>
    </row>
    <row r="292" s="2" customFormat="1" ht="16.5" customHeight="1">
      <c r="A292" s="39"/>
      <c r="B292" s="40"/>
      <c r="C292" s="229" t="s">
        <v>591</v>
      </c>
      <c r="D292" s="229" t="s">
        <v>253</v>
      </c>
      <c r="E292" s="230" t="s">
        <v>592</v>
      </c>
      <c r="F292" s="231" t="s">
        <v>593</v>
      </c>
      <c r="G292" s="232" t="s">
        <v>223</v>
      </c>
      <c r="H292" s="233">
        <v>10</v>
      </c>
      <c r="I292" s="234"/>
      <c r="J292" s="235">
        <f>ROUND(I292*H292,2)</f>
        <v>0</v>
      </c>
      <c r="K292" s="231" t="s">
        <v>142</v>
      </c>
      <c r="L292" s="236"/>
      <c r="M292" s="237" t="s">
        <v>32</v>
      </c>
      <c r="N292" s="238" t="s">
        <v>49</v>
      </c>
      <c r="O292" s="85"/>
      <c r="P292" s="213">
        <f>O292*H292</f>
        <v>0</v>
      </c>
      <c r="Q292" s="213">
        <v>0.0014</v>
      </c>
      <c r="R292" s="213">
        <f>Q292*H292</f>
        <v>0.014</v>
      </c>
      <c r="S292" s="213">
        <v>0</v>
      </c>
      <c r="T292" s="214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15" t="s">
        <v>535</v>
      </c>
      <c r="AT292" s="215" t="s">
        <v>253</v>
      </c>
      <c r="AU292" s="215" t="s">
        <v>87</v>
      </c>
      <c r="AY292" s="17" t="s">
        <v>136</v>
      </c>
      <c r="BE292" s="216">
        <f>IF(N292="základní",J292,0)</f>
        <v>0</v>
      </c>
      <c r="BF292" s="216">
        <f>IF(N292="snížená",J292,0)</f>
        <v>0</v>
      </c>
      <c r="BG292" s="216">
        <f>IF(N292="zákl. přenesená",J292,0)</f>
        <v>0</v>
      </c>
      <c r="BH292" s="216">
        <f>IF(N292="sníž. přenesená",J292,0)</f>
        <v>0</v>
      </c>
      <c r="BI292" s="216">
        <f>IF(N292="nulová",J292,0)</f>
        <v>0</v>
      </c>
      <c r="BJ292" s="17" t="s">
        <v>85</v>
      </c>
      <c r="BK292" s="216">
        <f>ROUND(I292*H292,2)</f>
        <v>0</v>
      </c>
      <c r="BL292" s="17" t="s">
        <v>535</v>
      </c>
      <c r="BM292" s="215" t="s">
        <v>594</v>
      </c>
    </row>
    <row r="293" s="13" customFormat="1">
      <c r="A293" s="13"/>
      <c r="B293" s="217"/>
      <c r="C293" s="218"/>
      <c r="D293" s="219" t="s">
        <v>145</v>
      </c>
      <c r="E293" s="220" t="s">
        <v>32</v>
      </c>
      <c r="F293" s="221" t="s">
        <v>590</v>
      </c>
      <c r="G293" s="218"/>
      <c r="H293" s="222">
        <v>10</v>
      </c>
      <c r="I293" s="223"/>
      <c r="J293" s="218"/>
      <c r="K293" s="218"/>
      <c r="L293" s="224"/>
      <c r="M293" s="225"/>
      <c r="N293" s="226"/>
      <c r="O293" s="226"/>
      <c r="P293" s="226"/>
      <c r="Q293" s="226"/>
      <c r="R293" s="226"/>
      <c r="S293" s="226"/>
      <c r="T293" s="227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28" t="s">
        <v>145</v>
      </c>
      <c r="AU293" s="228" t="s">
        <v>87</v>
      </c>
      <c r="AV293" s="13" t="s">
        <v>87</v>
      </c>
      <c r="AW293" s="13" t="s">
        <v>38</v>
      </c>
      <c r="AX293" s="13" t="s">
        <v>85</v>
      </c>
      <c r="AY293" s="228" t="s">
        <v>136</v>
      </c>
    </row>
    <row r="294" s="2" customFormat="1" ht="21.75" customHeight="1">
      <c r="A294" s="39"/>
      <c r="B294" s="40"/>
      <c r="C294" s="204" t="s">
        <v>595</v>
      </c>
      <c r="D294" s="204" t="s">
        <v>138</v>
      </c>
      <c r="E294" s="205" t="s">
        <v>596</v>
      </c>
      <c r="F294" s="206" t="s">
        <v>597</v>
      </c>
      <c r="G294" s="207" t="s">
        <v>223</v>
      </c>
      <c r="H294" s="208">
        <v>968</v>
      </c>
      <c r="I294" s="209"/>
      <c r="J294" s="210">
        <f>ROUND(I294*H294,2)</f>
        <v>0</v>
      </c>
      <c r="K294" s="206" t="s">
        <v>142</v>
      </c>
      <c r="L294" s="45"/>
      <c r="M294" s="211" t="s">
        <v>32</v>
      </c>
      <c r="N294" s="212" t="s">
        <v>49</v>
      </c>
      <c r="O294" s="85"/>
      <c r="P294" s="213">
        <f>O294*H294</f>
        <v>0</v>
      </c>
      <c r="Q294" s="213">
        <v>0</v>
      </c>
      <c r="R294" s="213">
        <f>Q294*H294</f>
        <v>0</v>
      </c>
      <c r="S294" s="213">
        <v>0</v>
      </c>
      <c r="T294" s="214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15" t="s">
        <v>274</v>
      </c>
      <c r="AT294" s="215" t="s">
        <v>138</v>
      </c>
      <c r="AU294" s="215" t="s">
        <v>87</v>
      </c>
      <c r="AY294" s="17" t="s">
        <v>136</v>
      </c>
      <c r="BE294" s="216">
        <f>IF(N294="základní",J294,0)</f>
        <v>0</v>
      </c>
      <c r="BF294" s="216">
        <f>IF(N294="snížená",J294,0)</f>
        <v>0</v>
      </c>
      <c r="BG294" s="216">
        <f>IF(N294="zákl. přenesená",J294,0)</f>
        <v>0</v>
      </c>
      <c r="BH294" s="216">
        <f>IF(N294="sníž. přenesená",J294,0)</f>
        <v>0</v>
      </c>
      <c r="BI294" s="216">
        <f>IF(N294="nulová",J294,0)</f>
        <v>0</v>
      </c>
      <c r="BJ294" s="17" t="s">
        <v>85</v>
      </c>
      <c r="BK294" s="216">
        <f>ROUND(I294*H294,2)</f>
        <v>0</v>
      </c>
      <c r="BL294" s="17" t="s">
        <v>274</v>
      </c>
      <c r="BM294" s="215" t="s">
        <v>598</v>
      </c>
    </row>
    <row r="295" s="13" customFormat="1">
      <c r="A295" s="13"/>
      <c r="B295" s="217"/>
      <c r="C295" s="218"/>
      <c r="D295" s="219" t="s">
        <v>145</v>
      </c>
      <c r="E295" s="220" t="s">
        <v>32</v>
      </c>
      <c r="F295" s="221" t="s">
        <v>408</v>
      </c>
      <c r="G295" s="218"/>
      <c r="H295" s="222">
        <v>558</v>
      </c>
      <c r="I295" s="223"/>
      <c r="J295" s="218"/>
      <c r="K295" s="218"/>
      <c r="L295" s="224"/>
      <c r="M295" s="225"/>
      <c r="N295" s="226"/>
      <c r="O295" s="226"/>
      <c r="P295" s="226"/>
      <c r="Q295" s="226"/>
      <c r="R295" s="226"/>
      <c r="S295" s="226"/>
      <c r="T295" s="227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28" t="s">
        <v>145</v>
      </c>
      <c r="AU295" s="228" t="s">
        <v>87</v>
      </c>
      <c r="AV295" s="13" t="s">
        <v>87</v>
      </c>
      <c r="AW295" s="13" t="s">
        <v>38</v>
      </c>
      <c r="AX295" s="13" t="s">
        <v>78</v>
      </c>
      <c r="AY295" s="228" t="s">
        <v>136</v>
      </c>
    </row>
    <row r="296" s="13" customFormat="1">
      <c r="A296" s="13"/>
      <c r="B296" s="217"/>
      <c r="C296" s="218"/>
      <c r="D296" s="219" t="s">
        <v>145</v>
      </c>
      <c r="E296" s="220" t="s">
        <v>32</v>
      </c>
      <c r="F296" s="221" t="s">
        <v>599</v>
      </c>
      <c r="G296" s="218"/>
      <c r="H296" s="222">
        <v>62</v>
      </c>
      <c r="I296" s="223"/>
      <c r="J296" s="218"/>
      <c r="K296" s="218"/>
      <c r="L296" s="224"/>
      <c r="M296" s="225"/>
      <c r="N296" s="226"/>
      <c r="O296" s="226"/>
      <c r="P296" s="226"/>
      <c r="Q296" s="226"/>
      <c r="R296" s="226"/>
      <c r="S296" s="226"/>
      <c r="T296" s="227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28" t="s">
        <v>145</v>
      </c>
      <c r="AU296" s="228" t="s">
        <v>87</v>
      </c>
      <c r="AV296" s="13" t="s">
        <v>87</v>
      </c>
      <c r="AW296" s="13" t="s">
        <v>38</v>
      </c>
      <c r="AX296" s="13" t="s">
        <v>78</v>
      </c>
      <c r="AY296" s="228" t="s">
        <v>136</v>
      </c>
    </row>
    <row r="297" s="13" customFormat="1">
      <c r="A297" s="13"/>
      <c r="B297" s="217"/>
      <c r="C297" s="218"/>
      <c r="D297" s="219" t="s">
        <v>145</v>
      </c>
      <c r="E297" s="220" t="s">
        <v>32</v>
      </c>
      <c r="F297" s="221" t="s">
        <v>409</v>
      </c>
      <c r="G297" s="218"/>
      <c r="H297" s="222">
        <v>348</v>
      </c>
      <c r="I297" s="223"/>
      <c r="J297" s="218"/>
      <c r="K297" s="218"/>
      <c r="L297" s="224"/>
      <c r="M297" s="225"/>
      <c r="N297" s="226"/>
      <c r="O297" s="226"/>
      <c r="P297" s="226"/>
      <c r="Q297" s="226"/>
      <c r="R297" s="226"/>
      <c r="S297" s="226"/>
      <c r="T297" s="227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28" t="s">
        <v>145</v>
      </c>
      <c r="AU297" s="228" t="s">
        <v>87</v>
      </c>
      <c r="AV297" s="13" t="s">
        <v>87</v>
      </c>
      <c r="AW297" s="13" t="s">
        <v>38</v>
      </c>
      <c r="AX297" s="13" t="s">
        <v>78</v>
      </c>
      <c r="AY297" s="228" t="s">
        <v>136</v>
      </c>
    </row>
    <row r="298" s="14" customFormat="1">
      <c r="A298" s="14"/>
      <c r="B298" s="239"/>
      <c r="C298" s="240"/>
      <c r="D298" s="219" t="s">
        <v>145</v>
      </c>
      <c r="E298" s="241" t="s">
        <v>32</v>
      </c>
      <c r="F298" s="242" t="s">
        <v>411</v>
      </c>
      <c r="G298" s="240"/>
      <c r="H298" s="243">
        <v>968</v>
      </c>
      <c r="I298" s="244"/>
      <c r="J298" s="240"/>
      <c r="K298" s="240"/>
      <c r="L298" s="245"/>
      <c r="M298" s="246"/>
      <c r="N298" s="247"/>
      <c r="O298" s="247"/>
      <c r="P298" s="247"/>
      <c r="Q298" s="247"/>
      <c r="R298" s="247"/>
      <c r="S298" s="247"/>
      <c r="T298" s="248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49" t="s">
        <v>145</v>
      </c>
      <c r="AU298" s="249" t="s">
        <v>87</v>
      </c>
      <c r="AV298" s="14" t="s">
        <v>143</v>
      </c>
      <c r="AW298" s="14" t="s">
        <v>38</v>
      </c>
      <c r="AX298" s="14" t="s">
        <v>85</v>
      </c>
      <c r="AY298" s="249" t="s">
        <v>136</v>
      </c>
    </row>
    <row r="299" s="2" customFormat="1" ht="16.5" customHeight="1">
      <c r="A299" s="39"/>
      <c r="B299" s="40"/>
      <c r="C299" s="229" t="s">
        <v>600</v>
      </c>
      <c r="D299" s="229" t="s">
        <v>253</v>
      </c>
      <c r="E299" s="230" t="s">
        <v>601</v>
      </c>
      <c r="F299" s="231" t="s">
        <v>602</v>
      </c>
      <c r="G299" s="232" t="s">
        <v>223</v>
      </c>
      <c r="H299" s="233">
        <v>1016.4</v>
      </c>
      <c r="I299" s="234"/>
      <c r="J299" s="235">
        <f>ROUND(I299*H299,2)</f>
        <v>0</v>
      </c>
      <c r="K299" s="231" t="s">
        <v>32</v>
      </c>
      <c r="L299" s="236"/>
      <c r="M299" s="237" t="s">
        <v>32</v>
      </c>
      <c r="N299" s="238" t="s">
        <v>49</v>
      </c>
      <c r="O299" s="85"/>
      <c r="P299" s="213">
        <f>O299*H299</f>
        <v>0</v>
      </c>
      <c r="Q299" s="213">
        <v>0</v>
      </c>
      <c r="R299" s="213">
        <f>Q299*H299</f>
        <v>0</v>
      </c>
      <c r="S299" s="213">
        <v>0</v>
      </c>
      <c r="T299" s="214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15" t="s">
        <v>295</v>
      </c>
      <c r="AT299" s="215" t="s">
        <v>253</v>
      </c>
      <c r="AU299" s="215" t="s">
        <v>87</v>
      </c>
      <c r="AY299" s="17" t="s">
        <v>136</v>
      </c>
      <c r="BE299" s="216">
        <f>IF(N299="základní",J299,0)</f>
        <v>0</v>
      </c>
      <c r="BF299" s="216">
        <f>IF(N299="snížená",J299,0)</f>
        <v>0</v>
      </c>
      <c r="BG299" s="216">
        <f>IF(N299="zákl. přenesená",J299,0)</f>
        <v>0</v>
      </c>
      <c r="BH299" s="216">
        <f>IF(N299="sníž. přenesená",J299,0)</f>
        <v>0</v>
      </c>
      <c r="BI299" s="216">
        <f>IF(N299="nulová",J299,0)</f>
        <v>0</v>
      </c>
      <c r="BJ299" s="17" t="s">
        <v>85</v>
      </c>
      <c r="BK299" s="216">
        <f>ROUND(I299*H299,2)</f>
        <v>0</v>
      </c>
      <c r="BL299" s="17" t="s">
        <v>274</v>
      </c>
      <c r="BM299" s="215" t="s">
        <v>603</v>
      </c>
    </row>
    <row r="300" s="13" customFormat="1">
      <c r="A300" s="13"/>
      <c r="B300" s="217"/>
      <c r="C300" s="218"/>
      <c r="D300" s="219" t="s">
        <v>145</v>
      </c>
      <c r="E300" s="220" t="s">
        <v>32</v>
      </c>
      <c r="F300" s="221" t="s">
        <v>408</v>
      </c>
      <c r="G300" s="218"/>
      <c r="H300" s="222">
        <v>558</v>
      </c>
      <c r="I300" s="223"/>
      <c r="J300" s="218"/>
      <c r="K300" s="218"/>
      <c r="L300" s="224"/>
      <c r="M300" s="225"/>
      <c r="N300" s="226"/>
      <c r="O300" s="226"/>
      <c r="P300" s="226"/>
      <c r="Q300" s="226"/>
      <c r="R300" s="226"/>
      <c r="S300" s="226"/>
      <c r="T300" s="227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28" t="s">
        <v>145</v>
      </c>
      <c r="AU300" s="228" t="s">
        <v>87</v>
      </c>
      <c r="AV300" s="13" t="s">
        <v>87</v>
      </c>
      <c r="AW300" s="13" t="s">
        <v>38</v>
      </c>
      <c r="AX300" s="13" t="s">
        <v>78</v>
      </c>
      <c r="AY300" s="228" t="s">
        <v>136</v>
      </c>
    </row>
    <row r="301" s="13" customFormat="1">
      <c r="A301" s="13"/>
      <c r="B301" s="217"/>
      <c r="C301" s="218"/>
      <c r="D301" s="219" t="s">
        <v>145</v>
      </c>
      <c r="E301" s="220" t="s">
        <v>32</v>
      </c>
      <c r="F301" s="221" t="s">
        <v>599</v>
      </c>
      <c r="G301" s="218"/>
      <c r="H301" s="222">
        <v>62</v>
      </c>
      <c r="I301" s="223"/>
      <c r="J301" s="218"/>
      <c r="K301" s="218"/>
      <c r="L301" s="224"/>
      <c r="M301" s="225"/>
      <c r="N301" s="226"/>
      <c r="O301" s="226"/>
      <c r="P301" s="226"/>
      <c r="Q301" s="226"/>
      <c r="R301" s="226"/>
      <c r="S301" s="226"/>
      <c r="T301" s="227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28" t="s">
        <v>145</v>
      </c>
      <c r="AU301" s="228" t="s">
        <v>87</v>
      </c>
      <c r="AV301" s="13" t="s">
        <v>87</v>
      </c>
      <c r="AW301" s="13" t="s">
        <v>38</v>
      </c>
      <c r="AX301" s="13" t="s">
        <v>78</v>
      </c>
      <c r="AY301" s="228" t="s">
        <v>136</v>
      </c>
    </row>
    <row r="302" s="13" customFormat="1">
      <c r="A302" s="13"/>
      <c r="B302" s="217"/>
      <c r="C302" s="218"/>
      <c r="D302" s="219" t="s">
        <v>145</v>
      </c>
      <c r="E302" s="220" t="s">
        <v>32</v>
      </c>
      <c r="F302" s="221" t="s">
        <v>409</v>
      </c>
      <c r="G302" s="218"/>
      <c r="H302" s="222">
        <v>348</v>
      </c>
      <c r="I302" s="223"/>
      <c r="J302" s="218"/>
      <c r="K302" s="218"/>
      <c r="L302" s="224"/>
      <c r="M302" s="225"/>
      <c r="N302" s="226"/>
      <c r="O302" s="226"/>
      <c r="P302" s="226"/>
      <c r="Q302" s="226"/>
      <c r="R302" s="226"/>
      <c r="S302" s="226"/>
      <c r="T302" s="227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28" t="s">
        <v>145</v>
      </c>
      <c r="AU302" s="228" t="s">
        <v>87</v>
      </c>
      <c r="AV302" s="13" t="s">
        <v>87</v>
      </c>
      <c r="AW302" s="13" t="s">
        <v>38</v>
      </c>
      <c r="AX302" s="13" t="s">
        <v>78</v>
      </c>
      <c r="AY302" s="228" t="s">
        <v>136</v>
      </c>
    </row>
    <row r="303" s="15" customFormat="1">
      <c r="A303" s="15"/>
      <c r="B303" s="250"/>
      <c r="C303" s="251"/>
      <c r="D303" s="219" t="s">
        <v>145</v>
      </c>
      <c r="E303" s="252" t="s">
        <v>32</v>
      </c>
      <c r="F303" s="253" t="s">
        <v>469</v>
      </c>
      <c r="G303" s="251"/>
      <c r="H303" s="254">
        <v>968</v>
      </c>
      <c r="I303" s="255"/>
      <c r="J303" s="251"/>
      <c r="K303" s="251"/>
      <c r="L303" s="256"/>
      <c r="M303" s="257"/>
      <c r="N303" s="258"/>
      <c r="O303" s="258"/>
      <c r="P303" s="258"/>
      <c r="Q303" s="258"/>
      <c r="R303" s="258"/>
      <c r="S303" s="258"/>
      <c r="T303" s="259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T303" s="260" t="s">
        <v>145</v>
      </c>
      <c r="AU303" s="260" t="s">
        <v>87</v>
      </c>
      <c r="AV303" s="15" t="s">
        <v>91</v>
      </c>
      <c r="AW303" s="15" t="s">
        <v>38</v>
      </c>
      <c r="AX303" s="15" t="s">
        <v>78</v>
      </c>
      <c r="AY303" s="260" t="s">
        <v>136</v>
      </c>
    </row>
    <row r="304" s="13" customFormat="1">
      <c r="A304" s="13"/>
      <c r="B304" s="217"/>
      <c r="C304" s="218"/>
      <c r="D304" s="219" t="s">
        <v>145</v>
      </c>
      <c r="E304" s="220" t="s">
        <v>32</v>
      </c>
      <c r="F304" s="221" t="s">
        <v>604</v>
      </c>
      <c r="G304" s="218"/>
      <c r="H304" s="222">
        <v>48.399999999999999</v>
      </c>
      <c r="I304" s="223"/>
      <c r="J304" s="218"/>
      <c r="K304" s="218"/>
      <c r="L304" s="224"/>
      <c r="M304" s="225"/>
      <c r="N304" s="226"/>
      <c r="O304" s="226"/>
      <c r="P304" s="226"/>
      <c r="Q304" s="226"/>
      <c r="R304" s="226"/>
      <c r="S304" s="226"/>
      <c r="T304" s="227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28" t="s">
        <v>145</v>
      </c>
      <c r="AU304" s="228" t="s">
        <v>87</v>
      </c>
      <c r="AV304" s="13" t="s">
        <v>87</v>
      </c>
      <c r="AW304" s="13" t="s">
        <v>38</v>
      </c>
      <c r="AX304" s="13" t="s">
        <v>78</v>
      </c>
      <c r="AY304" s="228" t="s">
        <v>136</v>
      </c>
    </row>
    <row r="305" s="14" customFormat="1">
      <c r="A305" s="14"/>
      <c r="B305" s="239"/>
      <c r="C305" s="240"/>
      <c r="D305" s="219" t="s">
        <v>145</v>
      </c>
      <c r="E305" s="241" t="s">
        <v>32</v>
      </c>
      <c r="F305" s="242" t="s">
        <v>411</v>
      </c>
      <c r="G305" s="240"/>
      <c r="H305" s="243">
        <v>1016.4</v>
      </c>
      <c r="I305" s="244"/>
      <c r="J305" s="240"/>
      <c r="K305" s="240"/>
      <c r="L305" s="245"/>
      <c r="M305" s="246"/>
      <c r="N305" s="247"/>
      <c r="O305" s="247"/>
      <c r="P305" s="247"/>
      <c r="Q305" s="247"/>
      <c r="R305" s="247"/>
      <c r="S305" s="247"/>
      <c r="T305" s="248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49" t="s">
        <v>145</v>
      </c>
      <c r="AU305" s="249" t="s">
        <v>87</v>
      </c>
      <c r="AV305" s="14" t="s">
        <v>143</v>
      </c>
      <c r="AW305" s="14" t="s">
        <v>38</v>
      </c>
      <c r="AX305" s="14" t="s">
        <v>85</v>
      </c>
      <c r="AY305" s="249" t="s">
        <v>136</v>
      </c>
    </row>
    <row r="306" s="2" customFormat="1" ht="24.15" customHeight="1">
      <c r="A306" s="39"/>
      <c r="B306" s="40"/>
      <c r="C306" s="204" t="s">
        <v>605</v>
      </c>
      <c r="D306" s="204" t="s">
        <v>138</v>
      </c>
      <c r="E306" s="205" t="s">
        <v>606</v>
      </c>
      <c r="F306" s="206" t="s">
        <v>607</v>
      </c>
      <c r="G306" s="207" t="s">
        <v>223</v>
      </c>
      <c r="H306" s="208">
        <v>27</v>
      </c>
      <c r="I306" s="209"/>
      <c r="J306" s="210">
        <f>ROUND(I306*H306,2)</f>
        <v>0</v>
      </c>
      <c r="K306" s="206" t="s">
        <v>142</v>
      </c>
      <c r="L306" s="45"/>
      <c r="M306" s="211" t="s">
        <v>32</v>
      </c>
      <c r="N306" s="212" t="s">
        <v>49</v>
      </c>
      <c r="O306" s="85"/>
      <c r="P306" s="213">
        <f>O306*H306</f>
        <v>0</v>
      </c>
      <c r="Q306" s="213">
        <v>0</v>
      </c>
      <c r="R306" s="213">
        <f>Q306*H306</f>
        <v>0</v>
      </c>
      <c r="S306" s="213">
        <v>0</v>
      </c>
      <c r="T306" s="214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15" t="s">
        <v>274</v>
      </c>
      <c r="AT306" s="215" t="s">
        <v>138</v>
      </c>
      <c r="AU306" s="215" t="s">
        <v>87</v>
      </c>
      <c r="AY306" s="17" t="s">
        <v>136</v>
      </c>
      <c r="BE306" s="216">
        <f>IF(N306="základní",J306,0)</f>
        <v>0</v>
      </c>
      <c r="BF306" s="216">
        <f>IF(N306="snížená",J306,0)</f>
        <v>0</v>
      </c>
      <c r="BG306" s="216">
        <f>IF(N306="zákl. přenesená",J306,0)</f>
        <v>0</v>
      </c>
      <c r="BH306" s="216">
        <f>IF(N306="sníž. přenesená",J306,0)</f>
        <v>0</v>
      </c>
      <c r="BI306" s="216">
        <f>IF(N306="nulová",J306,0)</f>
        <v>0</v>
      </c>
      <c r="BJ306" s="17" t="s">
        <v>85</v>
      </c>
      <c r="BK306" s="216">
        <f>ROUND(I306*H306,2)</f>
        <v>0</v>
      </c>
      <c r="BL306" s="17" t="s">
        <v>274</v>
      </c>
      <c r="BM306" s="215" t="s">
        <v>608</v>
      </c>
    </row>
    <row r="307" s="13" customFormat="1">
      <c r="A307" s="13"/>
      <c r="B307" s="217"/>
      <c r="C307" s="218"/>
      <c r="D307" s="219" t="s">
        <v>145</v>
      </c>
      <c r="E307" s="220" t="s">
        <v>32</v>
      </c>
      <c r="F307" s="221" t="s">
        <v>553</v>
      </c>
      <c r="G307" s="218"/>
      <c r="H307" s="222">
        <v>27</v>
      </c>
      <c r="I307" s="223"/>
      <c r="J307" s="218"/>
      <c r="K307" s="218"/>
      <c r="L307" s="224"/>
      <c r="M307" s="225"/>
      <c r="N307" s="226"/>
      <c r="O307" s="226"/>
      <c r="P307" s="226"/>
      <c r="Q307" s="226"/>
      <c r="R307" s="226"/>
      <c r="S307" s="226"/>
      <c r="T307" s="227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28" t="s">
        <v>145</v>
      </c>
      <c r="AU307" s="228" t="s">
        <v>87</v>
      </c>
      <c r="AV307" s="13" t="s">
        <v>87</v>
      </c>
      <c r="AW307" s="13" t="s">
        <v>38</v>
      </c>
      <c r="AX307" s="13" t="s">
        <v>85</v>
      </c>
      <c r="AY307" s="228" t="s">
        <v>136</v>
      </c>
    </row>
    <row r="308" s="2" customFormat="1" ht="24.15" customHeight="1">
      <c r="A308" s="39"/>
      <c r="B308" s="40"/>
      <c r="C308" s="204" t="s">
        <v>609</v>
      </c>
      <c r="D308" s="204" t="s">
        <v>138</v>
      </c>
      <c r="E308" s="205" t="s">
        <v>610</v>
      </c>
      <c r="F308" s="206" t="s">
        <v>611</v>
      </c>
      <c r="G308" s="207" t="s">
        <v>223</v>
      </c>
      <c r="H308" s="208">
        <v>718.10000000000002</v>
      </c>
      <c r="I308" s="209"/>
      <c r="J308" s="210">
        <f>ROUND(I308*H308,2)</f>
        <v>0</v>
      </c>
      <c r="K308" s="206" t="s">
        <v>142</v>
      </c>
      <c r="L308" s="45"/>
      <c r="M308" s="211" t="s">
        <v>32</v>
      </c>
      <c r="N308" s="212" t="s">
        <v>49</v>
      </c>
      <c r="O308" s="85"/>
      <c r="P308" s="213">
        <f>O308*H308</f>
        <v>0</v>
      </c>
      <c r="Q308" s="213">
        <v>0</v>
      </c>
      <c r="R308" s="213">
        <f>Q308*H308</f>
        <v>0</v>
      </c>
      <c r="S308" s="213">
        <v>0</v>
      </c>
      <c r="T308" s="214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15" t="s">
        <v>274</v>
      </c>
      <c r="AT308" s="215" t="s">
        <v>138</v>
      </c>
      <c r="AU308" s="215" t="s">
        <v>87</v>
      </c>
      <c r="AY308" s="17" t="s">
        <v>136</v>
      </c>
      <c r="BE308" s="216">
        <f>IF(N308="základní",J308,0)</f>
        <v>0</v>
      </c>
      <c r="BF308" s="216">
        <f>IF(N308="snížená",J308,0)</f>
        <v>0</v>
      </c>
      <c r="BG308" s="216">
        <f>IF(N308="zákl. přenesená",J308,0)</f>
        <v>0</v>
      </c>
      <c r="BH308" s="216">
        <f>IF(N308="sníž. přenesená",J308,0)</f>
        <v>0</v>
      </c>
      <c r="BI308" s="216">
        <f>IF(N308="nulová",J308,0)</f>
        <v>0</v>
      </c>
      <c r="BJ308" s="17" t="s">
        <v>85</v>
      </c>
      <c r="BK308" s="216">
        <f>ROUND(I308*H308,2)</f>
        <v>0</v>
      </c>
      <c r="BL308" s="17" t="s">
        <v>274</v>
      </c>
      <c r="BM308" s="215" t="s">
        <v>612</v>
      </c>
    </row>
    <row r="309" s="13" customFormat="1">
      <c r="A309" s="13"/>
      <c r="B309" s="217"/>
      <c r="C309" s="218"/>
      <c r="D309" s="219" t="s">
        <v>145</v>
      </c>
      <c r="E309" s="220" t="s">
        <v>32</v>
      </c>
      <c r="F309" s="221" t="s">
        <v>558</v>
      </c>
      <c r="G309" s="218"/>
      <c r="H309" s="222">
        <v>718.10000000000002</v>
      </c>
      <c r="I309" s="223"/>
      <c r="J309" s="218"/>
      <c r="K309" s="218"/>
      <c r="L309" s="224"/>
      <c r="M309" s="225"/>
      <c r="N309" s="226"/>
      <c r="O309" s="226"/>
      <c r="P309" s="226"/>
      <c r="Q309" s="226"/>
      <c r="R309" s="226"/>
      <c r="S309" s="226"/>
      <c r="T309" s="227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28" t="s">
        <v>145</v>
      </c>
      <c r="AU309" s="228" t="s">
        <v>87</v>
      </c>
      <c r="AV309" s="13" t="s">
        <v>87</v>
      </c>
      <c r="AW309" s="13" t="s">
        <v>38</v>
      </c>
      <c r="AX309" s="13" t="s">
        <v>85</v>
      </c>
      <c r="AY309" s="228" t="s">
        <v>136</v>
      </c>
    </row>
    <row r="310" s="2" customFormat="1" ht="24.15" customHeight="1">
      <c r="A310" s="39"/>
      <c r="B310" s="40"/>
      <c r="C310" s="204" t="s">
        <v>613</v>
      </c>
      <c r="D310" s="204" t="s">
        <v>138</v>
      </c>
      <c r="E310" s="205" t="s">
        <v>614</v>
      </c>
      <c r="F310" s="206" t="s">
        <v>615</v>
      </c>
      <c r="G310" s="207" t="s">
        <v>177</v>
      </c>
      <c r="H310" s="208">
        <v>52.156999999999996</v>
      </c>
      <c r="I310" s="209"/>
      <c r="J310" s="210">
        <f>ROUND(I310*H310,2)</f>
        <v>0</v>
      </c>
      <c r="K310" s="206" t="s">
        <v>142</v>
      </c>
      <c r="L310" s="45"/>
      <c r="M310" s="211" t="s">
        <v>32</v>
      </c>
      <c r="N310" s="212" t="s">
        <v>49</v>
      </c>
      <c r="O310" s="85"/>
      <c r="P310" s="213">
        <f>O310*H310</f>
        <v>0</v>
      </c>
      <c r="Q310" s="213">
        <v>0</v>
      </c>
      <c r="R310" s="213">
        <f>Q310*H310</f>
        <v>0</v>
      </c>
      <c r="S310" s="213">
        <v>0</v>
      </c>
      <c r="T310" s="214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15" t="s">
        <v>274</v>
      </c>
      <c r="AT310" s="215" t="s">
        <v>138</v>
      </c>
      <c r="AU310" s="215" t="s">
        <v>87</v>
      </c>
      <c r="AY310" s="17" t="s">
        <v>136</v>
      </c>
      <c r="BE310" s="216">
        <f>IF(N310="základní",J310,0)</f>
        <v>0</v>
      </c>
      <c r="BF310" s="216">
        <f>IF(N310="snížená",J310,0)</f>
        <v>0</v>
      </c>
      <c r="BG310" s="216">
        <f>IF(N310="zákl. přenesená",J310,0)</f>
        <v>0</v>
      </c>
      <c r="BH310" s="216">
        <f>IF(N310="sníž. přenesená",J310,0)</f>
        <v>0</v>
      </c>
      <c r="BI310" s="216">
        <f>IF(N310="nulová",J310,0)</f>
        <v>0</v>
      </c>
      <c r="BJ310" s="17" t="s">
        <v>85</v>
      </c>
      <c r="BK310" s="216">
        <f>ROUND(I310*H310,2)</f>
        <v>0</v>
      </c>
      <c r="BL310" s="17" t="s">
        <v>274</v>
      </c>
      <c r="BM310" s="215" t="s">
        <v>616</v>
      </c>
    </row>
    <row r="311" s="13" customFormat="1">
      <c r="A311" s="13"/>
      <c r="B311" s="217"/>
      <c r="C311" s="218"/>
      <c r="D311" s="219" t="s">
        <v>145</v>
      </c>
      <c r="E311" s="220" t="s">
        <v>32</v>
      </c>
      <c r="F311" s="221" t="s">
        <v>558</v>
      </c>
      <c r="G311" s="218"/>
      <c r="H311" s="222">
        <v>718.10000000000002</v>
      </c>
      <c r="I311" s="223"/>
      <c r="J311" s="218"/>
      <c r="K311" s="218"/>
      <c r="L311" s="224"/>
      <c r="M311" s="225"/>
      <c r="N311" s="226"/>
      <c r="O311" s="226"/>
      <c r="P311" s="226"/>
      <c r="Q311" s="226"/>
      <c r="R311" s="226"/>
      <c r="S311" s="226"/>
      <c r="T311" s="227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28" t="s">
        <v>145</v>
      </c>
      <c r="AU311" s="228" t="s">
        <v>87</v>
      </c>
      <c r="AV311" s="13" t="s">
        <v>87</v>
      </c>
      <c r="AW311" s="13" t="s">
        <v>38</v>
      </c>
      <c r="AX311" s="13" t="s">
        <v>78</v>
      </c>
      <c r="AY311" s="228" t="s">
        <v>136</v>
      </c>
    </row>
    <row r="312" s="13" customFormat="1">
      <c r="A312" s="13"/>
      <c r="B312" s="217"/>
      <c r="C312" s="218"/>
      <c r="D312" s="219" t="s">
        <v>145</v>
      </c>
      <c r="E312" s="220" t="s">
        <v>32</v>
      </c>
      <c r="F312" s="221" t="s">
        <v>553</v>
      </c>
      <c r="G312" s="218"/>
      <c r="H312" s="222">
        <v>27</v>
      </c>
      <c r="I312" s="223"/>
      <c r="J312" s="218"/>
      <c r="K312" s="218"/>
      <c r="L312" s="224"/>
      <c r="M312" s="225"/>
      <c r="N312" s="226"/>
      <c r="O312" s="226"/>
      <c r="P312" s="226"/>
      <c r="Q312" s="226"/>
      <c r="R312" s="226"/>
      <c r="S312" s="226"/>
      <c r="T312" s="227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28" t="s">
        <v>145</v>
      </c>
      <c r="AU312" s="228" t="s">
        <v>87</v>
      </c>
      <c r="AV312" s="13" t="s">
        <v>87</v>
      </c>
      <c r="AW312" s="13" t="s">
        <v>38</v>
      </c>
      <c r="AX312" s="13" t="s">
        <v>78</v>
      </c>
      <c r="AY312" s="228" t="s">
        <v>136</v>
      </c>
    </row>
    <row r="313" s="15" customFormat="1">
      <c r="A313" s="15"/>
      <c r="B313" s="250"/>
      <c r="C313" s="251"/>
      <c r="D313" s="219" t="s">
        <v>145</v>
      </c>
      <c r="E313" s="252" t="s">
        <v>32</v>
      </c>
      <c r="F313" s="253" t="s">
        <v>469</v>
      </c>
      <c r="G313" s="251"/>
      <c r="H313" s="254">
        <v>745.10000000000002</v>
      </c>
      <c r="I313" s="255"/>
      <c r="J313" s="251"/>
      <c r="K313" s="251"/>
      <c r="L313" s="256"/>
      <c r="M313" s="257"/>
      <c r="N313" s="258"/>
      <c r="O313" s="258"/>
      <c r="P313" s="258"/>
      <c r="Q313" s="258"/>
      <c r="R313" s="258"/>
      <c r="S313" s="258"/>
      <c r="T313" s="259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T313" s="260" t="s">
        <v>145</v>
      </c>
      <c r="AU313" s="260" t="s">
        <v>87</v>
      </c>
      <c r="AV313" s="15" t="s">
        <v>91</v>
      </c>
      <c r="AW313" s="15" t="s">
        <v>38</v>
      </c>
      <c r="AX313" s="15" t="s">
        <v>78</v>
      </c>
      <c r="AY313" s="260" t="s">
        <v>136</v>
      </c>
    </row>
    <row r="314" s="13" customFormat="1">
      <c r="A314" s="13"/>
      <c r="B314" s="217"/>
      <c r="C314" s="218"/>
      <c r="D314" s="219" t="s">
        <v>145</v>
      </c>
      <c r="E314" s="220" t="s">
        <v>32</v>
      </c>
      <c r="F314" s="221" t="s">
        <v>179</v>
      </c>
      <c r="G314" s="218"/>
      <c r="H314" s="222">
        <v>52.156999999999996</v>
      </c>
      <c r="I314" s="223"/>
      <c r="J314" s="218"/>
      <c r="K314" s="218"/>
      <c r="L314" s="224"/>
      <c r="M314" s="225"/>
      <c r="N314" s="226"/>
      <c r="O314" s="226"/>
      <c r="P314" s="226"/>
      <c r="Q314" s="226"/>
      <c r="R314" s="226"/>
      <c r="S314" s="226"/>
      <c r="T314" s="227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28" t="s">
        <v>145</v>
      </c>
      <c r="AU314" s="228" t="s">
        <v>87</v>
      </c>
      <c r="AV314" s="13" t="s">
        <v>87</v>
      </c>
      <c r="AW314" s="13" t="s">
        <v>38</v>
      </c>
      <c r="AX314" s="13" t="s">
        <v>85</v>
      </c>
      <c r="AY314" s="228" t="s">
        <v>136</v>
      </c>
    </row>
    <row r="315" s="2" customFormat="1" ht="33" customHeight="1">
      <c r="A315" s="39"/>
      <c r="B315" s="40"/>
      <c r="C315" s="204" t="s">
        <v>617</v>
      </c>
      <c r="D315" s="204" t="s">
        <v>138</v>
      </c>
      <c r="E315" s="205" t="s">
        <v>618</v>
      </c>
      <c r="F315" s="206" t="s">
        <v>619</v>
      </c>
      <c r="G315" s="207" t="s">
        <v>177</v>
      </c>
      <c r="H315" s="208">
        <v>521.76999999999998</v>
      </c>
      <c r="I315" s="209"/>
      <c r="J315" s="210">
        <f>ROUND(I315*H315,2)</f>
        <v>0</v>
      </c>
      <c r="K315" s="206" t="s">
        <v>142</v>
      </c>
      <c r="L315" s="45"/>
      <c r="M315" s="211" t="s">
        <v>32</v>
      </c>
      <c r="N315" s="212" t="s">
        <v>49</v>
      </c>
      <c r="O315" s="85"/>
      <c r="P315" s="213">
        <f>O315*H315</f>
        <v>0</v>
      </c>
      <c r="Q315" s="213">
        <v>0</v>
      </c>
      <c r="R315" s="213">
        <f>Q315*H315</f>
        <v>0</v>
      </c>
      <c r="S315" s="213">
        <v>0</v>
      </c>
      <c r="T315" s="214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15" t="s">
        <v>274</v>
      </c>
      <c r="AT315" s="215" t="s">
        <v>138</v>
      </c>
      <c r="AU315" s="215" t="s">
        <v>87</v>
      </c>
      <c r="AY315" s="17" t="s">
        <v>136</v>
      </c>
      <c r="BE315" s="216">
        <f>IF(N315="základní",J315,0)</f>
        <v>0</v>
      </c>
      <c r="BF315" s="216">
        <f>IF(N315="snížená",J315,0)</f>
        <v>0</v>
      </c>
      <c r="BG315" s="216">
        <f>IF(N315="zákl. přenesená",J315,0)</f>
        <v>0</v>
      </c>
      <c r="BH315" s="216">
        <f>IF(N315="sníž. přenesená",J315,0)</f>
        <v>0</v>
      </c>
      <c r="BI315" s="216">
        <f>IF(N315="nulová",J315,0)</f>
        <v>0</v>
      </c>
      <c r="BJ315" s="17" t="s">
        <v>85</v>
      </c>
      <c r="BK315" s="216">
        <f>ROUND(I315*H315,2)</f>
        <v>0</v>
      </c>
      <c r="BL315" s="17" t="s">
        <v>274</v>
      </c>
      <c r="BM315" s="215" t="s">
        <v>620</v>
      </c>
    </row>
    <row r="316" s="13" customFormat="1">
      <c r="A316" s="13"/>
      <c r="B316" s="217"/>
      <c r="C316" s="218"/>
      <c r="D316" s="219" t="s">
        <v>145</v>
      </c>
      <c r="E316" s="220" t="s">
        <v>32</v>
      </c>
      <c r="F316" s="221" t="s">
        <v>179</v>
      </c>
      <c r="G316" s="218"/>
      <c r="H316" s="222">
        <v>52.156999999999996</v>
      </c>
      <c r="I316" s="223"/>
      <c r="J316" s="218"/>
      <c r="K316" s="218"/>
      <c r="L316" s="224"/>
      <c r="M316" s="225"/>
      <c r="N316" s="226"/>
      <c r="O316" s="226"/>
      <c r="P316" s="226"/>
      <c r="Q316" s="226"/>
      <c r="R316" s="226"/>
      <c r="S316" s="226"/>
      <c r="T316" s="227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28" t="s">
        <v>145</v>
      </c>
      <c r="AU316" s="228" t="s">
        <v>87</v>
      </c>
      <c r="AV316" s="13" t="s">
        <v>87</v>
      </c>
      <c r="AW316" s="13" t="s">
        <v>38</v>
      </c>
      <c r="AX316" s="13" t="s">
        <v>78</v>
      </c>
      <c r="AY316" s="228" t="s">
        <v>136</v>
      </c>
    </row>
    <row r="317" s="13" customFormat="1">
      <c r="A317" s="13"/>
      <c r="B317" s="217"/>
      <c r="C317" s="218"/>
      <c r="D317" s="219" t="s">
        <v>145</v>
      </c>
      <c r="E317" s="220" t="s">
        <v>32</v>
      </c>
      <c r="F317" s="221" t="s">
        <v>621</v>
      </c>
      <c r="G317" s="218"/>
      <c r="H317" s="222">
        <v>521.76999999999998</v>
      </c>
      <c r="I317" s="223"/>
      <c r="J317" s="218"/>
      <c r="K317" s="218"/>
      <c r="L317" s="224"/>
      <c r="M317" s="225"/>
      <c r="N317" s="226"/>
      <c r="O317" s="226"/>
      <c r="P317" s="226"/>
      <c r="Q317" s="226"/>
      <c r="R317" s="226"/>
      <c r="S317" s="226"/>
      <c r="T317" s="227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28" t="s">
        <v>145</v>
      </c>
      <c r="AU317" s="228" t="s">
        <v>87</v>
      </c>
      <c r="AV317" s="13" t="s">
        <v>87</v>
      </c>
      <c r="AW317" s="13" t="s">
        <v>38</v>
      </c>
      <c r="AX317" s="13" t="s">
        <v>85</v>
      </c>
      <c r="AY317" s="228" t="s">
        <v>136</v>
      </c>
    </row>
    <row r="318" s="2" customFormat="1" ht="16.5" customHeight="1">
      <c r="A318" s="39"/>
      <c r="B318" s="40"/>
      <c r="C318" s="204" t="s">
        <v>622</v>
      </c>
      <c r="D318" s="204" t="s">
        <v>138</v>
      </c>
      <c r="E318" s="205" t="s">
        <v>623</v>
      </c>
      <c r="F318" s="206" t="s">
        <v>624</v>
      </c>
      <c r="G318" s="207" t="s">
        <v>141</v>
      </c>
      <c r="H318" s="208">
        <v>690.10000000000002</v>
      </c>
      <c r="I318" s="209"/>
      <c r="J318" s="210">
        <f>ROUND(I318*H318,2)</f>
        <v>0</v>
      </c>
      <c r="K318" s="206" t="s">
        <v>142</v>
      </c>
      <c r="L318" s="45"/>
      <c r="M318" s="211" t="s">
        <v>32</v>
      </c>
      <c r="N318" s="212" t="s">
        <v>49</v>
      </c>
      <c r="O318" s="85"/>
      <c r="P318" s="213">
        <f>O318*H318</f>
        <v>0</v>
      </c>
      <c r="Q318" s="213">
        <v>3.0000000000000001E-05</v>
      </c>
      <c r="R318" s="213">
        <f>Q318*H318</f>
        <v>0.020703000000000003</v>
      </c>
      <c r="S318" s="213">
        <v>0</v>
      </c>
      <c r="T318" s="214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15" t="s">
        <v>274</v>
      </c>
      <c r="AT318" s="215" t="s">
        <v>138</v>
      </c>
      <c r="AU318" s="215" t="s">
        <v>87</v>
      </c>
      <c r="AY318" s="17" t="s">
        <v>136</v>
      </c>
      <c r="BE318" s="216">
        <f>IF(N318="základní",J318,0)</f>
        <v>0</v>
      </c>
      <c r="BF318" s="216">
        <f>IF(N318="snížená",J318,0)</f>
        <v>0</v>
      </c>
      <c r="BG318" s="216">
        <f>IF(N318="zákl. přenesená",J318,0)</f>
        <v>0</v>
      </c>
      <c r="BH318" s="216">
        <f>IF(N318="sníž. přenesená",J318,0)</f>
        <v>0</v>
      </c>
      <c r="BI318" s="216">
        <f>IF(N318="nulová",J318,0)</f>
        <v>0</v>
      </c>
      <c r="BJ318" s="17" t="s">
        <v>85</v>
      </c>
      <c r="BK318" s="216">
        <f>ROUND(I318*H318,2)</f>
        <v>0</v>
      </c>
      <c r="BL318" s="17" t="s">
        <v>274</v>
      </c>
      <c r="BM318" s="215" t="s">
        <v>625</v>
      </c>
    </row>
    <row r="319" s="13" customFormat="1">
      <c r="A319" s="13"/>
      <c r="B319" s="217"/>
      <c r="C319" s="218"/>
      <c r="D319" s="219" t="s">
        <v>145</v>
      </c>
      <c r="E319" s="220" t="s">
        <v>32</v>
      </c>
      <c r="F319" s="221" t="s">
        <v>504</v>
      </c>
      <c r="G319" s="218"/>
      <c r="H319" s="222">
        <v>690.10000000000002</v>
      </c>
      <c r="I319" s="223"/>
      <c r="J319" s="218"/>
      <c r="K319" s="218"/>
      <c r="L319" s="224"/>
      <c r="M319" s="225"/>
      <c r="N319" s="226"/>
      <c r="O319" s="226"/>
      <c r="P319" s="226"/>
      <c r="Q319" s="226"/>
      <c r="R319" s="226"/>
      <c r="S319" s="226"/>
      <c r="T319" s="227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28" t="s">
        <v>145</v>
      </c>
      <c r="AU319" s="228" t="s">
        <v>87</v>
      </c>
      <c r="AV319" s="13" t="s">
        <v>87</v>
      </c>
      <c r="AW319" s="13" t="s">
        <v>38</v>
      </c>
      <c r="AX319" s="13" t="s">
        <v>85</v>
      </c>
      <c r="AY319" s="228" t="s">
        <v>136</v>
      </c>
    </row>
    <row r="320" s="2" customFormat="1" ht="24.15" customHeight="1">
      <c r="A320" s="39"/>
      <c r="B320" s="40"/>
      <c r="C320" s="204" t="s">
        <v>626</v>
      </c>
      <c r="D320" s="204" t="s">
        <v>138</v>
      </c>
      <c r="E320" s="205" t="s">
        <v>627</v>
      </c>
      <c r="F320" s="206" t="s">
        <v>628</v>
      </c>
      <c r="G320" s="207" t="s">
        <v>141</v>
      </c>
      <c r="H320" s="208">
        <v>690.10000000000002</v>
      </c>
      <c r="I320" s="209"/>
      <c r="J320" s="210">
        <f>ROUND(I320*H320,2)</f>
        <v>0</v>
      </c>
      <c r="K320" s="206" t="s">
        <v>142</v>
      </c>
      <c r="L320" s="45"/>
      <c r="M320" s="211" t="s">
        <v>32</v>
      </c>
      <c r="N320" s="212" t="s">
        <v>49</v>
      </c>
      <c r="O320" s="85"/>
      <c r="P320" s="213">
        <f>O320*H320</f>
        <v>0</v>
      </c>
      <c r="Q320" s="213">
        <v>0</v>
      </c>
      <c r="R320" s="213">
        <f>Q320*H320</f>
        <v>0</v>
      </c>
      <c r="S320" s="213">
        <v>0</v>
      </c>
      <c r="T320" s="214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15" t="s">
        <v>274</v>
      </c>
      <c r="AT320" s="215" t="s">
        <v>138</v>
      </c>
      <c r="AU320" s="215" t="s">
        <v>87</v>
      </c>
      <c r="AY320" s="17" t="s">
        <v>136</v>
      </c>
      <c r="BE320" s="216">
        <f>IF(N320="základní",J320,0)</f>
        <v>0</v>
      </c>
      <c r="BF320" s="216">
        <f>IF(N320="snížená",J320,0)</f>
        <v>0</v>
      </c>
      <c r="BG320" s="216">
        <f>IF(N320="zákl. přenesená",J320,0)</f>
        <v>0</v>
      </c>
      <c r="BH320" s="216">
        <f>IF(N320="sníž. přenesená",J320,0)</f>
        <v>0</v>
      </c>
      <c r="BI320" s="216">
        <f>IF(N320="nulová",J320,0)</f>
        <v>0</v>
      </c>
      <c r="BJ320" s="17" t="s">
        <v>85</v>
      </c>
      <c r="BK320" s="216">
        <f>ROUND(I320*H320,2)</f>
        <v>0</v>
      </c>
      <c r="BL320" s="17" t="s">
        <v>274</v>
      </c>
      <c r="BM320" s="215" t="s">
        <v>629</v>
      </c>
    </row>
    <row r="321" s="13" customFormat="1">
      <c r="A321" s="13"/>
      <c r="B321" s="217"/>
      <c r="C321" s="218"/>
      <c r="D321" s="219" t="s">
        <v>145</v>
      </c>
      <c r="E321" s="220" t="s">
        <v>32</v>
      </c>
      <c r="F321" s="221" t="s">
        <v>504</v>
      </c>
      <c r="G321" s="218"/>
      <c r="H321" s="222">
        <v>690.10000000000002</v>
      </c>
      <c r="I321" s="223"/>
      <c r="J321" s="218"/>
      <c r="K321" s="218"/>
      <c r="L321" s="224"/>
      <c r="M321" s="225"/>
      <c r="N321" s="226"/>
      <c r="O321" s="226"/>
      <c r="P321" s="226"/>
      <c r="Q321" s="226"/>
      <c r="R321" s="226"/>
      <c r="S321" s="226"/>
      <c r="T321" s="227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28" t="s">
        <v>145</v>
      </c>
      <c r="AU321" s="228" t="s">
        <v>87</v>
      </c>
      <c r="AV321" s="13" t="s">
        <v>87</v>
      </c>
      <c r="AW321" s="13" t="s">
        <v>38</v>
      </c>
      <c r="AX321" s="13" t="s">
        <v>85</v>
      </c>
      <c r="AY321" s="228" t="s">
        <v>136</v>
      </c>
    </row>
    <row r="322" s="12" customFormat="1" ht="22.8" customHeight="1">
      <c r="A322" s="12"/>
      <c r="B322" s="188"/>
      <c r="C322" s="189"/>
      <c r="D322" s="190" t="s">
        <v>77</v>
      </c>
      <c r="E322" s="202" t="s">
        <v>630</v>
      </c>
      <c r="F322" s="202" t="s">
        <v>631</v>
      </c>
      <c r="G322" s="189"/>
      <c r="H322" s="189"/>
      <c r="I322" s="192"/>
      <c r="J322" s="203">
        <f>BK322</f>
        <v>0</v>
      </c>
      <c r="K322" s="189"/>
      <c r="L322" s="194"/>
      <c r="M322" s="195"/>
      <c r="N322" s="196"/>
      <c r="O322" s="196"/>
      <c r="P322" s="197">
        <f>P323</f>
        <v>0</v>
      </c>
      <c r="Q322" s="196"/>
      <c r="R322" s="197">
        <f>R323</f>
        <v>0</v>
      </c>
      <c r="S322" s="196"/>
      <c r="T322" s="198">
        <f>T323</f>
        <v>0</v>
      </c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R322" s="199" t="s">
        <v>91</v>
      </c>
      <c r="AT322" s="200" t="s">
        <v>77</v>
      </c>
      <c r="AU322" s="200" t="s">
        <v>85</v>
      </c>
      <c r="AY322" s="199" t="s">
        <v>136</v>
      </c>
      <c r="BK322" s="201">
        <f>BK323</f>
        <v>0</v>
      </c>
    </row>
    <row r="323" s="2" customFormat="1" ht="24.15" customHeight="1">
      <c r="A323" s="39"/>
      <c r="B323" s="40"/>
      <c r="C323" s="204" t="s">
        <v>632</v>
      </c>
      <c r="D323" s="204" t="s">
        <v>138</v>
      </c>
      <c r="E323" s="205" t="s">
        <v>633</v>
      </c>
      <c r="F323" s="206" t="s">
        <v>634</v>
      </c>
      <c r="G323" s="207" t="s">
        <v>635</v>
      </c>
      <c r="H323" s="208">
        <v>2</v>
      </c>
      <c r="I323" s="209"/>
      <c r="J323" s="210">
        <f>ROUND(I323*H323,2)</f>
        <v>0</v>
      </c>
      <c r="K323" s="206" t="s">
        <v>142</v>
      </c>
      <c r="L323" s="45"/>
      <c r="M323" s="211" t="s">
        <v>32</v>
      </c>
      <c r="N323" s="212" t="s">
        <v>49</v>
      </c>
      <c r="O323" s="85"/>
      <c r="P323" s="213">
        <f>O323*H323</f>
        <v>0</v>
      </c>
      <c r="Q323" s="213">
        <v>0</v>
      </c>
      <c r="R323" s="213">
        <f>Q323*H323</f>
        <v>0</v>
      </c>
      <c r="S323" s="213">
        <v>0</v>
      </c>
      <c r="T323" s="214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15" t="s">
        <v>274</v>
      </c>
      <c r="AT323" s="215" t="s">
        <v>138</v>
      </c>
      <c r="AU323" s="215" t="s">
        <v>87</v>
      </c>
      <c r="AY323" s="17" t="s">
        <v>136</v>
      </c>
      <c r="BE323" s="216">
        <f>IF(N323="základní",J323,0)</f>
        <v>0</v>
      </c>
      <c r="BF323" s="216">
        <f>IF(N323="snížená",J323,0)</f>
        <v>0</v>
      </c>
      <c r="BG323" s="216">
        <f>IF(N323="zákl. přenesená",J323,0)</f>
        <v>0</v>
      </c>
      <c r="BH323" s="216">
        <f>IF(N323="sníž. přenesená",J323,0)</f>
        <v>0</v>
      </c>
      <c r="BI323" s="216">
        <f>IF(N323="nulová",J323,0)</f>
        <v>0</v>
      </c>
      <c r="BJ323" s="17" t="s">
        <v>85</v>
      </c>
      <c r="BK323" s="216">
        <f>ROUND(I323*H323,2)</f>
        <v>0</v>
      </c>
      <c r="BL323" s="17" t="s">
        <v>274</v>
      </c>
      <c r="BM323" s="215" t="s">
        <v>636</v>
      </c>
    </row>
    <row r="324" s="12" customFormat="1" ht="25.92" customHeight="1">
      <c r="A324" s="12"/>
      <c r="B324" s="188"/>
      <c r="C324" s="189"/>
      <c r="D324" s="190" t="s">
        <v>77</v>
      </c>
      <c r="E324" s="191" t="s">
        <v>637</v>
      </c>
      <c r="F324" s="191" t="s">
        <v>638</v>
      </c>
      <c r="G324" s="189"/>
      <c r="H324" s="189"/>
      <c r="I324" s="192"/>
      <c r="J324" s="193">
        <f>BK324</f>
        <v>0</v>
      </c>
      <c r="K324" s="189"/>
      <c r="L324" s="194"/>
      <c r="M324" s="195"/>
      <c r="N324" s="196"/>
      <c r="O324" s="196"/>
      <c r="P324" s="197">
        <f>SUM(P325:P326)</f>
        <v>0</v>
      </c>
      <c r="Q324" s="196"/>
      <c r="R324" s="197">
        <f>SUM(R325:R326)</f>
        <v>0</v>
      </c>
      <c r="S324" s="196"/>
      <c r="T324" s="198">
        <f>SUM(T325:T326)</f>
        <v>0</v>
      </c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R324" s="199" t="s">
        <v>143</v>
      </c>
      <c r="AT324" s="200" t="s">
        <v>77</v>
      </c>
      <c r="AU324" s="200" t="s">
        <v>78</v>
      </c>
      <c r="AY324" s="199" t="s">
        <v>136</v>
      </c>
      <c r="BK324" s="201">
        <f>SUM(BK325:BK326)</f>
        <v>0</v>
      </c>
    </row>
    <row r="325" s="2" customFormat="1" ht="16.5" customHeight="1">
      <c r="A325" s="39"/>
      <c r="B325" s="40"/>
      <c r="C325" s="204" t="s">
        <v>639</v>
      </c>
      <c r="D325" s="204" t="s">
        <v>138</v>
      </c>
      <c r="E325" s="205" t="s">
        <v>640</v>
      </c>
      <c r="F325" s="206" t="s">
        <v>641</v>
      </c>
      <c r="G325" s="207" t="s">
        <v>642</v>
      </c>
      <c r="H325" s="208">
        <v>37</v>
      </c>
      <c r="I325" s="209"/>
      <c r="J325" s="210">
        <f>ROUND(I325*H325,2)</f>
        <v>0</v>
      </c>
      <c r="K325" s="206" t="s">
        <v>142</v>
      </c>
      <c r="L325" s="45"/>
      <c r="M325" s="211" t="s">
        <v>32</v>
      </c>
      <c r="N325" s="212" t="s">
        <v>49</v>
      </c>
      <c r="O325" s="85"/>
      <c r="P325" s="213">
        <f>O325*H325</f>
        <v>0</v>
      </c>
      <c r="Q325" s="213">
        <v>0</v>
      </c>
      <c r="R325" s="213">
        <f>Q325*H325</f>
        <v>0</v>
      </c>
      <c r="S325" s="213">
        <v>0</v>
      </c>
      <c r="T325" s="214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15" t="s">
        <v>643</v>
      </c>
      <c r="AT325" s="215" t="s">
        <v>138</v>
      </c>
      <c r="AU325" s="215" t="s">
        <v>85</v>
      </c>
      <c r="AY325" s="17" t="s">
        <v>136</v>
      </c>
      <c r="BE325" s="216">
        <f>IF(N325="základní",J325,0)</f>
        <v>0</v>
      </c>
      <c r="BF325" s="216">
        <f>IF(N325="snížená",J325,0)</f>
        <v>0</v>
      </c>
      <c r="BG325" s="216">
        <f>IF(N325="zákl. přenesená",J325,0)</f>
        <v>0</v>
      </c>
      <c r="BH325" s="216">
        <f>IF(N325="sníž. přenesená",J325,0)</f>
        <v>0</v>
      </c>
      <c r="BI325" s="216">
        <f>IF(N325="nulová",J325,0)</f>
        <v>0</v>
      </c>
      <c r="BJ325" s="17" t="s">
        <v>85</v>
      </c>
      <c r="BK325" s="216">
        <f>ROUND(I325*H325,2)</f>
        <v>0</v>
      </c>
      <c r="BL325" s="17" t="s">
        <v>643</v>
      </c>
      <c r="BM325" s="215" t="s">
        <v>644</v>
      </c>
    </row>
    <row r="326" s="2" customFormat="1" ht="16.5" customHeight="1">
      <c r="A326" s="39"/>
      <c r="B326" s="40"/>
      <c r="C326" s="204" t="s">
        <v>645</v>
      </c>
      <c r="D326" s="204" t="s">
        <v>138</v>
      </c>
      <c r="E326" s="205" t="s">
        <v>646</v>
      </c>
      <c r="F326" s="206" t="s">
        <v>647</v>
      </c>
      <c r="G326" s="207" t="s">
        <v>648</v>
      </c>
      <c r="H326" s="208">
        <v>40</v>
      </c>
      <c r="I326" s="209"/>
      <c r="J326" s="210">
        <f>ROUND(I326*H326,2)</f>
        <v>0</v>
      </c>
      <c r="K326" s="206" t="s">
        <v>32</v>
      </c>
      <c r="L326" s="45"/>
      <c r="M326" s="211" t="s">
        <v>32</v>
      </c>
      <c r="N326" s="212" t="s">
        <v>49</v>
      </c>
      <c r="O326" s="85"/>
      <c r="P326" s="213">
        <f>O326*H326</f>
        <v>0</v>
      </c>
      <c r="Q326" s="213">
        <v>0</v>
      </c>
      <c r="R326" s="213">
        <f>Q326*H326</f>
        <v>0</v>
      </c>
      <c r="S326" s="213">
        <v>0</v>
      </c>
      <c r="T326" s="214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15" t="s">
        <v>643</v>
      </c>
      <c r="AT326" s="215" t="s">
        <v>138</v>
      </c>
      <c r="AU326" s="215" t="s">
        <v>85</v>
      </c>
      <c r="AY326" s="17" t="s">
        <v>136</v>
      </c>
      <c r="BE326" s="216">
        <f>IF(N326="základní",J326,0)</f>
        <v>0</v>
      </c>
      <c r="BF326" s="216">
        <f>IF(N326="snížená",J326,0)</f>
        <v>0</v>
      </c>
      <c r="BG326" s="216">
        <f>IF(N326="zákl. přenesená",J326,0)</f>
        <v>0</v>
      </c>
      <c r="BH326" s="216">
        <f>IF(N326="sníž. přenesená",J326,0)</f>
        <v>0</v>
      </c>
      <c r="BI326" s="216">
        <f>IF(N326="nulová",J326,0)</f>
        <v>0</v>
      </c>
      <c r="BJ326" s="17" t="s">
        <v>85</v>
      </c>
      <c r="BK326" s="216">
        <f>ROUND(I326*H326,2)</f>
        <v>0</v>
      </c>
      <c r="BL326" s="17" t="s">
        <v>643</v>
      </c>
      <c r="BM326" s="215" t="s">
        <v>649</v>
      </c>
    </row>
    <row r="327" s="12" customFormat="1" ht="25.92" customHeight="1">
      <c r="A327" s="12"/>
      <c r="B327" s="188"/>
      <c r="C327" s="189"/>
      <c r="D327" s="190" t="s">
        <v>77</v>
      </c>
      <c r="E327" s="191" t="s">
        <v>650</v>
      </c>
      <c r="F327" s="191" t="s">
        <v>651</v>
      </c>
      <c r="G327" s="189"/>
      <c r="H327" s="189"/>
      <c r="I327" s="192"/>
      <c r="J327" s="193">
        <f>BK327</f>
        <v>0</v>
      </c>
      <c r="K327" s="189"/>
      <c r="L327" s="194"/>
      <c r="M327" s="195"/>
      <c r="N327" s="196"/>
      <c r="O327" s="196"/>
      <c r="P327" s="197">
        <f>P328+P334+P337</f>
        <v>0</v>
      </c>
      <c r="Q327" s="196"/>
      <c r="R327" s="197">
        <f>R328+R334+R337</f>
        <v>0</v>
      </c>
      <c r="S327" s="196"/>
      <c r="T327" s="198">
        <f>T328+T334+T337</f>
        <v>0</v>
      </c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R327" s="199" t="s">
        <v>156</v>
      </c>
      <c r="AT327" s="200" t="s">
        <v>77</v>
      </c>
      <c r="AU327" s="200" t="s">
        <v>78</v>
      </c>
      <c r="AY327" s="199" t="s">
        <v>136</v>
      </c>
      <c r="BK327" s="201">
        <f>BK328+BK334+BK337</f>
        <v>0</v>
      </c>
    </row>
    <row r="328" s="12" customFormat="1" ht="22.8" customHeight="1">
      <c r="A328" s="12"/>
      <c r="B328" s="188"/>
      <c r="C328" s="189"/>
      <c r="D328" s="190" t="s">
        <v>77</v>
      </c>
      <c r="E328" s="202" t="s">
        <v>652</v>
      </c>
      <c r="F328" s="202" t="s">
        <v>653</v>
      </c>
      <c r="G328" s="189"/>
      <c r="H328" s="189"/>
      <c r="I328" s="192"/>
      <c r="J328" s="203">
        <f>BK328</f>
        <v>0</v>
      </c>
      <c r="K328" s="189"/>
      <c r="L328" s="194"/>
      <c r="M328" s="195"/>
      <c r="N328" s="196"/>
      <c r="O328" s="196"/>
      <c r="P328" s="197">
        <f>SUM(P329:P333)</f>
        <v>0</v>
      </c>
      <c r="Q328" s="196"/>
      <c r="R328" s="197">
        <f>SUM(R329:R333)</f>
        <v>0</v>
      </c>
      <c r="S328" s="196"/>
      <c r="T328" s="198">
        <f>SUM(T329:T333)</f>
        <v>0</v>
      </c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R328" s="199" t="s">
        <v>156</v>
      </c>
      <c r="AT328" s="200" t="s">
        <v>77</v>
      </c>
      <c r="AU328" s="200" t="s">
        <v>85</v>
      </c>
      <c r="AY328" s="199" t="s">
        <v>136</v>
      </c>
      <c r="BK328" s="201">
        <f>SUM(BK329:BK333)</f>
        <v>0</v>
      </c>
    </row>
    <row r="329" s="2" customFormat="1" ht="16.5" customHeight="1">
      <c r="A329" s="39"/>
      <c r="B329" s="40"/>
      <c r="C329" s="204" t="s">
        <v>654</v>
      </c>
      <c r="D329" s="204" t="s">
        <v>138</v>
      </c>
      <c r="E329" s="205" t="s">
        <v>655</v>
      </c>
      <c r="F329" s="206" t="s">
        <v>656</v>
      </c>
      <c r="G329" s="207" t="s">
        <v>657</v>
      </c>
      <c r="H329" s="208">
        <v>1</v>
      </c>
      <c r="I329" s="209"/>
      <c r="J329" s="210">
        <f>ROUND(I329*H329,2)</f>
        <v>0</v>
      </c>
      <c r="K329" s="206" t="s">
        <v>142</v>
      </c>
      <c r="L329" s="45"/>
      <c r="M329" s="211" t="s">
        <v>32</v>
      </c>
      <c r="N329" s="212" t="s">
        <v>49</v>
      </c>
      <c r="O329" s="85"/>
      <c r="P329" s="213">
        <f>O329*H329</f>
        <v>0</v>
      </c>
      <c r="Q329" s="213">
        <v>0</v>
      </c>
      <c r="R329" s="213">
        <f>Q329*H329</f>
        <v>0</v>
      </c>
      <c r="S329" s="213">
        <v>0</v>
      </c>
      <c r="T329" s="214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15" t="s">
        <v>658</v>
      </c>
      <c r="AT329" s="215" t="s">
        <v>138</v>
      </c>
      <c r="AU329" s="215" t="s">
        <v>87</v>
      </c>
      <c r="AY329" s="17" t="s">
        <v>136</v>
      </c>
      <c r="BE329" s="216">
        <f>IF(N329="základní",J329,0)</f>
        <v>0</v>
      </c>
      <c r="BF329" s="216">
        <f>IF(N329="snížená",J329,0)</f>
        <v>0</v>
      </c>
      <c r="BG329" s="216">
        <f>IF(N329="zákl. přenesená",J329,0)</f>
        <v>0</v>
      </c>
      <c r="BH329" s="216">
        <f>IF(N329="sníž. přenesená",J329,0)</f>
        <v>0</v>
      </c>
      <c r="BI329" s="216">
        <f>IF(N329="nulová",J329,0)</f>
        <v>0</v>
      </c>
      <c r="BJ329" s="17" t="s">
        <v>85</v>
      </c>
      <c r="BK329" s="216">
        <f>ROUND(I329*H329,2)</f>
        <v>0</v>
      </c>
      <c r="BL329" s="17" t="s">
        <v>658</v>
      </c>
      <c r="BM329" s="215" t="s">
        <v>659</v>
      </c>
    </row>
    <row r="330" s="2" customFormat="1" ht="16.5" customHeight="1">
      <c r="A330" s="39"/>
      <c r="B330" s="40"/>
      <c r="C330" s="204" t="s">
        <v>660</v>
      </c>
      <c r="D330" s="204" t="s">
        <v>138</v>
      </c>
      <c r="E330" s="205" t="s">
        <v>661</v>
      </c>
      <c r="F330" s="206" t="s">
        <v>662</v>
      </c>
      <c r="G330" s="207" t="s">
        <v>657</v>
      </c>
      <c r="H330" s="208">
        <v>1</v>
      </c>
      <c r="I330" s="209"/>
      <c r="J330" s="210">
        <f>ROUND(I330*H330,2)</f>
        <v>0</v>
      </c>
      <c r="K330" s="206" t="s">
        <v>142</v>
      </c>
      <c r="L330" s="45"/>
      <c r="M330" s="211" t="s">
        <v>32</v>
      </c>
      <c r="N330" s="212" t="s">
        <v>49</v>
      </c>
      <c r="O330" s="85"/>
      <c r="P330" s="213">
        <f>O330*H330</f>
        <v>0</v>
      </c>
      <c r="Q330" s="213">
        <v>0</v>
      </c>
      <c r="R330" s="213">
        <f>Q330*H330</f>
        <v>0</v>
      </c>
      <c r="S330" s="213">
        <v>0</v>
      </c>
      <c r="T330" s="214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15" t="s">
        <v>658</v>
      </c>
      <c r="AT330" s="215" t="s">
        <v>138</v>
      </c>
      <c r="AU330" s="215" t="s">
        <v>87</v>
      </c>
      <c r="AY330" s="17" t="s">
        <v>136</v>
      </c>
      <c r="BE330" s="216">
        <f>IF(N330="základní",J330,0)</f>
        <v>0</v>
      </c>
      <c r="BF330" s="216">
        <f>IF(N330="snížená",J330,0)</f>
        <v>0</v>
      </c>
      <c r="BG330" s="216">
        <f>IF(N330="zákl. přenesená",J330,0)</f>
        <v>0</v>
      </c>
      <c r="BH330" s="216">
        <f>IF(N330="sníž. přenesená",J330,0)</f>
        <v>0</v>
      </c>
      <c r="BI330" s="216">
        <f>IF(N330="nulová",J330,0)</f>
        <v>0</v>
      </c>
      <c r="BJ330" s="17" t="s">
        <v>85</v>
      </c>
      <c r="BK330" s="216">
        <f>ROUND(I330*H330,2)</f>
        <v>0</v>
      </c>
      <c r="BL330" s="17" t="s">
        <v>658</v>
      </c>
      <c r="BM330" s="215" t="s">
        <v>663</v>
      </c>
    </row>
    <row r="331" s="2" customFormat="1" ht="16.5" customHeight="1">
      <c r="A331" s="39"/>
      <c r="B331" s="40"/>
      <c r="C331" s="204" t="s">
        <v>664</v>
      </c>
      <c r="D331" s="204" t="s">
        <v>138</v>
      </c>
      <c r="E331" s="205" t="s">
        <v>665</v>
      </c>
      <c r="F331" s="206" t="s">
        <v>666</v>
      </c>
      <c r="G331" s="207" t="s">
        <v>657</v>
      </c>
      <c r="H331" s="208">
        <v>1</v>
      </c>
      <c r="I331" s="209"/>
      <c r="J331" s="210">
        <f>ROUND(I331*H331,2)</f>
        <v>0</v>
      </c>
      <c r="K331" s="206" t="s">
        <v>142</v>
      </c>
      <c r="L331" s="45"/>
      <c r="M331" s="211" t="s">
        <v>32</v>
      </c>
      <c r="N331" s="212" t="s">
        <v>49</v>
      </c>
      <c r="O331" s="85"/>
      <c r="P331" s="213">
        <f>O331*H331</f>
        <v>0</v>
      </c>
      <c r="Q331" s="213">
        <v>0</v>
      </c>
      <c r="R331" s="213">
        <f>Q331*H331</f>
        <v>0</v>
      </c>
      <c r="S331" s="213">
        <v>0</v>
      </c>
      <c r="T331" s="214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15" t="s">
        <v>658</v>
      </c>
      <c r="AT331" s="215" t="s">
        <v>138</v>
      </c>
      <c r="AU331" s="215" t="s">
        <v>87</v>
      </c>
      <c r="AY331" s="17" t="s">
        <v>136</v>
      </c>
      <c r="BE331" s="216">
        <f>IF(N331="základní",J331,0)</f>
        <v>0</v>
      </c>
      <c r="BF331" s="216">
        <f>IF(N331="snížená",J331,0)</f>
        <v>0</v>
      </c>
      <c r="BG331" s="216">
        <f>IF(N331="zákl. přenesená",J331,0)</f>
        <v>0</v>
      </c>
      <c r="BH331" s="216">
        <f>IF(N331="sníž. přenesená",J331,0)</f>
        <v>0</v>
      </c>
      <c r="BI331" s="216">
        <f>IF(N331="nulová",J331,0)</f>
        <v>0</v>
      </c>
      <c r="BJ331" s="17" t="s">
        <v>85</v>
      </c>
      <c r="BK331" s="216">
        <f>ROUND(I331*H331,2)</f>
        <v>0</v>
      </c>
      <c r="BL331" s="17" t="s">
        <v>658</v>
      </c>
      <c r="BM331" s="215" t="s">
        <v>667</v>
      </c>
    </row>
    <row r="332" s="2" customFormat="1" ht="16.5" customHeight="1">
      <c r="A332" s="39"/>
      <c r="B332" s="40"/>
      <c r="C332" s="204" t="s">
        <v>668</v>
      </c>
      <c r="D332" s="204" t="s">
        <v>138</v>
      </c>
      <c r="E332" s="205" t="s">
        <v>669</v>
      </c>
      <c r="F332" s="206" t="s">
        <v>670</v>
      </c>
      <c r="G332" s="207" t="s">
        <v>657</v>
      </c>
      <c r="H332" s="208">
        <v>1</v>
      </c>
      <c r="I332" s="209"/>
      <c r="J332" s="210">
        <f>ROUND(I332*H332,2)</f>
        <v>0</v>
      </c>
      <c r="K332" s="206" t="s">
        <v>142</v>
      </c>
      <c r="L332" s="45"/>
      <c r="M332" s="211" t="s">
        <v>32</v>
      </c>
      <c r="N332" s="212" t="s">
        <v>49</v>
      </c>
      <c r="O332" s="85"/>
      <c r="P332" s="213">
        <f>O332*H332</f>
        <v>0</v>
      </c>
      <c r="Q332" s="213">
        <v>0</v>
      </c>
      <c r="R332" s="213">
        <f>Q332*H332</f>
        <v>0</v>
      </c>
      <c r="S332" s="213">
        <v>0</v>
      </c>
      <c r="T332" s="214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15" t="s">
        <v>658</v>
      </c>
      <c r="AT332" s="215" t="s">
        <v>138</v>
      </c>
      <c r="AU332" s="215" t="s">
        <v>87</v>
      </c>
      <c r="AY332" s="17" t="s">
        <v>136</v>
      </c>
      <c r="BE332" s="216">
        <f>IF(N332="základní",J332,0)</f>
        <v>0</v>
      </c>
      <c r="BF332" s="216">
        <f>IF(N332="snížená",J332,0)</f>
        <v>0</v>
      </c>
      <c r="BG332" s="216">
        <f>IF(N332="zákl. přenesená",J332,0)</f>
        <v>0</v>
      </c>
      <c r="BH332" s="216">
        <f>IF(N332="sníž. přenesená",J332,0)</f>
        <v>0</v>
      </c>
      <c r="BI332" s="216">
        <f>IF(N332="nulová",J332,0)</f>
        <v>0</v>
      </c>
      <c r="BJ332" s="17" t="s">
        <v>85</v>
      </c>
      <c r="BK332" s="216">
        <f>ROUND(I332*H332,2)</f>
        <v>0</v>
      </c>
      <c r="BL332" s="17" t="s">
        <v>658</v>
      </c>
      <c r="BM332" s="215" t="s">
        <v>671</v>
      </c>
    </row>
    <row r="333" s="2" customFormat="1" ht="16.5" customHeight="1">
      <c r="A333" s="39"/>
      <c r="B333" s="40"/>
      <c r="C333" s="204" t="s">
        <v>672</v>
      </c>
      <c r="D333" s="204" t="s">
        <v>138</v>
      </c>
      <c r="E333" s="205" t="s">
        <v>673</v>
      </c>
      <c r="F333" s="206" t="s">
        <v>674</v>
      </c>
      <c r="G333" s="207" t="s">
        <v>657</v>
      </c>
      <c r="H333" s="208">
        <v>1</v>
      </c>
      <c r="I333" s="209"/>
      <c r="J333" s="210">
        <f>ROUND(I333*H333,2)</f>
        <v>0</v>
      </c>
      <c r="K333" s="206" t="s">
        <v>142</v>
      </c>
      <c r="L333" s="45"/>
      <c r="M333" s="211" t="s">
        <v>32</v>
      </c>
      <c r="N333" s="212" t="s">
        <v>49</v>
      </c>
      <c r="O333" s="85"/>
      <c r="P333" s="213">
        <f>O333*H333</f>
        <v>0</v>
      </c>
      <c r="Q333" s="213">
        <v>0</v>
      </c>
      <c r="R333" s="213">
        <f>Q333*H333</f>
        <v>0</v>
      </c>
      <c r="S333" s="213">
        <v>0</v>
      </c>
      <c r="T333" s="214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15" t="s">
        <v>658</v>
      </c>
      <c r="AT333" s="215" t="s">
        <v>138</v>
      </c>
      <c r="AU333" s="215" t="s">
        <v>87</v>
      </c>
      <c r="AY333" s="17" t="s">
        <v>136</v>
      </c>
      <c r="BE333" s="216">
        <f>IF(N333="základní",J333,0)</f>
        <v>0</v>
      </c>
      <c r="BF333" s="216">
        <f>IF(N333="snížená",J333,0)</f>
        <v>0</v>
      </c>
      <c r="BG333" s="216">
        <f>IF(N333="zákl. přenesená",J333,0)</f>
        <v>0</v>
      </c>
      <c r="BH333" s="216">
        <f>IF(N333="sníž. přenesená",J333,0)</f>
        <v>0</v>
      </c>
      <c r="BI333" s="216">
        <f>IF(N333="nulová",J333,0)</f>
        <v>0</v>
      </c>
      <c r="BJ333" s="17" t="s">
        <v>85</v>
      </c>
      <c r="BK333" s="216">
        <f>ROUND(I333*H333,2)</f>
        <v>0</v>
      </c>
      <c r="BL333" s="17" t="s">
        <v>658</v>
      </c>
      <c r="BM333" s="215" t="s">
        <v>675</v>
      </c>
    </row>
    <row r="334" s="12" customFormat="1" ht="22.8" customHeight="1">
      <c r="A334" s="12"/>
      <c r="B334" s="188"/>
      <c r="C334" s="189"/>
      <c r="D334" s="190" t="s">
        <v>77</v>
      </c>
      <c r="E334" s="202" t="s">
        <v>676</v>
      </c>
      <c r="F334" s="202" t="s">
        <v>677</v>
      </c>
      <c r="G334" s="189"/>
      <c r="H334" s="189"/>
      <c r="I334" s="192"/>
      <c r="J334" s="203">
        <f>BK334</f>
        <v>0</v>
      </c>
      <c r="K334" s="189"/>
      <c r="L334" s="194"/>
      <c r="M334" s="195"/>
      <c r="N334" s="196"/>
      <c r="O334" s="196"/>
      <c r="P334" s="197">
        <f>SUM(P335:P336)</f>
        <v>0</v>
      </c>
      <c r="Q334" s="196"/>
      <c r="R334" s="197">
        <f>SUM(R335:R336)</f>
        <v>0</v>
      </c>
      <c r="S334" s="196"/>
      <c r="T334" s="198">
        <f>SUM(T335:T336)</f>
        <v>0</v>
      </c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R334" s="199" t="s">
        <v>156</v>
      </c>
      <c r="AT334" s="200" t="s">
        <v>77</v>
      </c>
      <c r="AU334" s="200" t="s">
        <v>85</v>
      </c>
      <c r="AY334" s="199" t="s">
        <v>136</v>
      </c>
      <c r="BK334" s="201">
        <f>SUM(BK335:BK336)</f>
        <v>0</v>
      </c>
    </row>
    <row r="335" s="2" customFormat="1" ht="16.5" customHeight="1">
      <c r="A335" s="39"/>
      <c r="B335" s="40"/>
      <c r="C335" s="204" t="s">
        <v>678</v>
      </c>
      <c r="D335" s="204" t="s">
        <v>138</v>
      </c>
      <c r="E335" s="205" t="s">
        <v>679</v>
      </c>
      <c r="F335" s="206" t="s">
        <v>680</v>
      </c>
      <c r="G335" s="207" t="s">
        <v>657</v>
      </c>
      <c r="H335" s="208">
        <v>1</v>
      </c>
      <c r="I335" s="209"/>
      <c r="J335" s="210">
        <f>ROUND(I335*H335,2)</f>
        <v>0</v>
      </c>
      <c r="K335" s="206" t="s">
        <v>142</v>
      </c>
      <c r="L335" s="45"/>
      <c r="M335" s="211" t="s">
        <v>32</v>
      </c>
      <c r="N335" s="212" t="s">
        <v>49</v>
      </c>
      <c r="O335" s="85"/>
      <c r="P335" s="213">
        <f>O335*H335</f>
        <v>0</v>
      </c>
      <c r="Q335" s="213">
        <v>0</v>
      </c>
      <c r="R335" s="213">
        <f>Q335*H335</f>
        <v>0</v>
      </c>
      <c r="S335" s="213">
        <v>0</v>
      </c>
      <c r="T335" s="214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15" t="s">
        <v>658</v>
      </c>
      <c r="AT335" s="215" t="s">
        <v>138</v>
      </c>
      <c r="AU335" s="215" t="s">
        <v>87</v>
      </c>
      <c r="AY335" s="17" t="s">
        <v>136</v>
      </c>
      <c r="BE335" s="216">
        <f>IF(N335="základní",J335,0)</f>
        <v>0</v>
      </c>
      <c r="BF335" s="216">
        <f>IF(N335="snížená",J335,0)</f>
        <v>0</v>
      </c>
      <c r="BG335" s="216">
        <f>IF(N335="zákl. přenesená",J335,0)</f>
        <v>0</v>
      </c>
      <c r="BH335" s="216">
        <f>IF(N335="sníž. přenesená",J335,0)</f>
        <v>0</v>
      </c>
      <c r="BI335" s="216">
        <f>IF(N335="nulová",J335,0)</f>
        <v>0</v>
      </c>
      <c r="BJ335" s="17" t="s">
        <v>85</v>
      </c>
      <c r="BK335" s="216">
        <f>ROUND(I335*H335,2)</f>
        <v>0</v>
      </c>
      <c r="BL335" s="17" t="s">
        <v>658</v>
      </c>
      <c r="BM335" s="215" t="s">
        <v>681</v>
      </c>
    </row>
    <row r="336" s="2" customFormat="1" ht="16.5" customHeight="1">
      <c r="A336" s="39"/>
      <c r="B336" s="40"/>
      <c r="C336" s="204" t="s">
        <v>682</v>
      </c>
      <c r="D336" s="204" t="s">
        <v>138</v>
      </c>
      <c r="E336" s="205" t="s">
        <v>683</v>
      </c>
      <c r="F336" s="206" t="s">
        <v>684</v>
      </c>
      <c r="G336" s="207" t="s">
        <v>657</v>
      </c>
      <c r="H336" s="208">
        <v>1</v>
      </c>
      <c r="I336" s="209"/>
      <c r="J336" s="210">
        <f>ROUND(I336*H336,2)</f>
        <v>0</v>
      </c>
      <c r="K336" s="206" t="s">
        <v>142</v>
      </c>
      <c r="L336" s="45"/>
      <c r="M336" s="211" t="s">
        <v>32</v>
      </c>
      <c r="N336" s="212" t="s">
        <v>49</v>
      </c>
      <c r="O336" s="85"/>
      <c r="P336" s="213">
        <f>O336*H336</f>
        <v>0</v>
      </c>
      <c r="Q336" s="213">
        <v>0</v>
      </c>
      <c r="R336" s="213">
        <f>Q336*H336</f>
        <v>0</v>
      </c>
      <c r="S336" s="213">
        <v>0</v>
      </c>
      <c r="T336" s="214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15" t="s">
        <v>658</v>
      </c>
      <c r="AT336" s="215" t="s">
        <v>138</v>
      </c>
      <c r="AU336" s="215" t="s">
        <v>87</v>
      </c>
      <c r="AY336" s="17" t="s">
        <v>136</v>
      </c>
      <c r="BE336" s="216">
        <f>IF(N336="základní",J336,0)</f>
        <v>0</v>
      </c>
      <c r="BF336" s="216">
        <f>IF(N336="snížená",J336,0)</f>
        <v>0</v>
      </c>
      <c r="BG336" s="216">
        <f>IF(N336="zákl. přenesená",J336,0)</f>
        <v>0</v>
      </c>
      <c r="BH336" s="216">
        <f>IF(N336="sníž. přenesená",J336,0)</f>
        <v>0</v>
      </c>
      <c r="BI336" s="216">
        <f>IF(N336="nulová",J336,0)</f>
        <v>0</v>
      </c>
      <c r="BJ336" s="17" t="s">
        <v>85</v>
      </c>
      <c r="BK336" s="216">
        <f>ROUND(I336*H336,2)</f>
        <v>0</v>
      </c>
      <c r="BL336" s="17" t="s">
        <v>658</v>
      </c>
      <c r="BM336" s="215" t="s">
        <v>685</v>
      </c>
    </row>
    <row r="337" s="12" customFormat="1" ht="22.8" customHeight="1">
      <c r="A337" s="12"/>
      <c r="B337" s="188"/>
      <c r="C337" s="189"/>
      <c r="D337" s="190" t="s">
        <v>77</v>
      </c>
      <c r="E337" s="202" t="s">
        <v>686</v>
      </c>
      <c r="F337" s="202" t="s">
        <v>687</v>
      </c>
      <c r="G337" s="189"/>
      <c r="H337" s="189"/>
      <c r="I337" s="192"/>
      <c r="J337" s="203">
        <f>BK337</f>
        <v>0</v>
      </c>
      <c r="K337" s="189"/>
      <c r="L337" s="194"/>
      <c r="M337" s="195"/>
      <c r="N337" s="196"/>
      <c r="O337" s="196"/>
      <c r="P337" s="197">
        <f>P338</f>
        <v>0</v>
      </c>
      <c r="Q337" s="196"/>
      <c r="R337" s="197">
        <f>R338</f>
        <v>0</v>
      </c>
      <c r="S337" s="196"/>
      <c r="T337" s="198">
        <f>T338</f>
        <v>0</v>
      </c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R337" s="199" t="s">
        <v>156</v>
      </c>
      <c r="AT337" s="200" t="s">
        <v>77</v>
      </c>
      <c r="AU337" s="200" t="s">
        <v>85</v>
      </c>
      <c r="AY337" s="199" t="s">
        <v>136</v>
      </c>
      <c r="BK337" s="201">
        <f>BK338</f>
        <v>0</v>
      </c>
    </row>
    <row r="338" s="2" customFormat="1" ht="16.5" customHeight="1">
      <c r="A338" s="39"/>
      <c r="B338" s="40"/>
      <c r="C338" s="204" t="s">
        <v>688</v>
      </c>
      <c r="D338" s="204" t="s">
        <v>138</v>
      </c>
      <c r="E338" s="205" t="s">
        <v>689</v>
      </c>
      <c r="F338" s="206" t="s">
        <v>690</v>
      </c>
      <c r="G338" s="207" t="s">
        <v>657</v>
      </c>
      <c r="H338" s="208">
        <v>1</v>
      </c>
      <c r="I338" s="209"/>
      <c r="J338" s="210">
        <f>ROUND(I338*H338,2)</f>
        <v>0</v>
      </c>
      <c r="K338" s="206" t="s">
        <v>142</v>
      </c>
      <c r="L338" s="45"/>
      <c r="M338" s="261" t="s">
        <v>32</v>
      </c>
      <c r="N338" s="262" t="s">
        <v>49</v>
      </c>
      <c r="O338" s="263"/>
      <c r="P338" s="264">
        <f>O338*H338</f>
        <v>0</v>
      </c>
      <c r="Q338" s="264">
        <v>0</v>
      </c>
      <c r="R338" s="264">
        <f>Q338*H338</f>
        <v>0</v>
      </c>
      <c r="S338" s="264">
        <v>0</v>
      </c>
      <c r="T338" s="265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15" t="s">
        <v>658</v>
      </c>
      <c r="AT338" s="215" t="s">
        <v>138</v>
      </c>
      <c r="AU338" s="215" t="s">
        <v>87</v>
      </c>
      <c r="AY338" s="17" t="s">
        <v>136</v>
      </c>
      <c r="BE338" s="216">
        <f>IF(N338="základní",J338,0)</f>
        <v>0</v>
      </c>
      <c r="BF338" s="216">
        <f>IF(N338="snížená",J338,0)</f>
        <v>0</v>
      </c>
      <c r="BG338" s="216">
        <f>IF(N338="zákl. přenesená",J338,0)</f>
        <v>0</v>
      </c>
      <c r="BH338" s="216">
        <f>IF(N338="sníž. přenesená",J338,0)</f>
        <v>0</v>
      </c>
      <c r="BI338" s="216">
        <f>IF(N338="nulová",J338,0)</f>
        <v>0</v>
      </c>
      <c r="BJ338" s="17" t="s">
        <v>85</v>
      </c>
      <c r="BK338" s="216">
        <f>ROUND(I338*H338,2)</f>
        <v>0</v>
      </c>
      <c r="BL338" s="17" t="s">
        <v>658</v>
      </c>
      <c r="BM338" s="215" t="s">
        <v>691</v>
      </c>
    </row>
    <row r="339" s="2" customFormat="1" ht="6.96" customHeight="1">
      <c r="A339" s="39"/>
      <c r="B339" s="60"/>
      <c r="C339" s="61"/>
      <c r="D339" s="61"/>
      <c r="E339" s="61"/>
      <c r="F339" s="61"/>
      <c r="G339" s="61"/>
      <c r="H339" s="61"/>
      <c r="I339" s="61"/>
      <c r="J339" s="61"/>
      <c r="K339" s="61"/>
      <c r="L339" s="45"/>
      <c r="M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</row>
  </sheetData>
  <sheetProtection sheet="1" autoFilter="0" formatColumns="0" formatRows="0" objects="1" scenarios="1" spinCount="100000" saltValue="/QpNSDfGxfrPG/S/kpDoznRV9tyH74yC/PnnDjrWWm0eJ1Zu1+xV1t84yUWJ2HXEh7yatnKMhFL84OfbQg1ReQ==" hashValue="Ti2umK3Z04pscrgpJ4nSF3GL4+tqd9eEHzGc/pidJWqeM7lboleEa95BxNODKfHpDpHOUGBZebvkmktgohyX3g==" algorithmName="SHA-512" password="CC61"/>
  <autoFilter ref="C95:K338"/>
  <mergeCells count="9">
    <mergeCell ref="E7:H7"/>
    <mergeCell ref="E9:H9"/>
    <mergeCell ref="E18:H18"/>
    <mergeCell ref="E27:H27"/>
    <mergeCell ref="E48:H48"/>
    <mergeCell ref="E50:H50"/>
    <mergeCell ref="E86:H86"/>
    <mergeCell ref="E88:H8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130.832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26"/>
      <c r="C3" s="127"/>
      <c r="D3" s="127"/>
      <c r="E3" s="127"/>
      <c r="F3" s="127"/>
      <c r="G3" s="127"/>
      <c r="H3" s="20"/>
    </row>
    <row r="4" s="1" customFormat="1" ht="24.96" customHeight="1">
      <c r="B4" s="20"/>
      <c r="C4" s="128" t="s">
        <v>692</v>
      </c>
      <c r="H4" s="20"/>
    </row>
    <row r="5" s="1" customFormat="1" ht="12" customHeight="1">
      <c r="B5" s="20"/>
      <c r="C5" s="136" t="s">
        <v>13</v>
      </c>
      <c r="D5" s="140" t="s">
        <v>14</v>
      </c>
      <c r="E5" s="1"/>
      <c r="F5" s="1"/>
      <c r="H5" s="20"/>
    </row>
    <row r="6" s="1" customFormat="1" ht="36.96" customHeight="1">
      <c r="B6" s="20"/>
      <c r="C6" s="266" t="s">
        <v>16</v>
      </c>
      <c r="D6" s="267" t="s">
        <v>17</v>
      </c>
      <c r="E6" s="1"/>
      <c r="F6" s="1"/>
      <c r="H6" s="20"/>
    </row>
    <row r="7" s="1" customFormat="1" ht="16.5" customHeight="1">
      <c r="B7" s="20"/>
      <c r="C7" s="130" t="s">
        <v>24</v>
      </c>
      <c r="D7" s="135" t="str">
        <f>'Rekapitulace stavby'!AN8</f>
        <v>30. 10. 2020</v>
      </c>
      <c r="H7" s="20"/>
    </row>
    <row r="8" s="2" customFormat="1" ht="10.8" customHeight="1">
      <c r="A8" s="39"/>
      <c r="B8" s="45"/>
      <c r="C8" s="39"/>
      <c r="D8" s="39"/>
      <c r="E8" s="39"/>
      <c r="F8" s="39"/>
      <c r="G8" s="39"/>
      <c r="H8" s="45"/>
    </row>
    <row r="9" s="11" customFormat="1" ht="29.28" customHeight="1">
      <c r="A9" s="177"/>
      <c r="B9" s="268"/>
      <c r="C9" s="269" t="s">
        <v>59</v>
      </c>
      <c r="D9" s="270" t="s">
        <v>60</v>
      </c>
      <c r="E9" s="270" t="s">
        <v>123</v>
      </c>
      <c r="F9" s="271" t="s">
        <v>693</v>
      </c>
      <c r="G9" s="177"/>
      <c r="H9" s="268"/>
    </row>
    <row r="10" s="2" customFormat="1" ht="26.4" customHeight="1">
      <c r="A10" s="39"/>
      <c r="B10" s="45"/>
      <c r="C10" s="272" t="s">
        <v>694</v>
      </c>
      <c r="D10" s="272" t="s">
        <v>83</v>
      </c>
      <c r="E10" s="39"/>
      <c r="F10" s="39"/>
      <c r="G10" s="39"/>
      <c r="H10" s="45"/>
    </row>
    <row r="11" s="2" customFormat="1" ht="16.8" customHeight="1">
      <c r="A11" s="39"/>
      <c r="B11" s="45"/>
      <c r="C11" s="273" t="s">
        <v>88</v>
      </c>
      <c r="D11" s="274" t="s">
        <v>89</v>
      </c>
      <c r="E11" s="275" t="s">
        <v>32</v>
      </c>
      <c r="F11" s="276">
        <v>558</v>
      </c>
      <c r="G11" s="39"/>
      <c r="H11" s="45"/>
    </row>
    <row r="12" s="2" customFormat="1" ht="16.8" customHeight="1">
      <c r="A12" s="39"/>
      <c r="B12" s="45"/>
      <c r="C12" s="277" t="s">
        <v>695</v>
      </c>
      <c r="D12" s="39"/>
      <c r="E12" s="39"/>
      <c r="F12" s="39"/>
      <c r="G12" s="39"/>
      <c r="H12" s="45"/>
    </row>
    <row r="13" s="2" customFormat="1" ht="16.8" customHeight="1">
      <c r="A13" s="39"/>
      <c r="B13" s="45"/>
      <c r="C13" s="278" t="s">
        <v>413</v>
      </c>
      <c r="D13" s="278" t="s">
        <v>414</v>
      </c>
      <c r="E13" s="17" t="s">
        <v>415</v>
      </c>
      <c r="F13" s="279">
        <v>593.96000000000004</v>
      </c>
      <c r="G13" s="39"/>
      <c r="H13" s="45"/>
    </row>
    <row r="14" s="2" customFormat="1" ht="16.8" customHeight="1">
      <c r="A14" s="39"/>
      <c r="B14" s="45"/>
      <c r="C14" s="273" t="s">
        <v>92</v>
      </c>
      <c r="D14" s="274" t="s">
        <v>93</v>
      </c>
      <c r="E14" s="275" t="s">
        <v>32</v>
      </c>
      <c r="F14" s="276">
        <v>348</v>
      </c>
      <c r="G14" s="39"/>
      <c r="H14" s="45"/>
    </row>
    <row r="15" s="2" customFormat="1" ht="16.8" customHeight="1">
      <c r="A15" s="39"/>
      <c r="B15" s="45"/>
      <c r="C15" s="277" t="s">
        <v>695</v>
      </c>
      <c r="D15" s="39"/>
      <c r="E15" s="39"/>
      <c r="F15" s="39"/>
      <c r="G15" s="39"/>
      <c r="H15" s="45"/>
    </row>
    <row r="16" s="2" customFormat="1" ht="16.8" customHeight="1">
      <c r="A16" s="39"/>
      <c r="B16" s="45"/>
      <c r="C16" s="278" t="s">
        <v>413</v>
      </c>
      <c r="D16" s="278" t="s">
        <v>414</v>
      </c>
      <c r="E16" s="17" t="s">
        <v>415</v>
      </c>
      <c r="F16" s="279">
        <v>593.96000000000004</v>
      </c>
      <c r="G16" s="39"/>
      <c r="H16" s="45"/>
    </row>
    <row r="17" s="2" customFormat="1" ht="7.44" customHeight="1">
      <c r="A17" s="39"/>
      <c r="B17" s="156"/>
      <c r="C17" s="157"/>
      <c r="D17" s="157"/>
      <c r="E17" s="157"/>
      <c r="F17" s="157"/>
      <c r="G17" s="157"/>
      <c r="H17" s="45"/>
    </row>
    <row r="18" s="2" customFormat="1">
      <c r="A18" s="39"/>
      <c r="B18" s="39"/>
      <c r="C18" s="39"/>
      <c r="D18" s="39"/>
      <c r="E18" s="39"/>
      <c r="F18" s="39"/>
      <c r="G18" s="39"/>
      <c r="H18" s="39"/>
    </row>
  </sheetData>
  <sheetProtection sheet="1" formatColumns="0" formatRows="0" objects="1" scenarios="1" spinCount="100000" saltValue="vvuYz1bQ8PVHyy+Mg3LOChZevzPC6uymLSPRPfC4t79jZIyL+5yNs+y+B73nKk9pX6Yk482lKO6EtHi3sjn6iw==" hashValue="udHAOAeCSPHzY9eTXRm5orZu3qXpVm/2X2TWxrPOfpnF805UMa6LQNTY9a0ZzngFy7tkt+CcShuiCxA8eU8Mew==" algorithmName="SHA-512" password="CC61"/>
  <mergeCells count="2">
    <mergeCell ref="D5:F5"/>
    <mergeCell ref="D6:F6"/>
  </mergeCells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Novák Jiří</dc:creator>
  <cp:lastModifiedBy>Novák Jiří</cp:lastModifiedBy>
  <dcterms:created xsi:type="dcterms:W3CDTF">2023-08-14T11:30:38Z</dcterms:created>
  <dcterms:modified xsi:type="dcterms:W3CDTF">2023-08-14T11:30:45Z</dcterms:modified>
</cp:coreProperties>
</file>