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EFOS\EFOS_Obchod\PROJEKTY_EFOS\00_OBCE\Bystřice pod Hostýnem\NPO 2023\02_VŘ+AUT. DOZOR\00_ZD\Komunikace o ZD\Komunikace s Klementovou+\2023_09_07 na Klementovou\"/>
    </mc:Choice>
  </mc:AlternateContent>
  <bookViews>
    <workbookView xWindow="-108" yWindow="-108" windowWidth="23256" windowHeight="12576" tabRatio="500"/>
  </bookViews>
  <sheets>
    <sheet name="Rozpocet" sheetId="1" r:id="rId1"/>
  </sheets>
  <definedNames>
    <definedName name="_xlnm.Print_Area" localSheetId="0">Rozpocet!$A$1:$K$100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4" i="1" l="1"/>
  <c r="G64" i="1" l="1"/>
  <c r="J64" i="1" s="1"/>
  <c r="F60" i="1" l="1"/>
  <c r="F61" i="1" s="1"/>
  <c r="G10" i="1" l="1"/>
  <c r="J10" i="1" s="1"/>
  <c r="K10" i="1"/>
  <c r="D29" i="1" l="1"/>
  <c r="K52" i="1" l="1"/>
  <c r="G52" i="1"/>
  <c r="J52" i="1" s="1"/>
  <c r="K48" i="1"/>
  <c r="G48" i="1"/>
  <c r="J48" i="1" s="1"/>
  <c r="K47" i="1"/>
  <c r="G47" i="1"/>
  <c r="J47" i="1" s="1"/>
  <c r="D76" i="1"/>
  <c r="G26" i="1" l="1"/>
  <c r="J26" i="1" s="1"/>
  <c r="H57" i="1"/>
  <c r="K57" i="1" s="1"/>
  <c r="J57" i="1"/>
  <c r="G50" i="1" l="1"/>
  <c r="J50" i="1" s="1"/>
  <c r="K50" i="1"/>
  <c r="G44" i="1" l="1"/>
  <c r="J44" i="1" s="1"/>
  <c r="G9" i="1" l="1"/>
  <c r="J9" i="1" s="1"/>
  <c r="K9" i="1"/>
  <c r="G11" i="1"/>
  <c r="J11" i="1" s="1"/>
  <c r="K11" i="1"/>
  <c r="G12" i="1"/>
  <c r="J12" i="1" s="1"/>
  <c r="K12" i="1"/>
  <c r="G13" i="1"/>
  <c r="J13" i="1" s="1"/>
  <c r="K13" i="1"/>
  <c r="G14" i="1"/>
  <c r="J14" i="1" s="1"/>
  <c r="K14" i="1"/>
  <c r="G15" i="1"/>
  <c r="J15" i="1" s="1"/>
  <c r="K15" i="1"/>
  <c r="G16" i="1"/>
  <c r="J16" i="1" s="1"/>
  <c r="K16" i="1"/>
  <c r="G17" i="1"/>
  <c r="J17" i="1" s="1"/>
  <c r="K17" i="1"/>
  <c r="G18" i="1"/>
  <c r="J18" i="1" s="1"/>
  <c r="K18" i="1"/>
  <c r="G19" i="1"/>
  <c r="J19" i="1" s="1"/>
  <c r="K19" i="1"/>
  <c r="G20" i="1"/>
  <c r="J20" i="1" s="1"/>
  <c r="K20" i="1"/>
  <c r="G21" i="1"/>
  <c r="J21" i="1" s="1"/>
  <c r="K21" i="1"/>
  <c r="G22" i="1"/>
  <c r="J22" i="1" s="1"/>
  <c r="K22" i="1"/>
  <c r="G23" i="1"/>
  <c r="J23" i="1" s="1"/>
  <c r="K23" i="1"/>
  <c r="G24" i="1"/>
  <c r="J24" i="1" s="1"/>
  <c r="K24" i="1"/>
  <c r="G25" i="1"/>
  <c r="J25" i="1" s="1"/>
  <c r="K25" i="1"/>
  <c r="G27" i="1"/>
  <c r="J27" i="1" s="1"/>
  <c r="K27" i="1"/>
  <c r="G28" i="1"/>
  <c r="J28" i="1" s="1"/>
  <c r="K28" i="1"/>
  <c r="G49" i="1" l="1"/>
  <c r="G51" i="1"/>
  <c r="K6" i="1" l="1"/>
  <c r="K7" i="1"/>
  <c r="K8" i="1"/>
  <c r="K29" i="1"/>
  <c r="K30" i="1"/>
  <c r="K31" i="1"/>
  <c r="K32" i="1"/>
  <c r="J33" i="1"/>
  <c r="J34" i="1"/>
  <c r="K35" i="1"/>
  <c r="K36" i="1"/>
  <c r="K37" i="1"/>
  <c r="K38" i="1"/>
  <c r="K39" i="1"/>
  <c r="K40" i="1"/>
  <c r="K41" i="1"/>
  <c r="K42" i="1"/>
  <c r="K43" i="1"/>
  <c r="K45" i="1"/>
  <c r="K46" i="1"/>
  <c r="J49" i="1"/>
  <c r="K49" i="1"/>
  <c r="J51" i="1"/>
  <c r="K51" i="1"/>
  <c r="J53" i="1"/>
  <c r="K54" i="1"/>
  <c r="K55" i="1"/>
  <c r="K56" i="1"/>
  <c r="J58" i="1"/>
  <c r="K59" i="1"/>
  <c r="K62" i="1"/>
  <c r="K63" i="1"/>
  <c r="K65" i="1"/>
  <c r="K66" i="1"/>
  <c r="H34" i="1"/>
  <c r="K34" i="1" s="1"/>
  <c r="H33" i="1"/>
  <c r="K33" i="1" s="1"/>
  <c r="G56" i="1" l="1"/>
  <c r="H53" i="1"/>
  <c r="K53" i="1" s="1"/>
  <c r="G35" i="1"/>
  <c r="J35" i="1" s="1"/>
  <c r="H58" i="1" l="1"/>
  <c r="K58" i="1" s="1"/>
  <c r="J56" i="1"/>
  <c r="G54" i="1"/>
  <c r="J54" i="1" s="1"/>
  <c r="G40" i="1"/>
  <c r="J40" i="1" s="1"/>
  <c r="G41" i="1"/>
  <c r="J41" i="1" s="1"/>
  <c r="G42" i="1"/>
  <c r="J42" i="1" s="1"/>
  <c r="G43" i="1"/>
  <c r="J43" i="1" s="1"/>
  <c r="G45" i="1"/>
  <c r="J45" i="1" s="1"/>
  <c r="G46" i="1"/>
  <c r="J46" i="1" s="1"/>
  <c r="G5" i="1" l="1"/>
  <c r="G6" i="1"/>
  <c r="J6" i="1" s="1"/>
  <c r="G7" i="1"/>
  <c r="J7" i="1" s="1"/>
  <c r="G8" i="1"/>
  <c r="J8" i="1" s="1"/>
  <c r="G30" i="1"/>
  <c r="J30" i="1" s="1"/>
  <c r="G31" i="1"/>
  <c r="J31" i="1" s="1"/>
  <c r="G36" i="1"/>
  <c r="J36" i="1" s="1"/>
  <c r="G37" i="1"/>
  <c r="J37" i="1" s="1"/>
  <c r="G38" i="1"/>
  <c r="J38" i="1" s="1"/>
  <c r="G39" i="1"/>
  <c r="J39" i="1" s="1"/>
  <c r="K5" i="1" l="1"/>
  <c r="J5" i="1"/>
  <c r="B5" i="1"/>
  <c r="B6" i="1" s="1"/>
  <c r="B7" i="1" s="1"/>
  <c r="B8" i="1" s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E76" i="1"/>
  <c r="G65" i="1"/>
  <c r="J65" i="1" s="1"/>
  <c r="G62" i="1"/>
  <c r="J62" i="1" s="1"/>
  <c r="G59" i="1"/>
  <c r="J59" i="1" s="1"/>
  <c r="G32" i="1" l="1"/>
  <c r="G29" i="1"/>
  <c r="G66" i="1"/>
  <c r="J66" i="1" s="1"/>
  <c r="J32" i="1" l="1"/>
  <c r="G55" i="1"/>
  <c r="J29" i="1"/>
  <c r="F76" i="1"/>
  <c r="G76" i="1" s="1"/>
  <c r="J55" i="1" l="1"/>
  <c r="G63" i="1"/>
  <c r="J63" i="1" s="1"/>
  <c r="H61" i="1"/>
  <c r="K61" i="1" s="1"/>
  <c r="J61" i="1"/>
  <c r="J60" i="1"/>
  <c r="E70" i="1" l="1"/>
  <c r="F70" i="1" s="1"/>
  <c r="G70" i="1" s="1"/>
  <c r="H60" i="1"/>
  <c r="E69" i="1" s="1"/>
  <c r="F69" i="1" s="1"/>
  <c r="G69" i="1" s="1"/>
  <c r="E71" i="1" l="1"/>
  <c r="F71" i="1" s="1"/>
  <c r="G71" i="1" s="1"/>
  <c r="K60" i="1"/>
  <c r="D70" i="1"/>
  <c r="D71" i="1" s="1"/>
</calcChain>
</file>

<file path=xl/sharedStrings.xml><?xml version="1.0" encoding="utf-8"?>
<sst xmlns="http://schemas.openxmlformats.org/spreadsheetml/2006/main" count="163" uniqueCount="98">
  <si>
    <t>Počet</t>
  </si>
  <si>
    <t>MJ</t>
  </si>
  <si>
    <t>ks</t>
  </si>
  <si>
    <t>Demont. sv. vč.eko.likv.</t>
  </si>
  <si>
    <t>kmpl</t>
  </si>
  <si>
    <t>Kabel CYKY 3x1,5mm2 vč.montáže</t>
  </si>
  <si>
    <t>m</t>
  </si>
  <si>
    <t>Plošina</t>
  </si>
  <si>
    <t>hod</t>
  </si>
  <si>
    <t>bez DPH</t>
  </si>
  <si>
    <t>Mont. sv. vč. zapoj.</t>
  </si>
  <si>
    <t>Nový RVO vč výzbroje a zap.</t>
  </si>
  <si>
    <t>celkem</t>
  </si>
  <si>
    <t>Kč/1MJ</t>
  </si>
  <si>
    <t>DPH 21%</t>
  </si>
  <si>
    <t>Poznámky k rozpočtu:</t>
  </si>
  <si>
    <t>Zařízení staveniště a dopravní značení (4,12% z ceny práce)</t>
  </si>
  <si>
    <t>Seřízení a optimalizace řídících prvků</t>
  </si>
  <si>
    <t>Čítač provozních hodin</t>
  </si>
  <si>
    <t>Demontáž a likvidace stáv. Rozvaděčů</t>
  </si>
  <si>
    <t>m3</t>
  </si>
  <si>
    <t>Zem práce, výkop+záhozy+hutn - pro výstavbu sloupů</t>
  </si>
  <si>
    <t>Odvoz suti, zeminy, …</t>
  </si>
  <si>
    <t>Zemnící tyč 1,5m FeZn vč. práce a spoj. Mat.</t>
  </si>
  <si>
    <t>Příslušenství ke svítidlům(clonky, backL)</t>
  </si>
  <si>
    <t>Položka - uznatelné výdaje</t>
  </si>
  <si>
    <t>s DPH</t>
  </si>
  <si>
    <t>Uznatelné</t>
  </si>
  <si>
    <t>Neuznatelné</t>
  </si>
  <si>
    <t>Rekapitulace</t>
  </si>
  <si>
    <t>podíl</t>
  </si>
  <si>
    <t>Demontáž a likvidace/recyklace stáv. Výložníků</t>
  </si>
  <si>
    <t>0,5m výložník vč. přísl. a montáž</t>
  </si>
  <si>
    <t>2m výložník vč. přísl. a montáž</t>
  </si>
  <si>
    <t>Připojovací svorky pro kabel nadzemního vedení</t>
  </si>
  <si>
    <t>Uchycení pro nadzemní vedení na 1 podpěru vč. práce</t>
  </si>
  <si>
    <t>2,5m výložník vč. přísl. a montáž</t>
  </si>
  <si>
    <t>Svítidlo dle konfigurace 1, Tc max. 2700K</t>
  </si>
  <si>
    <t>Svítidlo dle konfigurace 2, Tc max. 2700K</t>
  </si>
  <si>
    <t>Svítidlo dle konfigurace 3, Tc max. 2700K</t>
  </si>
  <si>
    <t>Svítidlo dle konfigurace 4, Tc max. 2700K</t>
  </si>
  <si>
    <t>Svítidlo dle konfigurace 5, Tc max. 2700K</t>
  </si>
  <si>
    <t>Svítidlo dle konfigurace 6, Tc max. 2700K</t>
  </si>
  <si>
    <t>Svítidlo dle konfigurace 8, Tc max. 2700K</t>
  </si>
  <si>
    <t>Svítidlo dle konfigurace 9, Tc max. 2700K</t>
  </si>
  <si>
    <t>Svítidlo dle konfigurace 10, Tc max. 2700K</t>
  </si>
  <si>
    <t>Svítidlo dle konfigurace 11, Tc max. 2700K</t>
  </si>
  <si>
    <t>Svítidlo dle konfigurace 12, Tc max. 2700K</t>
  </si>
  <si>
    <t>Svítidlo dle konfigurace 13, Tc max. 2700K</t>
  </si>
  <si>
    <t>Svítidlo dle konfigurace 14, Tc max. 2700K</t>
  </si>
  <si>
    <t>Svítidlo dle konfigurace 15, Tc max. 2700K</t>
  </si>
  <si>
    <t>Svítidlo dle konfigurace 16, Tc max. 2700K</t>
  </si>
  <si>
    <t>Svítidlo dle konfigurace 17, Tc max. 2700K</t>
  </si>
  <si>
    <t>Svítidlo dle konfigurace 18, Tc max. 2700K</t>
  </si>
  <si>
    <t>Svítidlo dle konfigurace 19, Tc max. 2700K</t>
  </si>
  <si>
    <t>Svítidlo dle konfigurace 20, Tc max. 2700K</t>
  </si>
  <si>
    <t>Svítidlo dle konfigurace 21, Tc max. 2700K</t>
  </si>
  <si>
    <t>Kabel zemní, vč.přísl., práce</t>
  </si>
  <si>
    <t>z toho uznatelné náklady</t>
  </si>
  <si>
    <t>z toho neuznatelné náklady</t>
  </si>
  <si>
    <r>
      <t xml:space="preserve">Celkové náklady </t>
    </r>
    <r>
      <rPr>
        <b/>
        <sz val="11"/>
        <color rgb="FF000000"/>
        <rFont val="Calibri"/>
        <family val="2"/>
        <charset val="238"/>
      </rPr>
      <t>vč. rec.popl.sv.</t>
    </r>
  </si>
  <si>
    <t>Svítidlo dle konfigurace 23, Tc max. 4000K</t>
  </si>
  <si>
    <t>0,75m výložník vč. přísl. a montáž</t>
  </si>
  <si>
    <t>1,5m výložník-nástavec  vč. přísl. a montáž</t>
  </si>
  <si>
    <t>Obnova veřejného osvětlení v Bystřici pod Hostýnem – 1. etapa</t>
  </si>
  <si>
    <t>Demontáž a likvidace stáv. stožárů délky do 5m</t>
  </si>
  <si>
    <t>Dne  ............................</t>
  </si>
  <si>
    <t>Účastník vyplní pouze žlutá pole !!!</t>
  </si>
  <si>
    <t>Zem práce, výkop+záhozy+hutn - trasy pro kabel</t>
  </si>
  <si>
    <t>Svítidlo dle konfigurace 22a, Tc max. 2700K</t>
  </si>
  <si>
    <t>Svítidlo dle konfigurace 22b, Tc max. 2700K - sadové</t>
  </si>
  <si>
    <t>Demontáž a likvidace stáv. stožárů délky do 6m</t>
  </si>
  <si>
    <t>Demontáž a likvidace stáv. stožárů délky do 4m</t>
  </si>
  <si>
    <t>1m výložník na beton vč. přísl. a montáž</t>
  </si>
  <si>
    <t>1,5m výložník na beton vč. přísl. a montáž</t>
  </si>
  <si>
    <t>Ost. materiál  vč. montáže (spojky …)</t>
  </si>
  <si>
    <t>*U svítidel bude samostatně účtován recyklační poplatek:</t>
  </si>
  <si>
    <t>*U svítidel pro přechody pro chodce je povolena maximální náhradní teplota chromatičnosti Tc 4000K</t>
  </si>
  <si>
    <t>Geodetické zaměření nových sloupů a nových kabelových tras</t>
  </si>
  <si>
    <t>*Dok. skutečného provedení</t>
  </si>
  <si>
    <t>*Aktualizace pasportu</t>
  </si>
  <si>
    <t>*Provozní vlivy - nepředvídatelné náklady (3,25% z ceny práce)</t>
  </si>
  <si>
    <t>*Dodávka sloupu = sloup, svorkovnice, bet. základ hloubk. impreg., ochr. nástřik paty sloupu, kotvící mat., uzemn.mat., případné vyložení, průchodky či konektory pro vánoční dekorace, billboardy dle přiloženého výkresu sloupu. Kompletní montáž, zapojení, uzemnění, zprovoznění</t>
  </si>
  <si>
    <t>*Revize elektro</t>
  </si>
  <si>
    <t>*Revize elektro - mimořádná revizní zkouška na kompletní dílo po jeho ukončení</t>
  </si>
  <si>
    <r>
      <t xml:space="preserve">*Dokumentace skutečného provedení - náklady spojené s kompletací veškeré dokumentace spojené s realizací díla dle SoD čl. </t>
    </r>
    <r>
      <rPr>
        <b/>
        <sz val="11"/>
        <color rgb="FF000000"/>
        <rFont val="Calibri"/>
        <family val="2"/>
        <charset val="238"/>
      </rPr>
      <t xml:space="preserve">IX. PŘEDÁNÍ DÍLA, VLASTNICKÁ PRÁVA </t>
    </r>
    <r>
      <rPr>
        <sz val="11"/>
        <color rgb="FF000000"/>
        <rFont val="Calibri"/>
        <family val="2"/>
        <charset val="238"/>
      </rPr>
      <t>a dalšími dokumenty dle Přílohy č.2 - Výkaz výměr, předanou v deskách/šanonu (mimo položky uvedené ve výkazu výměr samostatně).</t>
    </r>
  </si>
  <si>
    <t>*Aktualizace pasportu - vyplnění typů svítidel dle stávajícího přehledu SM (světelných míst) a předání těchto podkladů pro aktualizaci v pasportu města (ve formátu .xlsx)</t>
  </si>
  <si>
    <t>........................................................</t>
  </si>
  <si>
    <t>V  .............................................................</t>
  </si>
  <si>
    <t>podpis oprávněné osoby za účastníka</t>
  </si>
  <si>
    <t>*Provozní vlivy - kategorie nákladů vyjadřuje ztížené podmínky provádění tam, kde jsou stavební práce zcela, nebo zčásti omezovány provozem jiných osob. Jde zejména o zvýšené náklady související
s omezením provozem v areálu objednatele nebo o náklady v důsledku nezbytného respektování stávající dopravy ovlivňující stavební práce.</t>
  </si>
  <si>
    <t>Svítidlo dle konfigurace 7, Tc max. 2700K</t>
  </si>
  <si>
    <t>Sloup 4m (patka, svork., konc.), mont.+zap.,komp.práce+demont a likv.stáv.stož.</t>
  </si>
  <si>
    <t>Sloup 5m (patka, svork., konc.), mont.+zap.,komp.práce+demont a likv.stáv.stož.</t>
  </si>
  <si>
    <t>Sloup 6m (patka, svork., konc.), mont.+zap.,komp.práce+demont a likv.stáv.stož.</t>
  </si>
  <si>
    <t>úsek</t>
  </si>
  <si>
    <t>*Měření osvětlení autoriz.osobou, protokol</t>
  </si>
  <si>
    <t>*Měření osvětlení - musí být provedenou oprávněnou osobou s akreditací a Certifikátem způsobilosti pro měření umělého a denního osvětlní; měření jasu v pracovním a mimopracovním prostředí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</si>
</sst>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D9D9D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0" tint="-0.14999847407452621"/>
      <name val="Calibri"/>
      <family val="2"/>
      <charset val="238"/>
    </font>
    <font>
      <sz val="8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Border="0" applyProtection="0"/>
    <xf numFmtId="0" fontId="6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4" fontId="0" fillId="6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" fontId="4" fillId="4" borderId="2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0" xfId="0" applyAlignment="1" applyProtection="1">
      <alignment horizontal="left" vertical="center" wrapText="1"/>
      <protection locked="0"/>
    </xf>
  </cellXfs>
  <cellStyles count="4">
    <cellStyle name="Normální" xfId="0" builtinId="0"/>
    <cellStyle name="Normální 2 2" xfId="2"/>
    <cellStyle name="Procenta" xfId="3" builtinId="5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93"/>
  <sheetViews>
    <sheetView tabSelected="1" view="pageBreakPreview" zoomScaleNormal="90" zoomScaleSheetLayoutView="100" workbookViewId="0">
      <selection activeCell="C13" sqref="C13"/>
    </sheetView>
  </sheetViews>
  <sheetFormatPr defaultRowHeight="14.4" x14ac:dyDescent="0.3"/>
  <cols>
    <col min="1" max="1" width="2.6640625" style="3" customWidth="1"/>
    <col min="2" max="2" width="4.33203125" style="26" customWidth="1"/>
    <col min="3" max="3" width="62.6640625" style="4" customWidth="1"/>
    <col min="4" max="4" width="9.6640625" style="26" customWidth="1"/>
    <col min="5" max="5" width="15" style="26" customWidth="1"/>
    <col min="6" max="6" width="12.5546875" style="4" bestFit="1" customWidth="1"/>
    <col min="7" max="8" width="14.21875" style="4" customWidth="1"/>
    <col min="9" max="9" width="3.33203125" style="4" bestFit="1" customWidth="1"/>
    <col min="10" max="11" width="14.21875" style="4" customWidth="1"/>
    <col min="12" max="12" width="12.5546875" style="4" bestFit="1" customWidth="1"/>
    <col min="13" max="13" width="11.6640625" style="4" bestFit="1" customWidth="1"/>
    <col min="14" max="14" width="12.5546875" style="4" bestFit="1" customWidth="1"/>
    <col min="15" max="15" width="12.44140625" style="4" bestFit="1" customWidth="1"/>
    <col min="16" max="16" width="8.6640625" style="4" customWidth="1"/>
    <col min="17" max="17" width="12.5546875" style="4" bestFit="1" customWidth="1"/>
    <col min="18" max="18" width="12.44140625" style="4" bestFit="1" customWidth="1"/>
    <col min="19" max="1009" width="8.6640625" style="4" customWidth="1"/>
    <col min="1010" max="16384" width="8.88671875" style="4"/>
  </cols>
  <sheetData>
    <row r="1" spans="2:14" ht="7.5" customHeight="1" x14ac:dyDescent="0.3"/>
    <row r="2" spans="2:14" ht="18" x14ac:dyDescent="0.3">
      <c r="C2" s="5" t="s">
        <v>64</v>
      </c>
      <c r="E2" s="43" t="s">
        <v>67</v>
      </c>
      <c r="F2" s="6"/>
      <c r="G2" s="6"/>
      <c r="H2" s="6"/>
    </row>
    <row r="3" spans="2:14" x14ac:dyDescent="0.3">
      <c r="G3" s="4" t="s">
        <v>9</v>
      </c>
      <c r="H3" s="4" t="s">
        <v>9</v>
      </c>
      <c r="J3" s="4" t="s">
        <v>26</v>
      </c>
      <c r="K3" s="4" t="s">
        <v>26</v>
      </c>
    </row>
    <row r="4" spans="2:14" ht="15" customHeight="1" x14ac:dyDescent="0.3">
      <c r="B4" s="27">
        <v>0</v>
      </c>
      <c r="C4" s="2" t="s">
        <v>25</v>
      </c>
      <c r="D4" s="30" t="s">
        <v>0</v>
      </c>
      <c r="E4" s="30" t="s">
        <v>1</v>
      </c>
      <c r="F4" s="1" t="s">
        <v>13</v>
      </c>
      <c r="G4" s="1" t="s">
        <v>27</v>
      </c>
      <c r="H4" s="1" t="s">
        <v>28</v>
      </c>
      <c r="J4" s="1" t="s">
        <v>27</v>
      </c>
      <c r="K4" s="1" t="s">
        <v>28</v>
      </c>
      <c r="L4" s="7"/>
      <c r="M4" s="7"/>
      <c r="N4" s="7"/>
    </row>
    <row r="5" spans="2:14" x14ac:dyDescent="0.3">
      <c r="B5" s="28">
        <f>1+B4</f>
        <v>1</v>
      </c>
      <c r="C5" s="8" t="s">
        <v>37</v>
      </c>
      <c r="D5" s="31">
        <v>17</v>
      </c>
      <c r="E5" s="32" t="s">
        <v>2</v>
      </c>
      <c r="F5" s="9">
        <v>0</v>
      </c>
      <c r="G5" s="10">
        <f t="shared" ref="G5:G46" si="0">D5*F5</f>
        <v>0</v>
      </c>
      <c r="H5" s="10"/>
      <c r="J5" s="10">
        <f>IF(G5&lt;&gt;"",G5*1.21,"")</f>
        <v>0</v>
      </c>
      <c r="K5" s="10" t="str">
        <f>IF(H5&lt;&gt;"",H5*1.21,"")</f>
        <v/>
      </c>
      <c r="L5" s="7"/>
      <c r="M5" s="11"/>
      <c r="N5" s="7"/>
    </row>
    <row r="6" spans="2:14" x14ac:dyDescent="0.3">
      <c r="B6" s="28">
        <f t="shared" ref="B6:B66" si="1">1+B5</f>
        <v>2</v>
      </c>
      <c r="C6" s="8" t="s">
        <v>38</v>
      </c>
      <c r="D6" s="31">
        <v>11</v>
      </c>
      <c r="E6" s="32" t="s">
        <v>2</v>
      </c>
      <c r="F6" s="9">
        <v>0</v>
      </c>
      <c r="G6" s="10">
        <f t="shared" si="0"/>
        <v>0</v>
      </c>
      <c r="H6" s="10"/>
      <c r="J6" s="10">
        <f t="shared" ref="J6:J66" si="2">IF(G6&lt;&gt;"",G6*1.21,"")</f>
        <v>0</v>
      </c>
      <c r="K6" s="10" t="str">
        <f t="shared" ref="K6:K66" si="3">IF(H6&lt;&gt;"",H6*1.21,"")</f>
        <v/>
      </c>
      <c r="L6" s="7"/>
      <c r="M6" s="11"/>
      <c r="N6" s="7"/>
    </row>
    <row r="7" spans="2:14" x14ac:dyDescent="0.3">
      <c r="B7" s="28">
        <f t="shared" si="1"/>
        <v>3</v>
      </c>
      <c r="C7" s="8" t="s">
        <v>39</v>
      </c>
      <c r="D7" s="31">
        <v>41</v>
      </c>
      <c r="E7" s="32" t="s">
        <v>2</v>
      </c>
      <c r="F7" s="9">
        <v>0</v>
      </c>
      <c r="G7" s="10">
        <f t="shared" si="0"/>
        <v>0</v>
      </c>
      <c r="H7" s="10"/>
      <c r="J7" s="10">
        <f t="shared" si="2"/>
        <v>0</v>
      </c>
      <c r="K7" s="10" t="str">
        <f t="shared" si="3"/>
        <v/>
      </c>
      <c r="L7" s="7"/>
      <c r="M7" s="11"/>
      <c r="N7" s="7"/>
    </row>
    <row r="8" spans="2:14" x14ac:dyDescent="0.3">
      <c r="B8" s="28">
        <f t="shared" si="1"/>
        <v>4</v>
      </c>
      <c r="C8" s="8" t="s">
        <v>40</v>
      </c>
      <c r="D8" s="31">
        <v>35</v>
      </c>
      <c r="E8" s="32" t="s">
        <v>2</v>
      </c>
      <c r="F8" s="9">
        <v>0</v>
      </c>
      <c r="G8" s="10">
        <f t="shared" si="0"/>
        <v>0</v>
      </c>
      <c r="H8" s="10"/>
      <c r="J8" s="10">
        <f t="shared" si="2"/>
        <v>0</v>
      </c>
      <c r="K8" s="10" t="str">
        <f t="shared" si="3"/>
        <v/>
      </c>
      <c r="L8" s="7"/>
      <c r="M8" s="11"/>
      <c r="N8" s="7"/>
    </row>
    <row r="9" spans="2:14" x14ac:dyDescent="0.3">
      <c r="B9" s="28">
        <f t="shared" si="1"/>
        <v>5</v>
      </c>
      <c r="C9" s="8" t="s">
        <v>41</v>
      </c>
      <c r="D9" s="31">
        <v>6</v>
      </c>
      <c r="E9" s="32" t="s">
        <v>2</v>
      </c>
      <c r="F9" s="9">
        <v>0</v>
      </c>
      <c r="G9" s="10">
        <f t="shared" ref="G9:G28" si="4">D9*F9</f>
        <v>0</v>
      </c>
      <c r="H9" s="10"/>
      <c r="J9" s="10">
        <f t="shared" ref="J9:J28" si="5">IF(G9&lt;&gt;"",G9*1.21,"")</f>
        <v>0</v>
      </c>
      <c r="K9" s="10" t="str">
        <f t="shared" ref="K9:K28" si="6">IF(H9&lt;&gt;"",H9*1.21,"")</f>
        <v/>
      </c>
      <c r="L9" s="7"/>
      <c r="M9" s="11"/>
      <c r="N9" s="7"/>
    </row>
    <row r="10" spans="2:14" x14ac:dyDescent="0.3">
      <c r="B10" s="28">
        <f t="shared" si="1"/>
        <v>6</v>
      </c>
      <c r="C10" s="8" t="s">
        <v>42</v>
      </c>
      <c r="D10" s="31">
        <v>10</v>
      </c>
      <c r="E10" s="32" t="s">
        <v>2</v>
      </c>
      <c r="F10" s="9">
        <v>0</v>
      </c>
      <c r="G10" s="10">
        <f t="shared" si="4"/>
        <v>0</v>
      </c>
      <c r="H10" s="10"/>
      <c r="J10" s="10">
        <f t="shared" si="5"/>
        <v>0</v>
      </c>
      <c r="K10" s="10" t="str">
        <f t="shared" si="6"/>
        <v/>
      </c>
      <c r="L10" s="7"/>
      <c r="M10" s="11"/>
      <c r="N10" s="7"/>
    </row>
    <row r="11" spans="2:14" x14ac:dyDescent="0.3">
      <c r="B11" s="28">
        <f t="shared" si="1"/>
        <v>7</v>
      </c>
      <c r="C11" s="8" t="s">
        <v>91</v>
      </c>
      <c r="D11" s="31">
        <v>6</v>
      </c>
      <c r="E11" s="32" t="s">
        <v>2</v>
      </c>
      <c r="F11" s="9">
        <v>0</v>
      </c>
      <c r="G11" s="10">
        <f t="shared" si="4"/>
        <v>0</v>
      </c>
      <c r="H11" s="10"/>
      <c r="J11" s="10">
        <f t="shared" si="5"/>
        <v>0</v>
      </c>
      <c r="K11" s="10" t="str">
        <f t="shared" si="6"/>
        <v/>
      </c>
      <c r="L11" s="7"/>
      <c r="M11" s="11"/>
      <c r="N11" s="7"/>
    </row>
    <row r="12" spans="2:14" x14ac:dyDescent="0.3">
      <c r="B12" s="28">
        <f t="shared" si="1"/>
        <v>8</v>
      </c>
      <c r="C12" s="8" t="s">
        <v>43</v>
      </c>
      <c r="D12" s="31">
        <v>6</v>
      </c>
      <c r="E12" s="32" t="s">
        <v>2</v>
      </c>
      <c r="F12" s="9">
        <v>0</v>
      </c>
      <c r="G12" s="10">
        <f t="shared" si="4"/>
        <v>0</v>
      </c>
      <c r="H12" s="10"/>
      <c r="J12" s="10">
        <f t="shared" si="5"/>
        <v>0</v>
      </c>
      <c r="K12" s="10" t="str">
        <f t="shared" si="6"/>
        <v/>
      </c>
      <c r="L12" s="7"/>
      <c r="M12" s="11"/>
      <c r="N12" s="7"/>
    </row>
    <row r="13" spans="2:14" x14ac:dyDescent="0.3">
      <c r="B13" s="28">
        <f t="shared" si="1"/>
        <v>9</v>
      </c>
      <c r="C13" s="8" t="s">
        <v>44</v>
      </c>
      <c r="D13" s="31">
        <v>9</v>
      </c>
      <c r="E13" s="32" t="s">
        <v>2</v>
      </c>
      <c r="F13" s="9">
        <v>0</v>
      </c>
      <c r="G13" s="10">
        <f t="shared" si="4"/>
        <v>0</v>
      </c>
      <c r="H13" s="10"/>
      <c r="J13" s="10">
        <f t="shared" si="5"/>
        <v>0</v>
      </c>
      <c r="K13" s="10" t="str">
        <f t="shared" si="6"/>
        <v/>
      </c>
      <c r="L13" s="7"/>
      <c r="M13" s="11"/>
      <c r="N13" s="7"/>
    </row>
    <row r="14" spans="2:14" x14ac:dyDescent="0.3">
      <c r="B14" s="28">
        <f t="shared" si="1"/>
        <v>10</v>
      </c>
      <c r="C14" s="8" t="s">
        <v>45</v>
      </c>
      <c r="D14" s="31">
        <v>5</v>
      </c>
      <c r="E14" s="32" t="s">
        <v>2</v>
      </c>
      <c r="F14" s="9">
        <v>0</v>
      </c>
      <c r="G14" s="10">
        <f t="shared" si="4"/>
        <v>0</v>
      </c>
      <c r="H14" s="10"/>
      <c r="J14" s="10">
        <f t="shared" si="5"/>
        <v>0</v>
      </c>
      <c r="K14" s="10" t="str">
        <f t="shared" si="6"/>
        <v/>
      </c>
      <c r="L14" s="7"/>
      <c r="M14" s="11"/>
      <c r="N14" s="7"/>
    </row>
    <row r="15" spans="2:14" x14ac:dyDescent="0.3">
      <c r="B15" s="28">
        <f t="shared" si="1"/>
        <v>11</v>
      </c>
      <c r="C15" s="8" t="s">
        <v>46</v>
      </c>
      <c r="D15" s="31">
        <v>5</v>
      </c>
      <c r="E15" s="32" t="s">
        <v>2</v>
      </c>
      <c r="F15" s="9">
        <v>0</v>
      </c>
      <c r="G15" s="10">
        <f t="shared" si="4"/>
        <v>0</v>
      </c>
      <c r="H15" s="10"/>
      <c r="J15" s="10">
        <f t="shared" si="5"/>
        <v>0</v>
      </c>
      <c r="K15" s="10" t="str">
        <f t="shared" si="6"/>
        <v/>
      </c>
      <c r="L15" s="7"/>
      <c r="M15" s="11"/>
      <c r="N15" s="7"/>
    </row>
    <row r="16" spans="2:14" x14ac:dyDescent="0.3">
      <c r="B16" s="28">
        <f t="shared" si="1"/>
        <v>12</v>
      </c>
      <c r="C16" s="8" t="s">
        <v>47</v>
      </c>
      <c r="D16" s="31">
        <v>42</v>
      </c>
      <c r="E16" s="32" t="s">
        <v>2</v>
      </c>
      <c r="F16" s="9">
        <v>0</v>
      </c>
      <c r="G16" s="10">
        <f t="shared" si="4"/>
        <v>0</v>
      </c>
      <c r="H16" s="10"/>
      <c r="J16" s="10">
        <f t="shared" si="5"/>
        <v>0</v>
      </c>
      <c r="K16" s="10" t="str">
        <f t="shared" si="6"/>
        <v/>
      </c>
      <c r="L16" s="7"/>
      <c r="M16" s="11"/>
      <c r="N16" s="7"/>
    </row>
    <row r="17" spans="2:14" x14ac:dyDescent="0.3">
      <c r="B17" s="28">
        <f t="shared" si="1"/>
        <v>13</v>
      </c>
      <c r="C17" s="8" t="s">
        <v>48</v>
      </c>
      <c r="D17" s="31">
        <v>5</v>
      </c>
      <c r="E17" s="32" t="s">
        <v>2</v>
      </c>
      <c r="F17" s="9">
        <v>0</v>
      </c>
      <c r="G17" s="10">
        <f t="shared" si="4"/>
        <v>0</v>
      </c>
      <c r="H17" s="10"/>
      <c r="J17" s="10">
        <f t="shared" si="5"/>
        <v>0</v>
      </c>
      <c r="K17" s="10" t="str">
        <f t="shared" si="6"/>
        <v/>
      </c>
      <c r="L17" s="7"/>
      <c r="M17" s="11"/>
      <c r="N17" s="7"/>
    </row>
    <row r="18" spans="2:14" x14ac:dyDescent="0.3">
      <c r="B18" s="28">
        <f t="shared" si="1"/>
        <v>14</v>
      </c>
      <c r="C18" s="8" t="s">
        <v>49</v>
      </c>
      <c r="D18" s="31">
        <v>20</v>
      </c>
      <c r="E18" s="32" t="s">
        <v>2</v>
      </c>
      <c r="F18" s="9">
        <v>0</v>
      </c>
      <c r="G18" s="10">
        <f t="shared" si="4"/>
        <v>0</v>
      </c>
      <c r="H18" s="10"/>
      <c r="J18" s="10">
        <f t="shared" si="5"/>
        <v>0</v>
      </c>
      <c r="K18" s="10" t="str">
        <f t="shared" si="6"/>
        <v/>
      </c>
      <c r="L18" s="7"/>
      <c r="M18" s="11"/>
      <c r="N18" s="7"/>
    </row>
    <row r="19" spans="2:14" x14ac:dyDescent="0.3">
      <c r="B19" s="28">
        <f t="shared" si="1"/>
        <v>15</v>
      </c>
      <c r="C19" s="8" t="s">
        <v>50</v>
      </c>
      <c r="D19" s="31">
        <v>24</v>
      </c>
      <c r="E19" s="32" t="s">
        <v>2</v>
      </c>
      <c r="F19" s="9">
        <v>0</v>
      </c>
      <c r="G19" s="10">
        <f t="shared" si="4"/>
        <v>0</v>
      </c>
      <c r="H19" s="10"/>
      <c r="J19" s="10">
        <f t="shared" si="5"/>
        <v>0</v>
      </c>
      <c r="K19" s="10" t="str">
        <f t="shared" si="6"/>
        <v/>
      </c>
      <c r="L19" s="7"/>
      <c r="M19" s="11"/>
      <c r="N19" s="7"/>
    </row>
    <row r="20" spans="2:14" x14ac:dyDescent="0.3">
      <c r="B20" s="28">
        <f t="shared" si="1"/>
        <v>16</v>
      </c>
      <c r="C20" s="8" t="s">
        <v>51</v>
      </c>
      <c r="D20" s="31">
        <v>3</v>
      </c>
      <c r="E20" s="32" t="s">
        <v>2</v>
      </c>
      <c r="F20" s="9">
        <v>0</v>
      </c>
      <c r="G20" s="10">
        <f t="shared" si="4"/>
        <v>0</v>
      </c>
      <c r="H20" s="10"/>
      <c r="J20" s="10">
        <f t="shared" si="5"/>
        <v>0</v>
      </c>
      <c r="K20" s="10" t="str">
        <f t="shared" si="6"/>
        <v/>
      </c>
      <c r="L20" s="7"/>
      <c r="M20" s="11"/>
      <c r="N20" s="7"/>
    </row>
    <row r="21" spans="2:14" x14ac:dyDescent="0.3">
      <c r="B21" s="28">
        <f t="shared" si="1"/>
        <v>17</v>
      </c>
      <c r="C21" s="8" t="s">
        <v>52</v>
      </c>
      <c r="D21" s="31">
        <v>3</v>
      </c>
      <c r="E21" s="32" t="s">
        <v>2</v>
      </c>
      <c r="F21" s="9">
        <v>0</v>
      </c>
      <c r="G21" s="10">
        <f t="shared" si="4"/>
        <v>0</v>
      </c>
      <c r="H21" s="10"/>
      <c r="J21" s="10">
        <f t="shared" si="5"/>
        <v>0</v>
      </c>
      <c r="K21" s="10" t="str">
        <f t="shared" si="6"/>
        <v/>
      </c>
      <c r="L21" s="7"/>
      <c r="M21" s="11"/>
      <c r="N21" s="7"/>
    </row>
    <row r="22" spans="2:14" x14ac:dyDescent="0.3">
      <c r="B22" s="28">
        <f t="shared" si="1"/>
        <v>18</v>
      </c>
      <c r="C22" s="8" t="s">
        <v>53</v>
      </c>
      <c r="D22" s="31">
        <v>13</v>
      </c>
      <c r="E22" s="32" t="s">
        <v>2</v>
      </c>
      <c r="F22" s="9">
        <v>0</v>
      </c>
      <c r="G22" s="10">
        <f t="shared" si="4"/>
        <v>0</v>
      </c>
      <c r="H22" s="10"/>
      <c r="J22" s="10">
        <f t="shared" si="5"/>
        <v>0</v>
      </c>
      <c r="K22" s="10" t="str">
        <f t="shared" si="6"/>
        <v/>
      </c>
      <c r="L22" s="7"/>
      <c r="M22" s="11"/>
      <c r="N22" s="7"/>
    </row>
    <row r="23" spans="2:14" x14ac:dyDescent="0.3">
      <c r="B23" s="28">
        <f t="shared" si="1"/>
        <v>19</v>
      </c>
      <c r="C23" s="8" t="s">
        <v>54</v>
      </c>
      <c r="D23" s="31">
        <v>29</v>
      </c>
      <c r="E23" s="32" t="s">
        <v>2</v>
      </c>
      <c r="F23" s="9">
        <v>0</v>
      </c>
      <c r="G23" s="10">
        <f t="shared" si="4"/>
        <v>0</v>
      </c>
      <c r="H23" s="10"/>
      <c r="J23" s="10">
        <f t="shared" si="5"/>
        <v>0</v>
      </c>
      <c r="K23" s="10" t="str">
        <f t="shared" si="6"/>
        <v/>
      </c>
      <c r="L23" s="7"/>
      <c r="M23" s="11"/>
      <c r="N23" s="7"/>
    </row>
    <row r="24" spans="2:14" x14ac:dyDescent="0.3">
      <c r="B24" s="28">
        <f t="shared" si="1"/>
        <v>20</v>
      </c>
      <c r="C24" s="8" t="s">
        <v>55</v>
      </c>
      <c r="D24" s="31">
        <v>4</v>
      </c>
      <c r="E24" s="32" t="s">
        <v>2</v>
      </c>
      <c r="F24" s="9">
        <v>0</v>
      </c>
      <c r="G24" s="10">
        <f t="shared" si="4"/>
        <v>0</v>
      </c>
      <c r="H24" s="10"/>
      <c r="J24" s="10">
        <f t="shared" si="5"/>
        <v>0</v>
      </c>
      <c r="K24" s="10" t="str">
        <f t="shared" si="6"/>
        <v/>
      </c>
      <c r="L24" s="7"/>
      <c r="M24" s="11"/>
      <c r="N24" s="7"/>
    </row>
    <row r="25" spans="2:14" x14ac:dyDescent="0.3">
      <c r="B25" s="28">
        <f t="shared" si="1"/>
        <v>21</v>
      </c>
      <c r="C25" s="8" t="s">
        <v>56</v>
      </c>
      <c r="D25" s="31">
        <v>3</v>
      </c>
      <c r="E25" s="32" t="s">
        <v>2</v>
      </c>
      <c r="F25" s="9">
        <v>0</v>
      </c>
      <c r="G25" s="10">
        <f t="shared" si="4"/>
        <v>0</v>
      </c>
      <c r="H25" s="10"/>
      <c r="J25" s="10">
        <f t="shared" si="5"/>
        <v>0</v>
      </c>
      <c r="K25" s="10" t="str">
        <f t="shared" si="6"/>
        <v/>
      </c>
      <c r="L25" s="7"/>
      <c r="M25" s="11"/>
      <c r="N25" s="7"/>
    </row>
    <row r="26" spans="2:14" x14ac:dyDescent="0.3">
      <c r="B26" s="28">
        <f t="shared" si="1"/>
        <v>22</v>
      </c>
      <c r="C26" s="8" t="s">
        <v>69</v>
      </c>
      <c r="D26" s="31">
        <v>5</v>
      </c>
      <c r="E26" s="32" t="s">
        <v>2</v>
      </c>
      <c r="F26" s="9">
        <v>0</v>
      </c>
      <c r="G26" s="10">
        <f t="shared" si="4"/>
        <v>0</v>
      </c>
      <c r="H26" s="10"/>
      <c r="J26" s="10">
        <f t="shared" si="5"/>
        <v>0</v>
      </c>
      <c r="K26" s="10"/>
      <c r="L26" s="7"/>
      <c r="M26" s="11"/>
      <c r="N26" s="7"/>
    </row>
    <row r="27" spans="2:14" x14ac:dyDescent="0.3">
      <c r="B27" s="28">
        <f t="shared" si="1"/>
        <v>23</v>
      </c>
      <c r="C27" s="8" t="s">
        <v>70</v>
      </c>
      <c r="D27" s="31">
        <v>5</v>
      </c>
      <c r="E27" s="32" t="s">
        <v>2</v>
      </c>
      <c r="F27" s="9">
        <v>0</v>
      </c>
      <c r="G27" s="10">
        <f t="shared" si="4"/>
        <v>0</v>
      </c>
      <c r="H27" s="10"/>
      <c r="J27" s="10">
        <f t="shared" si="5"/>
        <v>0</v>
      </c>
      <c r="K27" s="10" t="str">
        <f t="shared" si="6"/>
        <v/>
      </c>
      <c r="L27" s="7"/>
      <c r="M27" s="11"/>
      <c r="N27" s="7"/>
    </row>
    <row r="28" spans="2:14" x14ac:dyDescent="0.3">
      <c r="B28" s="28">
        <f t="shared" si="1"/>
        <v>24</v>
      </c>
      <c r="C28" s="8" t="s">
        <v>61</v>
      </c>
      <c r="D28" s="31">
        <v>8</v>
      </c>
      <c r="E28" s="32" t="s">
        <v>2</v>
      </c>
      <c r="F28" s="9">
        <v>0</v>
      </c>
      <c r="G28" s="10">
        <f t="shared" si="4"/>
        <v>0</v>
      </c>
      <c r="H28" s="10"/>
      <c r="J28" s="10">
        <f t="shared" si="5"/>
        <v>0</v>
      </c>
      <c r="K28" s="10" t="str">
        <f t="shared" si="6"/>
        <v/>
      </c>
      <c r="L28" s="7"/>
      <c r="M28" s="11"/>
      <c r="N28" s="7"/>
    </row>
    <row r="29" spans="2:14" x14ac:dyDescent="0.3">
      <c r="B29" s="28">
        <f t="shared" si="1"/>
        <v>25</v>
      </c>
      <c r="C29" s="8" t="s">
        <v>10</v>
      </c>
      <c r="D29" s="31">
        <f>SUM(D5:D28)</f>
        <v>315</v>
      </c>
      <c r="E29" s="32" t="s">
        <v>2</v>
      </c>
      <c r="F29" s="9">
        <v>0</v>
      </c>
      <c r="G29" s="10">
        <f>D29*F29</f>
        <v>0</v>
      </c>
      <c r="H29" s="10"/>
      <c r="J29" s="10">
        <f t="shared" si="2"/>
        <v>0</v>
      </c>
      <c r="K29" s="10" t="str">
        <f t="shared" si="3"/>
        <v/>
      </c>
      <c r="L29" s="7"/>
      <c r="M29" s="7"/>
      <c r="N29" s="7"/>
    </row>
    <row r="30" spans="2:14" x14ac:dyDescent="0.3">
      <c r="B30" s="28">
        <f t="shared" si="1"/>
        <v>26</v>
      </c>
      <c r="C30" s="8" t="s">
        <v>24</v>
      </c>
      <c r="D30" s="31">
        <v>1</v>
      </c>
      <c r="E30" s="32" t="s">
        <v>4</v>
      </c>
      <c r="F30" s="9">
        <v>0</v>
      </c>
      <c r="G30" s="10">
        <f t="shared" si="0"/>
        <v>0</v>
      </c>
      <c r="H30" s="10"/>
      <c r="J30" s="10">
        <f t="shared" si="2"/>
        <v>0</v>
      </c>
      <c r="K30" s="10" t="str">
        <f t="shared" si="3"/>
        <v/>
      </c>
      <c r="L30" s="7"/>
      <c r="M30" s="7"/>
      <c r="N30" s="7"/>
    </row>
    <row r="31" spans="2:14" x14ac:dyDescent="0.3">
      <c r="B31" s="28">
        <f t="shared" si="1"/>
        <v>27</v>
      </c>
      <c r="C31" s="8" t="s">
        <v>3</v>
      </c>
      <c r="D31" s="31">
        <v>334</v>
      </c>
      <c r="E31" s="32" t="s">
        <v>2</v>
      </c>
      <c r="F31" s="9">
        <v>0</v>
      </c>
      <c r="G31" s="10">
        <f t="shared" si="0"/>
        <v>0</v>
      </c>
      <c r="H31" s="10"/>
      <c r="J31" s="10">
        <f t="shared" si="2"/>
        <v>0</v>
      </c>
      <c r="K31" s="10" t="str">
        <f t="shared" si="3"/>
        <v/>
      </c>
      <c r="L31" s="7"/>
      <c r="M31" s="7"/>
      <c r="N31" s="7"/>
    </row>
    <row r="32" spans="2:14" x14ac:dyDescent="0.3">
      <c r="B32" s="28">
        <f t="shared" si="1"/>
        <v>28</v>
      </c>
      <c r="C32" s="8" t="s">
        <v>5</v>
      </c>
      <c r="D32" s="31">
        <v>2111</v>
      </c>
      <c r="E32" s="32" t="s">
        <v>6</v>
      </c>
      <c r="F32" s="9">
        <v>0</v>
      </c>
      <c r="G32" s="10">
        <f t="shared" si="0"/>
        <v>0</v>
      </c>
      <c r="H32" s="10"/>
      <c r="J32" s="10">
        <f t="shared" si="2"/>
        <v>0</v>
      </c>
      <c r="K32" s="10" t="str">
        <f t="shared" si="3"/>
        <v/>
      </c>
      <c r="L32" s="7"/>
      <c r="M32" s="7"/>
      <c r="N32" s="7"/>
    </row>
    <row r="33" spans="2:14" x14ac:dyDescent="0.3">
      <c r="B33" s="28">
        <f t="shared" si="1"/>
        <v>29</v>
      </c>
      <c r="C33" s="8" t="s">
        <v>34</v>
      </c>
      <c r="D33" s="31">
        <v>60</v>
      </c>
      <c r="E33" s="32" t="s">
        <v>2</v>
      </c>
      <c r="F33" s="9">
        <v>0</v>
      </c>
      <c r="G33" s="10"/>
      <c r="H33" s="10">
        <f>D33*F33</f>
        <v>0</v>
      </c>
      <c r="J33" s="10" t="str">
        <f t="shared" si="2"/>
        <v/>
      </c>
      <c r="K33" s="10">
        <f t="shared" si="3"/>
        <v>0</v>
      </c>
      <c r="L33" s="7"/>
      <c r="M33" s="7"/>
      <c r="N33" s="7"/>
    </row>
    <row r="34" spans="2:14" x14ac:dyDescent="0.3">
      <c r="B34" s="28">
        <f t="shared" si="1"/>
        <v>30</v>
      </c>
      <c r="C34" s="8" t="s">
        <v>35</v>
      </c>
      <c r="D34" s="31">
        <v>3</v>
      </c>
      <c r="E34" s="32" t="s">
        <v>4</v>
      </c>
      <c r="F34" s="9">
        <v>0</v>
      </c>
      <c r="G34" s="10"/>
      <c r="H34" s="10">
        <f>D34*F34</f>
        <v>0</v>
      </c>
      <c r="J34" s="10" t="str">
        <f t="shared" si="2"/>
        <v/>
      </c>
      <c r="K34" s="10">
        <f t="shared" si="3"/>
        <v>0</v>
      </c>
      <c r="L34" s="7"/>
      <c r="M34" s="7"/>
      <c r="N34" s="7"/>
    </row>
    <row r="35" spans="2:14" x14ac:dyDescent="0.3">
      <c r="B35" s="28">
        <f t="shared" si="1"/>
        <v>31</v>
      </c>
      <c r="C35" s="12" t="s">
        <v>11</v>
      </c>
      <c r="D35" s="31">
        <v>1</v>
      </c>
      <c r="E35" s="32" t="s">
        <v>4</v>
      </c>
      <c r="F35" s="9">
        <v>0</v>
      </c>
      <c r="G35" s="10">
        <f t="shared" si="0"/>
        <v>0</v>
      </c>
      <c r="H35" s="10"/>
      <c r="J35" s="10">
        <f t="shared" si="2"/>
        <v>0</v>
      </c>
      <c r="K35" s="10" t="str">
        <f t="shared" si="3"/>
        <v/>
      </c>
      <c r="L35" s="7"/>
      <c r="M35" s="7"/>
      <c r="N35" s="7"/>
    </row>
    <row r="36" spans="2:14" x14ac:dyDescent="0.3">
      <c r="B36" s="28">
        <f t="shared" si="1"/>
        <v>32</v>
      </c>
      <c r="C36" s="8" t="s">
        <v>17</v>
      </c>
      <c r="D36" s="31">
        <v>6</v>
      </c>
      <c r="E36" s="32" t="s">
        <v>4</v>
      </c>
      <c r="F36" s="9">
        <v>0</v>
      </c>
      <c r="G36" s="10">
        <f t="shared" si="0"/>
        <v>0</v>
      </c>
      <c r="H36" s="10"/>
      <c r="J36" s="10">
        <f t="shared" si="2"/>
        <v>0</v>
      </c>
      <c r="K36" s="10" t="str">
        <f t="shared" si="3"/>
        <v/>
      </c>
      <c r="L36" s="7"/>
      <c r="M36" s="7"/>
      <c r="N36" s="7"/>
    </row>
    <row r="37" spans="2:14" x14ac:dyDescent="0.3">
      <c r="B37" s="28">
        <f t="shared" si="1"/>
        <v>33</v>
      </c>
      <c r="C37" s="8" t="s">
        <v>18</v>
      </c>
      <c r="D37" s="31">
        <v>6</v>
      </c>
      <c r="E37" s="32" t="s">
        <v>4</v>
      </c>
      <c r="F37" s="9">
        <v>0</v>
      </c>
      <c r="G37" s="10">
        <f t="shared" si="0"/>
        <v>0</v>
      </c>
      <c r="H37" s="10"/>
      <c r="J37" s="10">
        <f t="shared" si="2"/>
        <v>0</v>
      </c>
      <c r="K37" s="10" t="str">
        <f t="shared" si="3"/>
        <v/>
      </c>
      <c r="L37" s="7"/>
      <c r="M37" s="7"/>
      <c r="N37" s="7"/>
    </row>
    <row r="38" spans="2:14" x14ac:dyDescent="0.3">
      <c r="B38" s="28">
        <f t="shared" si="1"/>
        <v>34</v>
      </c>
      <c r="C38" s="8" t="s">
        <v>19</v>
      </c>
      <c r="D38" s="31">
        <v>1</v>
      </c>
      <c r="E38" s="32" t="s">
        <v>4</v>
      </c>
      <c r="F38" s="9">
        <v>0</v>
      </c>
      <c r="G38" s="10">
        <f t="shared" si="0"/>
        <v>0</v>
      </c>
      <c r="H38" s="10"/>
      <c r="J38" s="10">
        <f t="shared" si="2"/>
        <v>0</v>
      </c>
      <c r="K38" s="10" t="str">
        <f t="shared" si="3"/>
        <v/>
      </c>
      <c r="L38" s="7"/>
      <c r="M38" s="7"/>
      <c r="N38" s="7"/>
    </row>
    <row r="39" spans="2:14" x14ac:dyDescent="0.3">
      <c r="B39" s="28">
        <f t="shared" si="1"/>
        <v>35</v>
      </c>
      <c r="C39" s="8" t="s">
        <v>31</v>
      </c>
      <c r="D39" s="31">
        <v>25</v>
      </c>
      <c r="E39" s="32" t="s">
        <v>4</v>
      </c>
      <c r="F39" s="9">
        <v>0</v>
      </c>
      <c r="G39" s="10">
        <f t="shared" si="0"/>
        <v>0</v>
      </c>
      <c r="H39" s="10"/>
      <c r="J39" s="10">
        <f t="shared" si="2"/>
        <v>0</v>
      </c>
      <c r="K39" s="10" t="str">
        <f t="shared" si="3"/>
        <v/>
      </c>
      <c r="L39" s="7"/>
      <c r="M39" s="7"/>
      <c r="N39" s="7"/>
    </row>
    <row r="40" spans="2:14" x14ac:dyDescent="0.3">
      <c r="B40" s="28">
        <f t="shared" si="1"/>
        <v>36</v>
      </c>
      <c r="C40" s="8" t="s">
        <v>32</v>
      </c>
      <c r="D40" s="31">
        <v>5</v>
      </c>
      <c r="E40" s="32" t="s">
        <v>4</v>
      </c>
      <c r="F40" s="9">
        <v>0</v>
      </c>
      <c r="G40" s="10">
        <f t="shared" si="0"/>
        <v>0</v>
      </c>
      <c r="H40" s="10"/>
      <c r="J40" s="10">
        <f t="shared" si="2"/>
        <v>0</v>
      </c>
      <c r="K40" s="10" t="str">
        <f t="shared" si="3"/>
        <v/>
      </c>
      <c r="L40" s="7"/>
      <c r="M40" s="7"/>
      <c r="N40" s="7"/>
    </row>
    <row r="41" spans="2:14" x14ac:dyDescent="0.3">
      <c r="B41" s="28">
        <f t="shared" si="1"/>
        <v>37</v>
      </c>
      <c r="C41" s="8" t="s">
        <v>62</v>
      </c>
      <c r="D41" s="31">
        <v>6</v>
      </c>
      <c r="E41" s="32" t="s">
        <v>4</v>
      </c>
      <c r="F41" s="9">
        <v>0</v>
      </c>
      <c r="G41" s="10">
        <f t="shared" si="0"/>
        <v>0</v>
      </c>
      <c r="H41" s="10"/>
      <c r="J41" s="10">
        <f t="shared" si="2"/>
        <v>0</v>
      </c>
      <c r="K41" s="10" t="str">
        <f t="shared" si="3"/>
        <v/>
      </c>
      <c r="L41" s="7"/>
      <c r="M41" s="7"/>
      <c r="N41" s="7"/>
    </row>
    <row r="42" spans="2:14" x14ac:dyDescent="0.3">
      <c r="B42" s="28">
        <f t="shared" si="1"/>
        <v>38</v>
      </c>
      <c r="C42" s="8" t="s">
        <v>73</v>
      </c>
      <c r="D42" s="31">
        <v>4</v>
      </c>
      <c r="E42" s="32" t="s">
        <v>4</v>
      </c>
      <c r="F42" s="9">
        <v>0</v>
      </c>
      <c r="G42" s="10">
        <f t="shared" si="0"/>
        <v>0</v>
      </c>
      <c r="H42" s="10"/>
      <c r="J42" s="10">
        <f t="shared" si="2"/>
        <v>0</v>
      </c>
      <c r="K42" s="10" t="str">
        <f t="shared" si="3"/>
        <v/>
      </c>
      <c r="L42" s="7"/>
      <c r="M42" s="7"/>
      <c r="N42" s="7"/>
    </row>
    <row r="43" spans="2:14" x14ac:dyDescent="0.3">
      <c r="B43" s="28">
        <f t="shared" si="1"/>
        <v>39</v>
      </c>
      <c r="C43" s="8" t="s">
        <v>74</v>
      </c>
      <c r="D43" s="31">
        <v>14</v>
      </c>
      <c r="E43" s="32" t="s">
        <v>4</v>
      </c>
      <c r="F43" s="9">
        <v>0</v>
      </c>
      <c r="G43" s="10">
        <f t="shared" si="0"/>
        <v>0</v>
      </c>
      <c r="H43" s="10"/>
      <c r="J43" s="10">
        <f t="shared" si="2"/>
        <v>0</v>
      </c>
      <c r="K43" s="10" t="str">
        <f t="shared" si="3"/>
        <v/>
      </c>
      <c r="L43" s="7"/>
      <c r="M43" s="7"/>
      <c r="N43" s="7"/>
    </row>
    <row r="44" spans="2:14" x14ac:dyDescent="0.3">
      <c r="B44" s="28">
        <f t="shared" si="1"/>
        <v>40</v>
      </c>
      <c r="C44" s="8" t="s">
        <v>63</v>
      </c>
      <c r="D44" s="31">
        <v>2</v>
      </c>
      <c r="E44" s="32" t="s">
        <v>4</v>
      </c>
      <c r="F44" s="9">
        <v>0</v>
      </c>
      <c r="G44" s="10">
        <f t="shared" si="0"/>
        <v>0</v>
      </c>
      <c r="H44" s="10"/>
      <c r="J44" s="10">
        <f t="shared" si="2"/>
        <v>0</v>
      </c>
      <c r="K44" s="10"/>
      <c r="L44" s="7"/>
      <c r="M44" s="7"/>
      <c r="N44" s="7"/>
    </row>
    <row r="45" spans="2:14" x14ac:dyDescent="0.3">
      <c r="B45" s="28">
        <f t="shared" si="1"/>
        <v>41</v>
      </c>
      <c r="C45" s="8" t="s">
        <v>33</v>
      </c>
      <c r="D45" s="31">
        <v>1</v>
      </c>
      <c r="E45" s="32" t="s">
        <v>4</v>
      </c>
      <c r="F45" s="9">
        <v>0</v>
      </c>
      <c r="G45" s="10">
        <f t="shared" si="0"/>
        <v>0</v>
      </c>
      <c r="H45" s="10"/>
      <c r="J45" s="10">
        <f t="shared" si="2"/>
        <v>0</v>
      </c>
      <c r="K45" s="10" t="str">
        <f t="shared" si="3"/>
        <v/>
      </c>
      <c r="L45" s="7"/>
      <c r="M45" s="7"/>
      <c r="N45" s="7"/>
    </row>
    <row r="46" spans="2:14" x14ac:dyDescent="0.3">
      <c r="B46" s="28">
        <f t="shared" si="1"/>
        <v>42</v>
      </c>
      <c r="C46" s="8" t="s">
        <v>36</v>
      </c>
      <c r="D46" s="31">
        <v>13</v>
      </c>
      <c r="E46" s="32" t="s">
        <v>4</v>
      </c>
      <c r="F46" s="9">
        <v>0</v>
      </c>
      <c r="G46" s="10">
        <f t="shared" si="0"/>
        <v>0</v>
      </c>
      <c r="H46" s="10"/>
      <c r="J46" s="10">
        <f t="shared" si="2"/>
        <v>0</v>
      </c>
      <c r="K46" s="10" t="str">
        <f t="shared" si="3"/>
        <v/>
      </c>
      <c r="L46" s="7"/>
      <c r="M46" s="7"/>
      <c r="N46" s="7"/>
    </row>
    <row r="47" spans="2:14" x14ac:dyDescent="0.3">
      <c r="B47" s="28">
        <f t="shared" si="1"/>
        <v>43</v>
      </c>
      <c r="C47" s="8" t="s">
        <v>92</v>
      </c>
      <c r="D47" s="31">
        <v>4</v>
      </c>
      <c r="E47" s="32" t="s">
        <v>4</v>
      </c>
      <c r="F47" s="9">
        <v>0</v>
      </c>
      <c r="G47" s="10">
        <f t="shared" ref="G47:G48" si="7">F47*D47</f>
        <v>0</v>
      </c>
      <c r="H47" s="10"/>
      <c r="J47" s="10">
        <f t="shared" ref="J47:J48" si="8">IF(G47&lt;&gt;"",G47*1.21,"")</f>
        <v>0</v>
      </c>
      <c r="K47" s="10" t="str">
        <f t="shared" ref="K47:K48" si="9">IF(H47&lt;&gt;"",H47*1.21,"")</f>
        <v/>
      </c>
      <c r="L47" s="7"/>
      <c r="M47" s="7"/>
      <c r="N47" s="7"/>
    </row>
    <row r="48" spans="2:14" x14ac:dyDescent="0.3">
      <c r="B48" s="28">
        <f t="shared" si="1"/>
        <v>44</v>
      </c>
      <c r="C48" s="8" t="s">
        <v>72</v>
      </c>
      <c r="D48" s="31">
        <v>4</v>
      </c>
      <c r="E48" s="32" t="s">
        <v>4</v>
      </c>
      <c r="F48" s="9">
        <v>0</v>
      </c>
      <c r="G48" s="10">
        <f t="shared" si="7"/>
        <v>0</v>
      </c>
      <c r="H48" s="10"/>
      <c r="J48" s="10">
        <f t="shared" si="8"/>
        <v>0</v>
      </c>
      <c r="K48" s="10" t="str">
        <f t="shared" si="9"/>
        <v/>
      </c>
      <c r="L48" s="7"/>
      <c r="M48" s="7"/>
      <c r="N48" s="7"/>
    </row>
    <row r="49" spans="1:14" x14ac:dyDescent="0.3">
      <c r="B49" s="28">
        <f t="shared" si="1"/>
        <v>45</v>
      </c>
      <c r="C49" s="8" t="s">
        <v>93</v>
      </c>
      <c r="D49" s="31">
        <v>7</v>
      </c>
      <c r="E49" s="32" t="s">
        <v>4</v>
      </c>
      <c r="F49" s="9">
        <v>0</v>
      </c>
      <c r="G49" s="10">
        <f t="shared" ref="G49:G66" si="10">F49*D49</f>
        <v>0</v>
      </c>
      <c r="H49" s="10"/>
      <c r="J49" s="10">
        <f t="shared" si="2"/>
        <v>0</v>
      </c>
      <c r="K49" s="10" t="str">
        <f t="shared" si="3"/>
        <v/>
      </c>
      <c r="L49" s="7"/>
      <c r="M49" s="7"/>
      <c r="N49" s="7"/>
    </row>
    <row r="50" spans="1:14" x14ac:dyDescent="0.3">
      <c r="B50" s="28">
        <f t="shared" si="1"/>
        <v>46</v>
      </c>
      <c r="C50" s="8" t="s">
        <v>65</v>
      </c>
      <c r="D50" s="31">
        <v>7</v>
      </c>
      <c r="E50" s="32" t="s">
        <v>4</v>
      </c>
      <c r="F50" s="9">
        <v>0</v>
      </c>
      <c r="G50" s="10">
        <f t="shared" ref="G50" si="11">F50*D50</f>
        <v>0</v>
      </c>
      <c r="H50" s="10"/>
      <c r="J50" s="10">
        <f t="shared" ref="J50" si="12">IF(G50&lt;&gt;"",G50*1.21,"")</f>
        <v>0</v>
      </c>
      <c r="K50" s="10" t="str">
        <f t="shared" ref="K50" si="13">IF(H50&lt;&gt;"",H50*1.21,"")</f>
        <v/>
      </c>
      <c r="L50" s="7"/>
      <c r="M50" s="7"/>
      <c r="N50" s="7"/>
    </row>
    <row r="51" spans="1:14" x14ac:dyDescent="0.3">
      <c r="B51" s="28">
        <f t="shared" si="1"/>
        <v>47</v>
      </c>
      <c r="C51" s="8" t="s">
        <v>94</v>
      </c>
      <c r="D51" s="31">
        <v>6</v>
      </c>
      <c r="E51" s="32" t="s">
        <v>4</v>
      </c>
      <c r="F51" s="9">
        <v>0</v>
      </c>
      <c r="G51" s="10">
        <f t="shared" si="10"/>
        <v>0</v>
      </c>
      <c r="H51" s="10"/>
      <c r="J51" s="10">
        <f t="shared" si="2"/>
        <v>0</v>
      </c>
      <c r="K51" s="10" t="str">
        <f t="shared" si="3"/>
        <v/>
      </c>
      <c r="L51" s="7"/>
      <c r="M51" s="7"/>
      <c r="N51" s="7"/>
    </row>
    <row r="52" spans="1:14" x14ac:dyDescent="0.3">
      <c r="B52" s="28">
        <f t="shared" si="1"/>
        <v>48</v>
      </c>
      <c r="C52" s="8" t="s">
        <v>71</v>
      </c>
      <c r="D52" s="31">
        <v>6</v>
      </c>
      <c r="E52" s="32" t="s">
        <v>4</v>
      </c>
      <c r="F52" s="9">
        <v>0</v>
      </c>
      <c r="G52" s="10">
        <f t="shared" si="10"/>
        <v>0</v>
      </c>
      <c r="H52" s="10"/>
      <c r="J52" s="10">
        <f t="shared" si="2"/>
        <v>0</v>
      </c>
      <c r="K52" s="10" t="str">
        <f t="shared" si="3"/>
        <v/>
      </c>
      <c r="L52" s="7"/>
      <c r="M52" s="7"/>
      <c r="N52" s="7"/>
    </row>
    <row r="53" spans="1:14" x14ac:dyDescent="0.3">
      <c r="B53" s="28">
        <f t="shared" si="1"/>
        <v>49</v>
      </c>
      <c r="C53" s="8" t="s">
        <v>57</v>
      </c>
      <c r="D53" s="31">
        <v>346</v>
      </c>
      <c r="E53" s="32" t="s">
        <v>6</v>
      </c>
      <c r="F53" s="9">
        <v>0</v>
      </c>
      <c r="G53" s="10"/>
      <c r="H53" s="10">
        <f>F53*D53</f>
        <v>0</v>
      </c>
      <c r="J53" s="10" t="str">
        <f t="shared" si="2"/>
        <v/>
      </c>
      <c r="K53" s="10">
        <f t="shared" si="3"/>
        <v>0</v>
      </c>
      <c r="L53" s="7"/>
      <c r="M53" s="7"/>
      <c r="N53" s="7"/>
    </row>
    <row r="54" spans="1:14" x14ac:dyDescent="0.3">
      <c r="B54" s="28">
        <f t="shared" si="1"/>
        <v>50</v>
      </c>
      <c r="C54" s="8" t="s">
        <v>23</v>
      </c>
      <c r="D54" s="31">
        <v>17</v>
      </c>
      <c r="E54" s="32" t="s">
        <v>2</v>
      </c>
      <c r="F54" s="9">
        <v>0</v>
      </c>
      <c r="G54" s="10">
        <f t="shared" si="10"/>
        <v>0</v>
      </c>
      <c r="H54" s="10"/>
      <c r="J54" s="10">
        <f t="shared" si="2"/>
        <v>0</v>
      </c>
      <c r="K54" s="10" t="str">
        <f t="shared" si="3"/>
        <v/>
      </c>
      <c r="L54" s="7"/>
      <c r="M54" s="7"/>
      <c r="N54" s="7"/>
    </row>
    <row r="55" spans="1:14" x14ac:dyDescent="0.3">
      <c r="B55" s="28">
        <f t="shared" si="1"/>
        <v>51</v>
      </c>
      <c r="C55" s="8" t="s">
        <v>75</v>
      </c>
      <c r="D55" s="31">
        <v>1</v>
      </c>
      <c r="E55" s="32" t="s">
        <v>4</v>
      </c>
      <c r="F55" s="9">
        <v>0</v>
      </c>
      <c r="G55" s="10">
        <f t="shared" si="10"/>
        <v>0</v>
      </c>
      <c r="H55" s="10"/>
      <c r="J55" s="10">
        <f t="shared" si="2"/>
        <v>0</v>
      </c>
      <c r="K55" s="10" t="str">
        <f t="shared" si="3"/>
        <v/>
      </c>
      <c r="L55" s="7"/>
      <c r="M55" s="7"/>
      <c r="N55" s="7"/>
    </row>
    <row r="56" spans="1:14" x14ac:dyDescent="0.3">
      <c r="B56" s="28">
        <f t="shared" si="1"/>
        <v>52</v>
      </c>
      <c r="C56" s="8" t="s">
        <v>21</v>
      </c>
      <c r="D56" s="31">
        <v>4</v>
      </c>
      <c r="E56" s="32" t="s">
        <v>20</v>
      </c>
      <c r="F56" s="9">
        <v>0</v>
      </c>
      <c r="G56" s="10">
        <f t="shared" si="10"/>
        <v>0</v>
      </c>
      <c r="H56" s="10"/>
      <c r="J56" s="10">
        <f t="shared" si="2"/>
        <v>0</v>
      </c>
      <c r="K56" s="10" t="str">
        <f t="shared" si="3"/>
        <v/>
      </c>
      <c r="L56" s="7"/>
      <c r="M56" s="7"/>
      <c r="N56" s="7"/>
    </row>
    <row r="57" spans="1:14" x14ac:dyDescent="0.3">
      <c r="B57" s="28">
        <f t="shared" si="1"/>
        <v>53</v>
      </c>
      <c r="C57" s="8" t="s">
        <v>68</v>
      </c>
      <c r="D57" s="31">
        <v>346</v>
      </c>
      <c r="E57" s="32" t="s">
        <v>6</v>
      </c>
      <c r="F57" s="9">
        <v>0</v>
      </c>
      <c r="G57" s="10"/>
      <c r="H57" s="10">
        <f>F57*D57</f>
        <v>0</v>
      </c>
      <c r="J57" s="10" t="str">
        <f t="shared" ref="J57" si="14">IF(G57&lt;&gt;"",G57*1.21,"")</f>
        <v/>
      </c>
      <c r="K57" s="10">
        <f t="shared" ref="K57" si="15">IF(H57&lt;&gt;"",H57*1.21,"")</f>
        <v>0</v>
      </c>
      <c r="L57" s="7"/>
      <c r="M57" s="7"/>
      <c r="N57" s="7"/>
    </row>
    <row r="58" spans="1:14" x14ac:dyDescent="0.3">
      <c r="B58" s="28">
        <f t="shared" si="1"/>
        <v>54</v>
      </c>
      <c r="C58" s="8" t="s">
        <v>22</v>
      </c>
      <c r="D58" s="31">
        <v>32</v>
      </c>
      <c r="E58" s="32" t="s">
        <v>20</v>
      </c>
      <c r="F58" s="9">
        <v>0</v>
      </c>
      <c r="G58" s="10"/>
      <c r="H58" s="10">
        <f>F58*D58</f>
        <v>0</v>
      </c>
      <c r="J58" s="10" t="str">
        <f t="shared" si="2"/>
        <v/>
      </c>
      <c r="K58" s="10">
        <f t="shared" si="3"/>
        <v>0</v>
      </c>
      <c r="L58" s="7"/>
      <c r="M58" s="7"/>
      <c r="N58" s="7"/>
    </row>
    <row r="59" spans="1:14" x14ac:dyDescent="0.3">
      <c r="B59" s="28">
        <f t="shared" si="1"/>
        <v>55</v>
      </c>
      <c r="C59" s="8" t="s">
        <v>7</v>
      </c>
      <c r="D59" s="31">
        <v>220</v>
      </c>
      <c r="E59" s="32" t="s">
        <v>8</v>
      </c>
      <c r="F59" s="9">
        <v>0</v>
      </c>
      <c r="G59" s="10">
        <f t="shared" si="10"/>
        <v>0</v>
      </c>
      <c r="H59" s="10"/>
      <c r="J59" s="10">
        <f t="shared" si="2"/>
        <v>0</v>
      </c>
      <c r="K59" s="10" t="str">
        <f t="shared" si="3"/>
        <v/>
      </c>
      <c r="L59" s="7"/>
      <c r="M59" s="7"/>
      <c r="N59" s="7"/>
    </row>
    <row r="60" spans="1:14" x14ac:dyDescent="0.3">
      <c r="B60" s="28">
        <f t="shared" si="1"/>
        <v>56</v>
      </c>
      <c r="C60" s="8" t="s">
        <v>16</v>
      </c>
      <c r="D60" s="31">
        <v>1</v>
      </c>
      <c r="E60" s="32" t="s">
        <v>4</v>
      </c>
      <c r="F60" s="13">
        <f>IF(SUM(F5:F59)&gt;0,(0.0412*((SUM(G29:H32,G35:H36,G38:H59))*0.13)),0)</f>
        <v>0</v>
      </c>
      <c r="G60" s="10"/>
      <c r="H60" s="10">
        <f>F60*D60</f>
        <v>0</v>
      </c>
      <c r="J60" s="10" t="str">
        <f t="shared" si="2"/>
        <v/>
      </c>
      <c r="K60" s="10">
        <f t="shared" si="3"/>
        <v>0</v>
      </c>
      <c r="L60" s="7"/>
      <c r="M60" s="7"/>
      <c r="N60" s="7"/>
    </row>
    <row r="61" spans="1:14" x14ac:dyDescent="0.3">
      <c r="B61" s="28">
        <f t="shared" si="1"/>
        <v>57</v>
      </c>
      <c r="C61" s="8" t="s">
        <v>81</v>
      </c>
      <c r="D61" s="31">
        <v>1</v>
      </c>
      <c r="E61" s="32" t="s">
        <v>4</v>
      </c>
      <c r="F61" s="13">
        <f>IF(F60&gt;0,(0.0325*((SUM(G29:H32,G35:H36,G38:H59))*0.13)),0)</f>
        <v>0</v>
      </c>
      <c r="G61" s="10"/>
      <c r="H61" s="10">
        <f>F61*D61</f>
        <v>0</v>
      </c>
      <c r="J61" s="10" t="str">
        <f t="shared" si="2"/>
        <v/>
      </c>
      <c r="K61" s="10">
        <f t="shared" si="3"/>
        <v>0</v>
      </c>
      <c r="L61" s="7"/>
      <c r="M61" s="7"/>
      <c r="N61" s="7"/>
    </row>
    <row r="62" spans="1:14" x14ac:dyDescent="0.3">
      <c r="B62" s="28">
        <f t="shared" si="1"/>
        <v>58</v>
      </c>
      <c r="C62" s="8" t="s">
        <v>78</v>
      </c>
      <c r="D62" s="31">
        <v>1</v>
      </c>
      <c r="E62" s="32" t="s">
        <v>4</v>
      </c>
      <c r="F62" s="9">
        <v>0</v>
      </c>
      <c r="G62" s="10">
        <f t="shared" si="10"/>
        <v>0</v>
      </c>
      <c r="H62" s="10"/>
      <c r="J62" s="10">
        <f t="shared" si="2"/>
        <v>0</v>
      </c>
      <c r="K62" s="10" t="str">
        <f t="shared" si="3"/>
        <v/>
      </c>
      <c r="L62" s="7"/>
      <c r="M62" s="7"/>
      <c r="N62" s="7"/>
    </row>
    <row r="63" spans="1:14" x14ac:dyDescent="0.3">
      <c r="B63" s="28">
        <f t="shared" si="1"/>
        <v>59</v>
      </c>
      <c r="C63" s="8" t="s">
        <v>79</v>
      </c>
      <c r="D63" s="31">
        <v>1</v>
      </c>
      <c r="E63" s="32" t="s">
        <v>4</v>
      </c>
      <c r="F63" s="9">
        <v>0</v>
      </c>
      <c r="G63" s="10">
        <f t="shared" si="10"/>
        <v>0</v>
      </c>
      <c r="H63" s="10"/>
      <c r="J63" s="10">
        <f t="shared" si="2"/>
        <v>0</v>
      </c>
      <c r="K63" s="10" t="str">
        <f t="shared" si="3"/>
        <v/>
      </c>
      <c r="L63" s="7"/>
      <c r="M63" s="7"/>
      <c r="N63" s="7"/>
    </row>
    <row r="64" spans="1:14" customFormat="1" x14ac:dyDescent="0.3">
      <c r="A64" s="51"/>
      <c r="B64" s="28">
        <f t="shared" si="1"/>
        <v>60</v>
      </c>
      <c r="C64" s="52" t="s">
        <v>96</v>
      </c>
      <c r="D64" s="31">
        <v>20</v>
      </c>
      <c r="E64" s="32" t="s">
        <v>95</v>
      </c>
      <c r="F64" s="9">
        <v>0</v>
      </c>
      <c r="G64" s="53">
        <f>IF(D64&gt;4,F64*D64,F64)</f>
        <v>0</v>
      </c>
      <c r="H64" s="53"/>
      <c r="J64" s="53">
        <f t="shared" si="2"/>
        <v>0</v>
      </c>
      <c r="K64" s="53" t="str">
        <f t="shared" si="3"/>
        <v/>
      </c>
    </row>
    <row r="65" spans="1:14" x14ac:dyDescent="0.3">
      <c r="B65" s="28">
        <f t="shared" si="1"/>
        <v>61</v>
      </c>
      <c r="C65" s="8" t="s">
        <v>80</v>
      </c>
      <c r="D65" s="31">
        <v>1</v>
      </c>
      <c r="E65" s="32" t="s">
        <v>4</v>
      </c>
      <c r="F65" s="9">
        <v>0</v>
      </c>
      <c r="G65" s="10">
        <f t="shared" si="10"/>
        <v>0</v>
      </c>
      <c r="H65" s="10"/>
      <c r="J65" s="10">
        <f t="shared" si="2"/>
        <v>0</v>
      </c>
      <c r="K65" s="10" t="str">
        <f t="shared" si="3"/>
        <v/>
      </c>
      <c r="L65" s="7"/>
      <c r="M65" s="7"/>
      <c r="N65" s="7"/>
    </row>
    <row r="66" spans="1:14" x14ac:dyDescent="0.3">
      <c r="B66" s="28">
        <f t="shared" si="1"/>
        <v>62</v>
      </c>
      <c r="C66" s="8" t="s">
        <v>83</v>
      </c>
      <c r="D66" s="31">
        <v>1</v>
      </c>
      <c r="E66" s="32" t="s">
        <v>4</v>
      </c>
      <c r="F66" s="9">
        <v>0</v>
      </c>
      <c r="G66" s="10">
        <f t="shared" si="10"/>
        <v>0</v>
      </c>
      <c r="H66" s="10"/>
      <c r="J66" s="10">
        <f t="shared" si="2"/>
        <v>0</v>
      </c>
      <c r="K66" s="10" t="str">
        <f t="shared" si="3"/>
        <v/>
      </c>
      <c r="L66" s="7"/>
      <c r="M66" s="7"/>
      <c r="N66" s="7"/>
    </row>
    <row r="67" spans="1:14" s="7" customFormat="1" x14ac:dyDescent="0.3">
      <c r="A67" s="14"/>
      <c r="B67" s="29"/>
      <c r="D67" s="33"/>
      <c r="E67" s="29"/>
      <c r="F67" s="11"/>
    </row>
    <row r="68" spans="1:14" x14ac:dyDescent="0.3">
      <c r="C68" s="15" t="s">
        <v>29</v>
      </c>
      <c r="D68" s="34" t="s">
        <v>30</v>
      </c>
      <c r="E68" s="35" t="s">
        <v>9</v>
      </c>
      <c r="F68" s="15" t="s">
        <v>14</v>
      </c>
      <c r="G68" s="15" t="s">
        <v>26</v>
      </c>
      <c r="L68" s="7"/>
      <c r="M68" s="7"/>
      <c r="N68" s="7"/>
    </row>
    <row r="69" spans="1:14" x14ac:dyDescent="0.3">
      <c r="C69" s="8" t="s">
        <v>60</v>
      </c>
      <c r="D69" s="36"/>
      <c r="E69" s="23">
        <f>(SUM(G5:H66))+E76</f>
        <v>0</v>
      </c>
      <c r="F69" s="16">
        <f>0.21*E69</f>
        <v>0</v>
      </c>
      <c r="G69" s="16">
        <f>E69+F69</f>
        <v>0</v>
      </c>
      <c r="L69" s="7"/>
      <c r="M69" s="7"/>
      <c r="N69" s="7"/>
    </row>
    <row r="70" spans="1:14" x14ac:dyDescent="0.3">
      <c r="C70" s="8" t="s">
        <v>58</v>
      </c>
      <c r="D70" s="37">
        <f>IFERROR(E70/E69,0)</f>
        <v>0</v>
      </c>
      <c r="E70" s="22">
        <f>(SUM(G5:G66))+E76</f>
        <v>0</v>
      </c>
      <c r="F70" s="16">
        <f t="shared" ref="F70:F71" si="16">0.21*E70</f>
        <v>0</v>
      </c>
      <c r="G70" s="16">
        <f t="shared" ref="G70:G71" si="17">E70+F70</f>
        <v>0</v>
      </c>
      <c r="L70" s="7"/>
      <c r="M70" s="7"/>
      <c r="N70" s="7"/>
    </row>
    <row r="71" spans="1:14" x14ac:dyDescent="0.3">
      <c r="C71" s="8" t="s">
        <v>59</v>
      </c>
      <c r="D71" s="37">
        <f>1-D70</f>
        <v>1</v>
      </c>
      <c r="E71" s="22">
        <f>SUM(H5:H66)</f>
        <v>0</v>
      </c>
      <c r="F71" s="16">
        <f t="shared" si="16"/>
        <v>0</v>
      </c>
      <c r="G71" s="16">
        <f t="shared" si="17"/>
        <v>0</v>
      </c>
      <c r="L71" s="7"/>
      <c r="M71" s="7"/>
      <c r="N71" s="7"/>
    </row>
    <row r="72" spans="1:14" x14ac:dyDescent="0.3">
      <c r="C72" s="17"/>
      <c r="D72" s="38"/>
      <c r="G72" s="18"/>
      <c r="L72" s="7"/>
      <c r="M72" s="7"/>
      <c r="N72" s="7"/>
    </row>
    <row r="73" spans="1:14" x14ac:dyDescent="0.3">
      <c r="C73" s="17"/>
      <c r="D73" s="38"/>
      <c r="G73" s="18"/>
      <c r="L73" s="7"/>
      <c r="M73" s="7"/>
      <c r="N73" s="7"/>
    </row>
    <row r="74" spans="1:14" x14ac:dyDescent="0.3">
      <c r="C74" s="17"/>
      <c r="D74" s="39"/>
      <c r="G74" s="18"/>
      <c r="L74" s="7"/>
      <c r="M74" s="7"/>
      <c r="N74" s="7"/>
    </row>
    <row r="75" spans="1:14" x14ac:dyDescent="0.3">
      <c r="C75" s="17"/>
      <c r="D75" s="40" t="s">
        <v>0</v>
      </c>
      <c r="E75" s="41" t="s">
        <v>9</v>
      </c>
      <c r="F75" s="20" t="s">
        <v>14</v>
      </c>
      <c r="G75" s="20" t="s">
        <v>12</v>
      </c>
      <c r="L75" s="7"/>
      <c r="M75" s="7"/>
      <c r="N75" s="7"/>
    </row>
    <row r="76" spans="1:14" x14ac:dyDescent="0.3">
      <c r="C76" s="17" t="s">
        <v>15</v>
      </c>
      <c r="D76" s="21">
        <f>SUMIFS(D:D,C:C,"*Svítidlo*")</f>
        <v>315</v>
      </c>
      <c r="E76" s="22">
        <f>IF(SUM(F5:F28)&gt;0,13*D76,0)</f>
        <v>0</v>
      </c>
      <c r="F76" s="22">
        <f>0.21*E76</f>
        <v>0</v>
      </c>
      <c r="G76" s="23">
        <f>E76+F76</f>
        <v>0</v>
      </c>
      <c r="L76" s="7"/>
      <c r="M76" s="7"/>
      <c r="N76" s="7"/>
    </row>
    <row r="77" spans="1:14" ht="22.8" customHeight="1" x14ac:dyDescent="0.3">
      <c r="A77" s="4"/>
      <c r="C77" s="49" t="s">
        <v>76</v>
      </c>
      <c r="D77" s="49"/>
      <c r="E77" s="49"/>
      <c r="F77" s="49"/>
      <c r="G77" s="49"/>
      <c r="H77" s="49"/>
      <c r="I77" s="49"/>
      <c r="J77" s="49"/>
      <c r="K77" s="49"/>
      <c r="L77" s="7"/>
      <c r="M77" s="7"/>
      <c r="N77" s="7"/>
    </row>
    <row r="78" spans="1:14" ht="22.8" customHeight="1" x14ac:dyDescent="0.3">
      <c r="A78" s="4"/>
      <c r="C78" s="46" t="s">
        <v>77</v>
      </c>
      <c r="D78" s="45"/>
      <c r="E78" s="45"/>
      <c r="F78" s="45"/>
      <c r="G78" s="45"/>
      <c r="H78" s="45"/>
      <c r="I78" s="45"/>
      <c r="J78" s="45"/>
      <c r="K78" s="45"/>
      <c r="L78" s="7"/>
      <c r="M78" s="7"/>
      <c r="N78" s="7"/>
    </row>
    <row r="79" spans="1:14" ht="38.4" customHeight="1" x14ac:dyDescent="0.3">
      <c r="A79" s="4"/>
      <c r="C79" s="50" t="s">
        <v>82</v>
      </c>
      <c r="D79" s="50"/>
      <c r="E79" s="50"/>
      <c r="F79" s="50"/>
      <c r="G79" s="50"/>
      <c r="H79" s="50"/>
      <c r="I79" s="50"/>
      <c r="J79" s="50"/>
      <c r="K79" s="50"/>
      <c r="L79" s="7"/>
      <c r="M79" s="7"/>
      <c r="N79" s="7"/>
    </row>
    <row r="80" spans="1:14" ht="38.4" customHeight="1" x14ac:dyDescent="0.3">
      <c r="A80" s="4"/>
      <c r="C80" s="50" t="s">
        <v>90</v>
      </c>
      <c r="D80" s="50"/>
      <c r="E80" s="50"/>
      <c r="F80" s="50"/>
      <c r="G80" s="50"/>
      <c r="H80" s="50"/>
      <c r="I80" s="50"/>
      <c r="J80" s="50"/>
      <c r="K80" s="50"/>
      <c r="L80" s="7"/>
      <c r="M80" s="7"/>
      <c r="N80" s="7"/>
    </row>
    <row r="81" spans="1:14" ht="38.4" customHeight="1" x14ac:dyDescent="0.3">
      <c r="A81" s="4"/>
      <c r="C81" s="50" t="s">
        <v>85</v>
      </c>
      <c r="D81" s="50"/>
      <c r="E81" s="50"/>
      <c r="F81" s="50"/>
      <c r="G81" s="50"/>
      <c r="H81" s="50"/>
      <c r="I81" s="50"/>
      <c r="J81" s="50"/>
      <c r="K81" s="50"/>
      <c r="L81" s="7"/>
      <c r="M81" s="7"/>
      <c r="N81" s="7"/>
    </row>
    <row r="82" spans="1:14" ht="29.4" customHeight="1" x14ac:dyDescent="0.3">
      <c r="A82" s="4"/>
      <c r="C82" s="54" t="s">
        <v>97</v>
      </c>
      <c r="D82" s="54"/>
      <c r="E82" s="54"/>
      <c r="F82" s="54"/>
      <c r="G82" s="54"/>
      <c r="H82" s="54"/>
      <c r="I82" s="54"/>
      <c r="J82" s="54"/>
      <c r="K82" s="54"/>
      <c r="L82" s="7"/>
      <c r="M82" s="47"/>
      <c r="N82" s="7"/>
    </row>
    <row r="83" spans="1:14" ht="22.8" customHeight="1" x14ac:dyDescent="0.3">
      <c r="A83" s="4"/>
      <c r="C83" s="49" t="s">
        <v>86</v>
      </c>
      <c r="D83" s="49"/>
      <c r="E83" s="49"/>
      <c r="F83" s="49"/>
      <c r="G83" s="49"/>
      <c r="H83" s="49"/>
      <c r="I83" s="49"/>
      <c r="J83" s="49"/>
      <c r="K83" s="49"/>
      <c r="L83" s="7"/>
      <c r="M83" s="7"/>
      <c r="N83" s="7"/>
    </row>
    <row r="84" spans="1:14" ht="22.8" customHeight="1" x14ac:dyDescent="0.3">
      <c r="A84" s="4"/>
      <c r="C84" s="46" t="s">
        <v>84</v>
      </c>
      <c r="D84" s="42"/>
      <c r="E84" s="42"/>
      <c r="F84" s="44"/>
      <c r="G84" s="44"/>
      <c r="H84" s="44"/>
      <c r="I84" s="44"/>
      <c r="J84" s="44"/>
      <c r="K84" s="44"/>
      <c r="L84" s="7"/>
      <c r="M84" s="7"/>
      <c r="N84" s="7"/>
    </row>
    <row r="85" spans="1:14" x14ac:dyDescent="0.3">
      <c r="A85" s="4"/>
      <c r="C85" s="24"/>
      <c r="D85" s="29"/>
      <c r="E85" s="29"/>
      <c r="F85" s="7"/>
      <c r="G85" s="7"/>
      <c r="H85" s="7"/>
      <c r="I85" s="7"/>
      <c r="J85" s="7"/>
      <c r="K85" s="7"/>
    </row>
    <row r="86" spans="1:14" x14ac:dyDescent="0.3">
      <c r="A86" s="4"/>
      <c r="C86" s="7" t="s">
        <v>88</v>
      </c>
      <c r="D86" s="29"/>
      <c r="E86" s="29"/>
      <c r="F86" s="7"/>
      <c r="G86" s="7"/>
      <c r="H86" s="7"/>
      <c r="I86" s="7"/>
      <c r="J86" s="7"/>
      <c r="K86" s="7"/>
    </row>
    <row r="87" spans="1:14" x14ac:dyDescent="0.3">
      <c r="A87" s="4"/>
      <c r="C87" s="7"/>
      <c r="D87" s="48" t="s">
        <v>87</v>
      </c>
      <c r="E87" s="48"/>
      <c r="F87" s="48"/>
      <c r="G87" s="7"/>
      <c r="H87" s="7"/>
      <c r="I87" s="7"/>
      <c r="J87" s="7"/>
      <c r="K87" s="7"/>
    </row>
    <row r="88" spans="1:14" ht="27" customHeight="1" x14ac:dyDescent="0.3">
      <c r="A88" s="4"/>
      <c r="C88" s="7"/>
      <c r="D88" s="48" t="s">
        <v>89</v>
      </c>
      <c r="E88" s="48"/>
      <c r="F88" s="48"/>
      <c r="G88" s="7"/>
      <c r="H88" s="7"/>
      <c r="I88" s="7"/>
      <c r="J88" s="7"/>
      <c r="K88" s="7"/>
    </row>
    <row r="89" spans="1:14" x14ac:dyDescent="0.3">
      <c r="A89" s="4"/>
      <c r="C89" s="7" t="s">
        <v>66</v>
      </c>
      <c r="D89" s="29"/>
      <c r="E89" s="29"/>
      <c r="F89" s="7"/>
      <c r="G89" s="7"/>
      <c r="H89" s="7"/>
      <c r="I89" s="7"/>
      <c r="J89" s="7"/>
      <c r="K89" s="7"/>
    </row>
    <row r="90" spans="1:14" x14ac:dyDescent="0.3">
      <c r="A90" s="4"/>
      <c r="C90" s="7"/>
      <c r="D90" s="29"/>
      <c r="E90" s="29"/>
      <c r="F90" s="7"/>
      <c r="G90" s="7"/>
      <c r="H90" s="7"/>
      <c r="I90" s="7"/>
      <c r="J90" s="7"/>
      <c r="K90" s="7"/>
    </row>
    <row r="91" spans="1:14" x14ac:dyDescent="0.3">
      <c r="A91" s="4"/>
      <c r="C91" s="7"/>
      <c r="D91" s="29"/>
      <c r="E91" s="29"/>
      <c r="F91" s="7"/>
      <c r="G91" s="7"/>
      <c r="H91" s="7"/>
      <c r="I91" s="7"/>
      <c r="J91" s="7"/>
      <c r="K91" s="7"/>
    </row>
    <row r="92" spans="1:14" x14ac:dyDescent="0.3">
      <c r="C92" s="7"/>
      <c r="F92" s="25"/>
      <c r="G92" s="19"/>
    </row>
    <row r="93" spans="1:14" x14ac:dyDescent="0.3">
      <c r="F93" s="25"/>
      <c r="G93" s="19"/>
    </row>
  </sheetData>
  <sheetProtection algorithmName="SHA-512" hashValue="Hvmh74TvODKMvZm6pmu5gIOiTvuIB80ayjmVaULDXtlYMZu9VlqTChmMcdKI8XDGVw5suKoEmdV0jyRW/UZ9xw==" saltValue="1tqIqkY7fZNUBLj6aDZokw==" spinCount="100000" sheet="1" objects="1" scenarios="1"/>
  <mergeCells count="8">
    <mergeCell ref="D87:F87"/>
    <mergeCell ref="D88:F88"/>
    <mergeCell ref="C77:K77"/>
    <mergeCell ref="C79:K79"/>
    <mergeCell ref="C80:K80"/>
    <mergeCell ref="C81:K81"/>
    <mergeCell ref="C83:K83"/>
    <mergeCell ref="C82:K82"/>
  </mergeCells>
  <pageMargins left="0.25" right="0.25" top="0.75" bottom="0.75" header="0.3" footer="0.3"/>
  <pageSetup paperSize="9" scale="4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Rozpocet</vt:lpstr>
      <vt:lpstr>Rozpocet!Oblast_tisku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</dc:creator>
  <dc:description/>
  <cp:lastModifiedBy>P002</cp:lastModifiedBy>
  <cp:revision>2</cp:revision>
  <cp:lastPrinted>2023-08-23T08:34:47Z</cp:lastPrinted>
  <dcterms:created xsi:type="dcterms:W3CDTF">2015-11-07T13:06:05Z</dcterms:created>
  <dcterms:modified xsi:type="dcterms:W3CDTF">2023-09-07T19:25:32Z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