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ohmanm\Desktop\Pracovní Grohman\Hranečník rozšíření parkoviště\"/>
    </mc:Choice>
  </mc:AlternateContent>
  <bookViews>
    <workbookView xWindow="0" yWindow="0" windowWidth="23040" windowHeight="9072" activeTab="1"/>
  </bookViews>
  <sheets>
    <sheet name="Rekapitulace stavby" sheetId="1" r:id="rId1"/>
    <sheet name="B-oprava komunikace Are...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62" i="2" l="1"/>
  <c r="R162" i="2"/>
  <c r="P162" i="2"/>
  <c r="J162" i="2"/>
  <c r="T161" i="2"/>
  <c r="R161" i="2"/>
  <c r="P161" i="2"/>
  <c r="J161" i="2"/>
  <c r="J107" i="2" s="1"/>
  <c r="T160" i="2"/>
  <c r="R160" i="2"/>
  <c r="P160" i="2"/>
  <c r="J160" i="2"/>
  <c r="T159" i="2"/>
  <c r="T158" i="2" s="1"/>
  <c r="R159" i="2"/>
  <c r="R158" i="2" s="1"/>
  <c r="P159" i="2"/>
  <c r="P158" i="2" s="1"/>
  <c r="J159" i="2"/>
  <c r="J158" i="2"/>
  <c r="J106" i="2" s="1"/>
  <c r="T157" i="2"/>
  <c r="R157" i="2"/>
  <c r="P157" i="2"/>
  <c r="J157" i="2"/>
  <c r="T156" i="2"/>
  <c r="R156" i="2"/>
  <c r="P156" i="2"/>
  <c r="J156" i="2"/>
  <c r="T155" i="2"/>
  <c r="R155" i="2"/>
  <c r="P155" i="2"/>
  <c r="J155" i="2"/>
  <c r="J105" i="2" s="1"/>
  <c r="T154" i="2"/>
  <c r="R154" i="2"/>
  <c r="P154" i="2"/>
  <c r="J154" i="2"/>
  <c r="T153" i="2"/>
  <c r="R153" i="2"/>
  <c r="P153" i="2"/>
  <c r="J153" i="2"/>
  <c r="J104" i="2" s="1"/>
  <c r="J152" i="2"/>
  <c r="T151" i="2"/>
  <c r="T150" i="2" s="1"/>
  <c r="R151" i="2"/>
  <c r="R150" i="2" s="1"/>
  <c r="P151" i="2"/>
  <c r="P150" i="2" s="1"/>
  <c r="J151" i="2"/>
  <c r="J150" i="2"/>
  <c r="T149" i="2"/>
  <c r="R149" i="2"/>
  <c r="P149" i="2"/>
  <c r="J149" i="2"/>
  <c r="T148" i="2"/>
  <c r="R148" i="2"/>
  <c r="P148" i="2"/>
  <c r="J148" i="2"/>
  <c r="T147" i="2"/>
  <c r="R147" i="2"/>
  <c r="P147" i="2"/>
  <c r="J147" i="2"/>
  <c r="T146" i="2"/>
  <c r="R146" i="2"/>
  <c r="P146" i="2"/>
  <c r="J146" i="2"/>
  <c r="T145" i="2"/>
  <c r="R145" i="2"/>
  <c r="P145" i="2"/>
  <c r="J145" i="2"/>
  <c r="J101" i="2" s="1"/>
  <c r="T144" i="2"/>
  <c r="R144" i="2"/>
  <c r="P144" i="2"/>
  <c r="J144" i="2"/>
  <c r="T143" i="2"/>
  <c r="R143" i="2"/>
  <c r="P143" i="2"/>
  <c r="J143" i="2"/>
  <c r="T142" i="2"/>
  <c r="R142" i="2"/>
  <c r="P142" i="2"/>
  <c r="J142" i="2"/>
  <c r="T141" i="2"/>
  <c r="T140" i="2" s="1"/>
  <c r="R141" i="2"/>
  <c r="R140" i="2" s="1"/>
  <c r="P141" i="2"/>
  <c r="P140" i="2" s="1"/>
  <c r="J141" i="2"/>
  <c r="J140" i="2"/>
  <c r="T139" i="2"/>
  <c r="R139" i="2"/>
  <c r="P139" i="2"/>
  <c r="J139" i="2"/>
  <c r="T138" i="2"/>
  <c r="R138" i="2"/>
  <c r="P138" i="2"/>
  <c r="J138" i="2"/>
  <c r="T137" i="2"/>
  <c r="R137" i="2"/>
  <c r="P137" i="2"/>
  <c r="J137" i="2"/>
  <c r="T136" i="2"/>
  <c r="R136" i="2"/>
  <c r="P136" i="2"/>
  <c r="J136" i="2"/>
  <c r="T135" i="2"/>
  <c r="T134" i="2" s="1"/>
  <c r="R135" i="2"/>
  <c r="R134" i="2" s="1"/>
  <c r="P135" i="2"/>
  <c r="P134" i="2" s="1"/>
  <c r="J135" i="2"/>
  <c r="J134" i="2"/>
  <c r="J99" i="2" s="1"/>
  <c r="T133" i="2"/>
  <c r="R133" i="2"/>
  <c r="P133" i="2"/>
  <c r="J133" i="2"/>
  <c r="T132" i="2"/>
  <c r="R132" i="2"/>
  <c r="P132" i="2"/>
  <c r="J132" i="2"/>
  <c r="T131" i="2"/>
  <c r="R131" i="2"/>
  <c r="P131" i="2"/>
  <c r="J131" i="2"/>
  <c r="T130" i="2"/>
  <c r="R130" i="2"/>
  <c r="P130" i="2"/>
  <c r="J130" i="2"/>
  <c r="T129" i="2"/>
  <c r="R129" i="2"/>
  <c r="P129" i="2"/>
  <c r="P128" i="2" s="1"/>
  <c r="J129" i="2"/>
  <c r="J98" i="2" s="1"/>
  <c r="J128" i="2"/>
  <c r="J97" i="2" s="1"/>
  <c r="J127" i="2"/>
  <c r="J96" i="2" s="1"/>
  <c r="F121" i="2"/>
  <c r="E119" i="2"/>
  <c r="E117" i="2"/>
  <c r="J103" i="2"/>
  <c r="J102" i="2"/>
  <c r="J100" i="2"/>
  <c r="J91" i="2"/>
  <c r="F91" i="2"/>
  <c r="F89" i="2"/>
  <c r="E87" i="2"/>
  <c r="J37" i="2"/>
  <c r="F37" i="2"/>
  <c r="J36" i="2"/>
  <c r="F36" i="2"/>
  <c r="J35" i="2"/>
  <c r="F35" i="2"/>
  <c r="J34" i="2"/>
  <c r="F34" i="2"/>
  <c r="J33" i="2"/>
  <c r="F33" i="2"/>
  <c r="J30" i="2"/>
  <c r="J39" i="2" s="1"/>
  <c r="J24" i="2"/>
  <c r="E24" i="2"/>
  <c r="J124" i="2" s="1"/>
  <c r="J23" i="2"/>
  <c r="J21" i="2"/>
  <c r="E21" i="2"/>
  <c r="J123" i="2" s="1"/>
  <c r="J20" i="2"/>
  <c r="J18" i="2"/>
  <c r="E18" i="2"/>
  <c r="F124" i="2" s="1"/>
  <c r="J17" i="2"/>
  <c r="J15" i="2"/>
  <c r="E15" i="2"/>
  <c r="F123" i="2" s="1"/>
  <c r="J14" i="2"/>
  <c r="J12" i="2"/>
  <c r="J89" i="2" s="1"/>
  <c r="E7" i="2"/>
  <c r="E85" i="2" s="1"/>
  <c r="BD95" i="1"/>
  <c r="BD94" i="1" s="1"/>
  <c r="W33" i="1" s="1"/>
  <c r="BC95" i="1"/>
  <c r="BC94" i="1" s="1"/>
  <c r="BB95" i="1"/>
  <c r="BA95" i="1"/>
  <c r="AZ95" i="1"/>
  <c r="AY95" i="1"/>
  <c r="AX95" i="1"/>
  <c r="AW95" i="1"/>
  <c r="AT95" i="1" s="1"/>
  <c r="AV95" i="1"/>
  <c r="AU95" i="1"/>
  <c r="AU94" i="1" s="1"/>
  <c r="AG95" i="1"/>
  <c r="BB94" i="1"/>
  <c r="BA94" i="1"/>
  <c r="W30" i="1" s="1"/>
  <c r="AZ94" i="1"/>
  <c r="AV94" i="1" s="1"/>
  <c r="AS94" i="1"/>
  <c r="AG94" i="1"/>
  <c r="AK26" i="1" s="1"/>
  <c r="AM90" i="1"/>
  <c r="L90" i="1"/>
  <c r="AM89" i="1"/>
  <c r="L89" i="1"/>
  <c r="AM87" i="1"/>
  <c r="L87" i="1"/>
  <c r="L85" i="1"/>
  <c r="L84" i="1"/>
  <c r="W29" i="1" l="1"/>
  <c r="T128" i="2"/>
  <c r="R128" i="2"/>
  <c r="P152" i="2"/>
  <c r="P127" i="2" s="1"/>
  <c r="R152" i="2"/>
  <c r="T152" i="2"/>
  <c r="F92" i="2"/>
  <c r="J92" i="2"/>
  <c r="J121" i="2"/>
  <c r="W32" i="1"/>
  <c r="AY94" i="1"/>
  <c r="AX94" i="1"/>
  <c r="W31" i="1"/>
  <c r="AK29" i="1"/>
  <c r="AK35" i="1" s="1"/>
  <c r="AT94" i="1"/>
  <c r="AN94" i="1" s="1"/>
  <c r="AN95" i="1"/>
  <c r="AW94" i="1"/>
  <c r="AK30" i="1" s="1"/>
  <c r="T127" i="2" l="1"/>
  <c r="R127" i="2"/>
</calcChain>
</file>

<file path=xl/sharedStrings.xml><?xml version="1.0" encoding="utf-8"?>
<sst xmlns="http://schemas.openxmlformats.org/spreadsheetml/2006/main" count="405" uniqueCount="197">
  <si>
    <t>Export Komplet</t>
  </si>
  <si>
    <t/>
  </si>
  <si>
    <t>2.0</t>
  </si>
  <si>
    <t>ZAMOK</t>
  </si>
  <si>
    <t>REKAPITULACE STAVBY</t>
  </si>
  <si>
    <t>v ---  níže se nacházejí doplnkové a pomocné údaje k sestavám  --- v</t>
  </si>
  <si>
    <t>Návod na vyplnění</t>
  </si>
  <si>
    <t>Kód:</t>
  </si>
  <si>
    <t>A_B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</si>
  <si>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</si>
  <si>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</si>
  <si>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komunikace Areál dílny Hranečník</t>
  </si>
  <si>
    <t>KSO:</t>
  </si>
  <si>
    <t>CC-CZ:</t>
  </si>
  <si>
    <t>Místo:</t>
  </si>
  <si>
    <t>Počáteční 1962/36, 710 00 Ostrava- Slezská Ostrava</t>
  </si>
  <si>
    <t>Datum:</t>
  </si>
  <si>
    <t>Zadavatel:</t>
  </si>
  <si>
    <t>IČ:</t>
  </si>
  <si>
    <t>Dopravní podnik Ostrava a.s.</t>
  </si>
  <si>
    <t>DIČ:</t>
  </si>
  <si>
    <t>Uchazeč:</t>
  </si>
  <si>
    <t>Vyplň údaj</t>
  </si>
  <si>
    <t>Projektant:</t>
  </si>
  <si>
    <t xml:space="preserve"> 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</si>
  <si>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</si>
  <si>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</si>
  <si>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</si>
  <si>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</si>
  <si>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</si>
  <si>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</si>
  <si>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</si>
  <si>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</si>
  <si>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</si>
  <si>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</si>
  <si>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</si>
  <si>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</si>
  <si>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</si>
  <si>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</si>
  <si>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</si>
  <si>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</si>
  <si>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</si>
  <si>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</si>
  <si>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</si>
  <si>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</si>
  <si>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</si>
  <si>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</si>
  <si>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</si>
  <si>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</si>
  <si>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</si>
  <si>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</si>
  <si>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</si>
  <si>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</si>
  <si>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</si>
  <si>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</si>
  <si>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</si>
  <si>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</si>
  <si>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</si>
  <si>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</si>
  <si>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</si>
  <si>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</si>
  <si>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</si>
  <si>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</si>
  <si>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</si>
  <si>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</si>
  <si>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</si>
  <si>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/</t>
  </si>
  <si>
    <t>STA</t>
  </si>
  <si>
    <t>B</t>
  </si>
  <si>
    <t>REKAPITULACE ČLENĚNÍ SOUPISU PRACÍ</t>
  </si>
  <si>
    <t>Objekt:</t>
  </si>
  <si>
    <t>Kód dílu - Popis</t>
  </si>
  <si>
    <t>Náklady ze soupisu prací</t>
  </si>
  <si>
    <t>SOUPIS PRACÍ</t>
  </si>
  <si>
    <t>PČ</t>
  </si>
  <si>
    <t>Náklady soupisu celkem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</si>
  <si>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</si>
  <si>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</si>
  <si>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</si>
  <si>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</si>
  <si>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</si>
  <si>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</si>
  <si>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</si>
  <si>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</si>
  <si>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</si>
  <si>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</si>
  <si>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</si>
  <si>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</si>
  <si>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</si>
  <si>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</si>
  <si>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</si>
  <si>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</si>
  <si>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</si>
  <si>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</si>
  <si>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</si>
  <si>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</si>
  <si>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</si>
  <si>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</si>
  <si>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</si>
  <si>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</si>
  <si>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KRYCÍ LIST SOUPISU PRACÍ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</si>
  <si>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</si>
  <si>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</si>
  <si>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</si>
  <si>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</si>
  <si>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</si>
  <si>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</si>
  <si>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</si>
  <si>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</si>
  <si>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</si>
  <si>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</si>
  <si>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</si>
  <si>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D</t>
  </si>
  <si>
    <t>K</t>
  </si>
  <si>
    <t>B - Oprava komunikace Areál dílny Hranečník</t>
  </si>
  <si>
    <t>HSV</t>
  </si>
  <si>
    <t>113107222</t>
  </si>
  <si>
    <t>113107225</t>
  </si>
  <si>
    <t>113107231</t>
  </si>
  <si>
    <t>113202111</t>
  </si>
  <si>
    <t>564871111</t>
  </si>
  <si>
    <t>567123814</t>
  </si>
  <si>
    <t>581141214</t>
  </si>
  <si>
    <t>591...R</t>
  </si>
  <si>
    <t>599141111</t>
  </si>
  <si>
    <t>42_Dorazy</t>
  </si>
  <si>
    <t>915111111</t>
  </si>
  <si>
    <t>919716111</t>
  </si>
  <si>
    <t>919726123</t>
  </si>
  <si>
    <t>997</t>
  </si>
  <si>
    <t>997013501</t>
  </si>
  <si>
    <t>997013509</t>
  </si>
  <si>
    <t>997013601</t>
  </si>
  <si>
    <t>997013655</t>
  </si>
  <si>
    <t>998</t>
  </si>
  <si>
    <t>998225111</t>
  </si>
  <si>
    <t>VRN</t>
  </si>
  <si>
    <t>VRN1</t>
  </si>
  <si>
    <t>012002000</t>
  </si>
  <si>
    <t>VRN3</t>
  </si>
  <si>
    <t>030001000</t>
  </si>
  <si>
    <t>034303000</t>
  </si>
  <si>
    <t>VRN4</t>
  </si>
  <si>
    <t>043002000</t>
  </si>
  <si>
    <t>045002000</t>
  </si>
  <si>
    <t>VRN7</t>
  </si>
  <si>
    <t>070001000</t>
  </si>
  <si>
    <t>Práce a dodávky HSV</t>
  </si>
  <si>
    <t>Zemní práce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</si>
  <si>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</si>
  <si>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Odstranění podkladů nebo krytů strojně plochy jednotlivě přes 200 m2 s přemístěním hmot na skládku na vzdálenost do 20 m nebo s naložením na dopravní prostředek z kameniva hrubého drceného, o tl. vrstvy přes 400 do 500 mm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</si>
  <si>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</si>
  <si>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Vytrhání obrub  s vybouráním lože, s přemístěním hmot na skládku na vzdálenost do 3 m nebo s naložením na dopravní prostředek z krajníků nebo obrubníků stojatých</t>
  </si>
  <si>
    <t>Komunikace pozemní</t>
  </si>
  <si>
    <t>Podklad ze štěrkodrti ŠD  s rozprostřením a zhutněním, po zhutnění tl. 250 mm</t>
  </si>
  <si>
    <t>Podklad ze směsi stmelené cementem na dálnici a letištních plochách bez dilatačních spár, s rozprostřením a zhutněním SC C 8/10 (KSC I), po zhutnění tl. 150 mm</t>
  </si>
  <si>
    <t>Kryt cementobetonový silničních komunikací  skupiny CB II tl. 230 mm</t>
  </si>
  <si>
    <t>Odstranění jednořádku z žulových kostek</t>
  </si>
  <si>
    <t>Vyplnění spár mezi silničními dílci jakékoliv tloušťky  živičnou zálivkou</t>
  </si>
  <si>
    <t>Ostatní konstrukce a práce, bourání</t>
  </si>
  <si>
    <t>Vodorovné dopravní značení stříkané barvou  dělící čára šířky 125 mm souvislá bílá základní</t>
  </si>
  <si>
    <t>Ocelová výztuž cementobetonového krytu  ze svařovaných sítí hmotnosti do 7,5 kg/m2</t>
  </si>
  <si>
    <t>Geotextilie netkaná pro ochranu, separaci nebo filtraci měrná hmotnost přes 300 do 500 g/m2</t>
  </si>
  <si>
    <t>Přesun sutě</t>
  </si>
  <si>
    <t>Odvoz suti a vybouraných hmot na skládku nebo meziskládku  se složením, na vzdálenost do 1 km</t>
  </si>
  <si>
    <t>Odvoz suti a vybouraných hmot na skládku nebo meziskládku  se složením, na vzdálenost Příplatek k ceně za každý další i započatý 1 km přes 1 km</t>
  </si>
  <si>
    <t>Poplatek za uložení stavebního odpadu na skládce (skládkovné) z prostého betonu zatříděného do Katalogu odpadů pod kódem 17 01 01</t>
  </si>
  <si>
    <t>Poplatek za uložení stavebního odpadu na skládce (skládkovné) zeminy a kamení zatříděného do Katalogu odpadů pod kódem 17 05 04</t>
  </si>
  <si>
    <t>Přesun hmot</t>
  </si>
  <si>
    <t>Přesun hmot pro komunikace s krytem z kameniva, monolitickým betonovým nebo živičným  dopravní vzdálenost do 200 m jakékoliv délky objektu</t>
  </si>
  <si>
    <t>Vedlejší rozpočtové náklady</t>
  </si>
  <si>
    <t>Průzkumné, geodetické a projektové práce</t>
  </si>
  <si>
    <t>Geodetické práce</t>
  </si>
  <si>
    <t>Zařízení staveniště</t>
  </si>
  <si>
    <t>Dopravní značení na staveništi</t>
  </si>
  <si>
    <t>Inženýrská činnost</t>
  </si>
  <si>
    <t>Zkoušky a ostatní měření</t>
  </si>
  <si>
    <t>Kompletační a koordinační činnost</t>
  </si>
  <si>
    <t>Provozní vlivy</t>
  </si>
  <si>
    <t>MJ</t>
  </si>
  <si>
    <t>m2</t>
  </si>
  <si>
    <t>m</t>
  </si>
  <si>
    <t>ks</t>
  </si>
  <si>
    <t>t</t>
  </si>
  <si>
    <t>soubor</t>
  </si>
  <si>
    <t>kpl</t>
  </si>
  <si>
    <t>Množství</t>
  </si>
  <si>
    <t>J.cena [CZK]</t>
  </si>
  <si>
    <t>Cena celkem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</si>
  <si>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</si>
  <si>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</si>
  <si>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</si>
  <si>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</si>
  <si>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</si>
  <si>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</si>
  <si>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</si>
  <si>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Dodávka a montáž parkovacích dorazů pro nákladní vozidla min rozměry 900x100x150 (d x v x š)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</si>
</sst>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11"/>
      <color theme="1"/>
      <name val="Calibri"/>
      <family val="2"/>
      <charset val="238"/>
      <scheme val="minor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sz val="10"/>
      <color rgb="FF969696"/>
      <name val="Arial CE"/>
    </font>
    <font>
      <sz val="10"/>
      <name val="Arial CE"/>
    </font>
    <font>
      <b/>
      <sz val="8"/>
      <color rgb="FF969696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2"/>
      <color rgb="FF800000"/>
      <name val="Arial CE"/>
    </font>
    <font>
      <sz val="10"/>
      <color rgb="FF3366FF"/>
      <name val="Arial CE"/>
    </font>
    <font>
      <sz val="8"/>
      <color rgb="FF960000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239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8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4" fontId="6" fillId="2" borderId="0" xfId="0" applyNumberFormat="1" applyFont="1" applyFill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9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1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5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9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5" fillId="4" borderId="0" xfId="0" applyFont="1" applyFill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11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4" fontId="13" fillId="0" borderId="15" xfId="0" applyNumberFormat="1" applyFont="1" applyBorder="1" applyAlignment="1" applyProtection="1">
      <alignment vertical="center"/>
    </xf>
    <xf numFmtId="0" fontId="19" fillId="0" borderId="0" xfId="1" applyFont="1" applyAlignment="1">
      <alignment horizontal="center" vertical="center"/>
    </xf>
    <xf numFmtId="0" fontId="20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26" fillId="0" borderId="0" xfId="0" applyFont="1" applyAlignment="1"/>
    <xf numFmtId="0" fontId="0" fillId="0" borderId="1" xfId="0" applyBorder="1"/>
    <xf numFmtId="0" fontId="0" fillId="0" borderId="3" xfId="0" applyFont="1" applyBorder="1" applyAlignment="1">
      <alignment vertical="center" wrapText="1"/>
    </xf>
    <xf numFmtId="0" fontId="0" fillId="0" borderId="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24" fillId="0" borderId="3" xfId="0" applyFont="1" applyBorder="1" applyAlignment="1" applyProtection="1">
      <alignment vertical="center"/>
    </xf>
    <xf numFmtId="0" fontId="25" fillId="0" borderId="3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6" fillId="0" borderId="3" xfId="0" applyFont="1" applyBorder="1" applyAlignment="1" applyProtection="1"/>
    <xf numFmtId="0" fontId="0" fillId="0" borderId="2" xfId="0" applyBorder="1"/>
    <xf numFmtId="0" fontId="0" fillId="4" borderId="0" xfId="0" applyFont="1" applyFill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5" fillId="4" borderId="0" xfId="0" applyFont="1" applyFill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15" fillId="4" borderId="16" xfId="0" applyFont="1" applyFill="1" applyBorder="1" applyAlignment="1" applyProtection="1">
      <alignment horizontal="center" vertical="center" wrapText="1"/>
    </xf>
    <xf numFmtId="0" fontId="26" fillId="0" borderId="0" xfId="0" applyFont="1" applyAlignment="1" applyProtection="1"/>
    <xf numFmtId="0" fontId="15" fillId="0" borderId="22" xfId="0" applyFont="1" applyBorder="1" applyAlignment="1" applyProtection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1" fillId="4" borderId="6" xfId="0" applyFont="1" applyFill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0" borderId="20" xfId="0" applyFont="1" applyBorder="1" applyAlignment="1" applyProtection="1">
      <alignment horizontal="left" vertical="center"/>
    </xf>
    <xf numFmtId="0" fontId="25" fillId="0" borderId="20" xfId="0" applyFont="1" applyBorder="1" applyAlignment="1" applyProtection="1">
      <alignment horizontal="left" vertical="center"/>
    </xf>
    <xf numFmtId="0" fontId="15" fillId="4" borderId="17" xfId="0" applyFont="1" applyFill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left"/>
    </xf>
    <xf numFmtId="0" fontId="6" fillId="0" borderId="0" xfId="0" applyFont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4" fillId="0" borderId="20" xfId="0" applyFont="1" applyBorder="1" applyAlignment="1" applyProtection="1">
      <alignment vertical="center"/>
    </xf>
    <xf numFmtId="0" fontId="25" fillId="0" borderId="20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/>
    </xf>
    <xf numFmtId="0" fontId="25" fillId="0" borderId="0" xfId="0" applyFont="1" applyAlignment="1" applyProtection="1">
      <alignment horizontal="left"/>
    </xf>
    <xf numFmtId="49" fontId="15" fillId="0" borderId="22" xfId="0" applyNumberFormat="1" applyFont="1" applyBorder="1" applyAlignment="1" applyProtection="1">
      <alignment horizontal="left" vertical="center" wrapText="1"/>
    </xf>
    <xf numFmtId="0" fontId="5" fillId="0" borderId="0" xfId="0" applyFont="1" applyAlignment="1">
      <alignment horizontal="right" vertical="center"/>
    </xf>
    <xf numFmtId="4" fontId="5" fillId="0" borderId="0" xfId="0" applyNumberFormat="1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5" fillId="0" borderId="22" xfId="0" applyFont="1" applyBorder="1" applyAlignment="1" applyProtection="1">
      <alignment horizontal="left" vertical="center" wrapText="1"/>
    </xf>
    <xf numFmtId="0" fontId="11" fillId="4" borderId="7" xfId="0" applyFont="1" applyFill="1" applyBorder="1" applyAlignment="1">
      <alignment horizontal="right" vertical="center"/>
    </xf>
    <xf numFmtId="0" fontId="15" fillId="0" borderId="22" xfId="0" applyFont="1" applyBorder="1" applyAlignment="1" applyProtection="1">
      <alignment horizontal="center" vertical="center" wrapText="1"/>
    </xf>
    <xf numFmtId="0" fontId="11" fillId="4" borderId="7" xfId="0" applyFont="1" applyFill="1" applyBorder="1" applyAlignment="1">
      <alignment horizontal="center" vertical="center"/>
    </xf>
    <xf numFmtId="167" fontId="15" fillId="0" borderId="22" xfId="0" applyNumberFormat="1" applyFont="1" applyBorder="1" applyAlignment="1" applyProtection="1">
      <alignment vertical="center"/>
    </xf>
    <xf numFmtId="164" fontId="5" fillId="0" borderId="0" xfId="0" applyNumberFormat="1" applyFont="1" applyAlignment="1">
      <alignment horizontal="right" vertical="center"/>
    </xf>
    <xf numFmtId="0" fontId="26" fillId="0" borderId="0" xfId="0" applyFont="1" applyAlignment="1" applyProtection="1">
      <protection locked="0"/>
    </xf>
    <xf numFmtId="4" fontId="15" fillId="2" borderId="22" xfId="0" applyNumberFormat="1" applyFont="1" applyFill="1" applyBorder="1" applyAlignment="1" applyProtection="1">
      <alignment vertical="center"/>
      <protection locked="0"/>
    </xf>
    <xf numFmtId="165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4" fontId="17" fillId="0" borderId="0" xfId="0" applyNumberFormat="1" applyFont="1" applyAlignment="1">
      <alignment vertical="center"/>
    </xf>
    <xf numFmtId="4" fontId="11" fillId="4" borderId="7" xfId="0" applyNumberFormat="1" applyFont="1" applyFill="1" applyBorder="1" applyAlignment="1">
      <alignment vertical="center"/>
    </xf>
    <xf numFmtId="0" fontId="5" fillId="0" borderId="5" xfId="0" applyFont="1" applyBorder="1" applyAlignment="1">
      <alignment horizontal="right" vertical="center"/>
    </xf>
    <xf numFmtId="165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15" fillId="4" borderId="0" xfId="0" applyFont="1" applyFill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0" fontId="15" fillId="4" borderId="18" xfId="0" applyFont="1" applyFill="1" applyBorder="1" applyAlignment="1" applyProtection="1">
      <alignment horizontal="center" vertical="center" wrapText="1"/>
    </xf>
    <xf numFmtId="4" fontId="17" fillId="0" borderId="0" xfId="0" applyNumberFormat="1" applyFont="1" applyAlignment="1" applyProtection="1"/>
    <xf numFmtId="4" fontId="24" fillId="0" borderId="0" xfId="0" applyNumberFormat="1" applyFont="1" applyAlignment="1" applyProtection="1"/>
    <xf numFmtId="4" fontId="25" fillId="0" borderId="0" xfId="0" applyNumberFormat="1" applyFont="1" applyAlignment="1" applyProtection="1"/>
    <xf numFmtId="4" fontId="15" fillId="0" borderId="22" xfId="0" applyNumberFormat="1" applyFont="1" applyBorder="1" applyAlignment="1" applyProtection="1">
      <alignment vertical="center"/>
    </xf>
    <xf numFmtId="0" fontId="0" fillId="4" borderId="8" xfId="0" applyFont="1" applyFill="1" applyBorder="1" applyAlignment="1">
      <alignment vertical="center"/>
    </xf>
    <xf numFmtId="0" fontId="15" fillId="4" borderId="0" xfId="0" applyFont="1" applyFill="1" applyAlignment="1" applyProtection="1">
      <alignment horizontal="center" vertical="center" wrapText="1"/>
    </xf>
    <xf numFmtId="0" fontId="0" fillId="0" borderId="22" xfId="0" applyFont="1" applyBorder="1" applyAlignment="1" applyProtection="1">
      <alignment vertical="center"/>
    </xf>
    <xf numFmtId="0" fontId="0" fillId="0" borderId="3" xfId="0" applyBorder="1" applyAlignment="1">
      <alignment vertical="center" wrapText="1"/>
    </xf>
    <xf numFmtId="0" fontId="24" fillId="0" borderId="3" xfId="0" applyFont="1" applyBorder="1" applyAlignment="1">
      <alignment vertical="center"/>
    </xf>
    <xf numFmtId="0" fontId="25" fillId="0" borderId="3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6" fillId="0" borderId="3" xfId="0" applyFont="1" applyBorder="1" applyAlignment="1"/>
    <xf numFmtId="0" fontId="28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26" fillId="0" borderId="14" xfId="0" applyFont="1" applyBorder="1" applyAlignment="1" applyProtection="1"/>
    <xf numFmtId="0" fontId="16" fillId="2" borderId="14" xfId="0" applyFont="1" applyFill="1" applyBorder="1" applyAlignment="1" applyProtection="1">
      <alignment horizontal="left" vertical="center"/>
      <protection locked="0"/>
    </xf>
    <xf numFmtId="0" fontId="16" fillId="2" borderId="19" xfId="0" applyFont="1" applyFill="1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vertical="center"/>
    </xf>
    <xf numFmtId="0" fontId="26" fillId="0" borderId="0" xfId="0" applyFont="1" applyBorder="1" applyAlignment="1" applyProtection="1"/>
    <xf numFmtId="0" fontId="16" fillId="0" borderId="0" xfId="0" applyFont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6" fillId="0" borderId="0" xfId="0" applyNumberFormat="1" applyFont="1" applyBorder="1" applyAlignment="1" applyProtection="1"/>
    <xf numFmtId="166" fontId="16" fillId="0" borderId="0" xfId="0" applyNumberFormat="1" applyFont="1" applyBorder="1" applyAlignment="1" applyProtection="1">
      <alignment vertical="center"/>
    </xf>
    <xf numFmtId="166" fontId="16" fillId="0" borderId="20" xfId="0" applyNumberFormat="1" applyFont="1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6" fillId="0" borderId="15" xfId="0" applyNumberFormat="1" applyFont="1" applyBorder="1" applyAlignment="1" applyProtection="1"/>
    <xf numFmtId="166" fontId="16" fillId="0" borderId="15" xfId="0" applyNumberFormat="1" applyFont="1" applyBorder="1" applyAlignment="1" applyProtection="1">
      <alignment vertical="center"/>
    </xf>
    <xf numFmtId="166" fontId="16" fillId="0" borderId="21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165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15" fillId="4" borderId="6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left" vertical="center"/>
    </xf>
    <xf numFmtId="0" fontId="15" fillId="4" borderId="7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right" vertical="center"/>
    </xf>
    <xf numFmtId="0" fontId="15" fillId="4" borderId="8" xfId="0" applyFont="1" applyFill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</xf>
    <xf numFmtId="164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4" fontId="10" fillId="0" borderId="0" xfId="0" applyNumberFormat="1" applyFont="1" applyAlignment="1" applyProtection="1">
      <alignment vertical="center"/>
    </xf>
    <xf numFmtId="0" fontId="11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11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6" fillId="0" borderId="0" xfId="0" applyFont="1" applyAlignment="1" applyProtection="1">
      <alignment horizontal="left" vertical="center"/>
    </xf>
    <xf numFmtId="0" fontId="0" fillId="0" borderId="0" xfId="0" applyProtection="1"/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 vertical="top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4" fontId="9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yteam.dpo.cz/webdav/ContractEntity/X61974757_1_272_32726_1/N&#225;vrh%20SOD%20-%20oprava%20komunikace%20are&#225;l%20Hrane&#269;n&#237;k_fin&#225;ln&#237;/ZD%20-%20P&#345;&#237;loha%20&#269;.%205%20-%20P&#345;&#237;loha%20&#269;.%202%20SoD%20-%20Polo&#382;kov&#253;%20soupis%20prac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B - Oprava komunikace Are..."/>
    </sheetNames>
    <sheetDataSet>
      <sheetData sheetId="0">
        <row r="6">
          <cell r="K6" t="str">
            <v>Oprava komunikace Areál dílny Hranečník</v>
          </cell>
        </row>
        <row r="8">
          <cell r="AN8">
            <v>45096</v>
          </cell>
        </row>
        <row r="10">
          <cell r="AN10" t="str">
            <v/>
          </cell>
        </row>
        <row r="11">
          <cell r="E11" t="str">
            <v>Dopravní podnik Ostrava a.s.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>
        <row r="30">
          <cell r="J30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127">
          <cell r="P12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97"/>
  <sheetViews>
    <sheetView topLeftCell="A43" workbookViewId="0">
      <selection activeCell="A95" sqref="A95:XFD95"/>
    </sheetView>
  </sheetViews>
  <sheetFormatPr defaultRowHeight="14.4"/>
  <cols>
    <col min="1" max="1" width="6.44140625" customWidth="1"/>
    <col min="2" max="2" width="1.33203125" customWidth="1"/>
    <col min="3" max="3" width="3.33203125" customWidth="1"/>
    <col min="4" max="33" width="2.109375" customWidth="1"/>
    <col min="34" max="34" width="2.5546875" customWidth="1"/>
    <col min="35" max="35" width="24.6640625" customWidth="1"/>
    <col min="36" max="37" width="1.88671875" customWidth="1"/>
    <col min="38" max="38" width="6.44140625" customWidth="1"/>
    <col min="39" max="39" width="2.5546875" customWidth="1"/>
    <col min="40" max="40" width="10.33203125" customWidth="1"/>
    <col min="41" max="41" width="5.6640625" customWidth="1"/>
    <col min="42" max="42" width="3.33203125" customWidth="1"/>
    <col min="43" max="43" width="0" hidden="1" customWidth="1"/>
    <col min="44" max="44" width="10.6640625" customWidth="1"/>
    <col min="45" max="56" width="0" hidden="1" customWidth="1"/>
    <col min="57" max="57" width="51.6640625" customWidth="1"/>
  </cols>
  <sheetData>
    <row r="1" spans="1:57">
      <c r="A1" s="1" t="s">
        <v>0</v>
      </c>
      <c r="AZ1" s="1" t="s">
        <v>1</v>
      </c>
      <c r="BA1" s="1" t="s">
        <v>2</v>
      </c>
      <c r="BB1" s="1" t="s">
        <v>3</v>
      </c>
    </row>
    <row r="2" spans="1:57">
      <c r="AR2" s="216"/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</row>
    <row r="3" spans="1:57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4"/>
    </row>
    <row r="4" spans="1:57" ht="17.399999999999999">
      <c r="B4" s="5"/>
      <c r="C4" s="6"/>
      <c r="D4" s="7" t="s">
        <v>4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4"/>
      <c r="AS4" s="8" t="s">
        <v>5</v>
      </c>
      <c r="BE4" s="9" t="s">
        <v>6</v>
      </c>
    </row>
    <row r="5" spans="1:57">
      <c r="B5" s="5"/>
      <c r="C5" s="6"/>
      <c r="D5" s="10" t="s">
        <v>7</v>
      </c>
      <c r="E5" s="6"/>
      <c r="F5" s="6"/>
      <c r="G5" s="6"/>
      <c r="H5" s="6"/>
      <c r="I5" s="6"/>
      <c r="J5" s="6"/>
      <c r="K5" s="217" t="s">
        <v>8</v>
      </c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6"/>
      <c r="AQ5" s="6"/>
      <c r="AR5" s="4"/>
      <c r="BE5" s="219" t="s">
        <v>9</v>
      </c>
    </row>
    <row r="6" spans="1:57">
      <c r="B6" s="5"/>
      <c r="C6" s="6"/>
      <c r="D6" s="11" t="s">
        <v>10</v>
      </c>
      <c r="E6" s="6"/>
      <c r="F6" s="6"/>
      <c r="G6" s="6"/>
      <c r="H6" s="6"/>
      <c r="I6" s="6"/>
      <c r="J6" s="6"/>
      <c r="K6" s="222" t="s">
        <v>11</v>
      </c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8"/>
      <c r="AP6" s="6"/>
      <c r="AQ6" s="6"/>
      <c r="AR6" s="4"/>
      <c r="BE6" s="220"/>
    </row>
    <row r="7" spans="1:57">
      <c r="B7" s="5"/>
      <c r="C7" s="6"/>
      <c r="D7" s="12" t="s">
        <v>12</v>
      </c>
      <c r="E7" s="6"/>
      <c r="F7" s="6"/>
      <c r="G7" s="6"/>
      <c r="H7" s="6"/>
      <c r="I7" s="6"/>
      <c r="J7" s="6"/>
      <c r="K7" s="13" t="s">
        <v>1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12" t="s">
        <v>13</v>
      </c>
      <c r="AL7" s="6"/>
      <c r="AM7" s="6"/>
      <c r="AN7" s="13" t="s">
        <v>1</v>
      </c>
      <c r="AO7" s="6"/>
      <c r="AP7" s="6"/>
      <c r="AQ7" s="6"/>
      <c r="AR7" s="4"/>
      <c r="BE7" s="220"/>
    </row>
    <row r="8" spans="1:57">
      <c r="B8" s="5"/>
      <c r="C8" s="6"/>
      <c r="D8" s="12" t="s">
        <v>14</v>
      </c>
      <c r="E8" s="6"/>
      <c r="F8" s="6"/>
      <c r="G8" s="6"/>
      <c r="H8" s="6"/>
      <c r="I8" s="6"/>
      <c r="J8" s="6"/>
      <c r="K8" s="13" t="s">
        <v>15</v>
      </c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12" t="s">
        <v>16</v>
      </c>
      <c r="AL8" s="6"/>
      <c r="AM8" s="6"/>
      <c r="AN8" s="14">
        <v>45096</v>
      </c>
      <c r="AO8" s="6"/>
      <c r="AP8" s="6"/>
      <c r="AQ8" s="6"/>
      <c r="AR8" s="4"/>
      <c r="BE8" s="220"/>
    </row>
    <row r="9" spans="1:57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4"/>
      <c r="BE9" s="220"/>
    </row>
    <row r="10" spans="1:57">
      <c r="B10" s="5"/>
      <c r="C10" s="6"/>
      <c r="D10" s="12" t="s">
        <v>17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12" t="s">
        <v>18</v>
      </c>
      <c r="AL10" s="6"/>
      <c r="AM10" s="6"/>
      <c r="AN10" s="13" t="s">
        <v>1</v>
      </c>
      <c r="AO10" s="6"/>
      <c r="AP10" s="6"/>
      <c r="AQ10" s="6"/>
      <c r="AR10" s="4"/>
      <c r="BE10" s="220"/>
    </row>
    <row r="11" spans="1:57">
      <c r="B11" s="5"/>
      <c r="C11" s="6"/>
      <c r="D11" s="6"/>
      <c r="E11" s="13" t="s">
        <v>19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12" t="s">
        <v>20</v>
      </c>
      <c r="AL11" s="6"/>
      <c r="AM11" s="6"/>
      <c r="AN11" s="13" t="s">
        <v>1</v>
      </c>
      <c r="AO11" s="6"/>
      <c r="AP11" s="6"/>
      <c r="AQ11" s="6"/>
      <c r="AR11" s="4"/>
      <c r="BE11" s="220"/>
    </row>
    <row r="12" spans="1:57"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4"/>
      <c r="BE12" s="220"/>
    </row>
    <row r="13" spans="1:57">
      <c r="B13" s="5"/>
      <c r="C13" s="6"/>
      <c r="D13" s="12" t="s">
        <v>21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12" t="s">
        <v>18</v>
      </c>
      <c r="AL13" s="6"/>
      <c r="AM13" s="6"/>
      <c r="AN13" s="15" t="s">
        <v>22</v>
      </c>
      <c r="AO13" s="6"/>
      <c r="AP13" s="6"/>
      <c r="AQ13" s="6"/>
      <c r="AR13" s="4"/>
      <c r="BE13" s="220"/>
    </row>
    <row r="14" spans="1:57">
      <c r="B14" s="5"/>
      <c r="C14" s="6"/>
      <c r="D14" s="6"/>
      <c r="E14" s="223" t="s">
        <v>22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12" t="s">
        <v>20</v>
      </c>
      <c r="AL14" s="6"/>
      <c r="AM14" s="6"/>
      <c r="AN14" s="15" t="s">
        <v>22</v>
      </c>
      <c r="AO14" s="6"/>
      <c r="AP14" s="6"/>
      <c r="AQ14" s="6"/>
      <c r="AR14" s="4"/>
      <c r="BE14" s="220"/>
    </row>
    <row r="15" spans="1:57">
      <c r="B15" s="5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4"/>
      <c r="BE15" s="220"/>
    </row>
    <row r="16" spans="1:57">
      <c r="B16" s="5"/>
      <c r="C16" s="6"/>
      <c r="D16" s="12" t="s">
        <v>23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12" t="s">
        <v>18</v>
      </c>
      <c r="AL16" s="6"/>
      <c r="AM16" s="6"/>
      <c r="AN16" s="13" t="s">
        <v>1</v>
      </c>
      <c r="AO16" s="6"/>
      <c r="AP16" s="6"/>
      <c r="AQ16" s="6"/>
      <c r="AR16" s="4"/>
      <c r="BE16" s="220"/>
    </row>
    <row r="17" spans="1:58">
      <c r="B17" s="5"/>
      <c r="C17" s="6"/>
      <c r="D17" s="6"/>
      <c r="E17" s="13" t="s">
        <v>24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12" t="s">
        <v>20</v>
      </c>
      <c r="AL17" s="6"/>
      <c r="AM17" s="6"/>
      <c r="AN17" s="13" t="s">
        <v>1</v>
      </c>
      <c r="AO17" s="6"/>
      <c r="AP17" s="6"/>
      <c r="AQ17" s="6"/>
      <c r="AR17" s="4"/>
      <c r="BE17" s="220"/>
    </row>
    <row r="18" spans="1:58">
      <c r="B18" s="5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4"/>
      <c r="BE18" s="220"/>
    </row>
    <row r="19" spans="1:58">
      <c r="B19" s="5"/>
      <c r="C19" s="6"/>
      <c r="D19" s="12" t="s">
        <v>25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12" t="s">
        <v>18</v>
      </c>
      <c r="AL19" s="6"/>
      <c r="AM19" s="6"/>
      <c r="AN19" s="13" t="s">
        <v>1</v>
      </c>
      <c r="AO19" s="6"/>
      <c r="AP19" s="6"/>
      <c r="AQ19" s="6"/>
      <c r="AR19" s="4"/>
      <c r="BE19" s="220"/>
    </row>
    <row r="20" spans="1:58">
      <c r="B20" s="5"/>
      <c r="C20" s="6"/>
      <c r="D20" s="6"/>
      <c r="E20" s="13" t="s">
        <v>24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12" t="s">
        <v>20</v>
      </c>
      <c r="AL20" s="6"/>
      <c r="AM20" s="6"/>
      <c r="AN20" s="13" t="s">
        <v>1</v>
      </c>
      <c r="AO20" s="6"/>
      <c r="AP20" s="6"/>
      <c r="AQ20" s="6"/>
      <c r="AR20" s="4"/>
      <c r="BE20" s="220"/>
    </row>
    <row r="21" spans="1:58">
      <c r="B21" s="5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4"/>
      <c r="BE21" s="220"/>
    </row>
    <row r="22" spans="1:58">
      <c r="B22" s="5"/>
      <c r="C22" s="6"/>
      <c r="D22" s="12" t="s">
        <v>26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4"/>
      <c r="BE22" s="220"/>
    </row>
    <row r="23" spans="1:58">
      <c r="B23" s="5"/>
      <c r="C23" s="6"/>
      <c r="D23" s="6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O23" s="6"/>
      <c r="AP23" s="6"/>
      <c r="AQ23" s="6"/>
      <c r="AR23" s="4"/>
      <c r="BE23" s="220"/>
    </row>
    <row r="24" spans="1:58">
      <c r="B24" s="5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4"/>
      <c r="BE24" s="220"/>
    </row>
    <row r="25" spans="1:58">
      <c r="B25" s="5"/>
      <c r="C25" s="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6"/>
      <c r="AQ25" s="6"/>
      <c r="AR25" s="4"/>
      <c r="BE25" s="220"/>
    </row>
    <row r="26" spans="1:58">
      <c r="A26" s="17"/>
      <c r="B26" s="18"/>
      <c r="C26" s="19"/>
      <c r="D26" s="20" t="s">
        <v>27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26">
        <f>ROUND(AG94,2)</f>
        <v>0</v>
      </c>
      <c r="AL26" s="227"/>
      <c r="AM26" s="227"/>
      <c r="AN26" s="227"/>
      <c r="AO26" s="227"/>
      <c r="AP26" s="19"/>
      <c r="AQ26" s="19"/>
      <c r="AR26" s="22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20"/>
      <c r="BF26" s="23"/>
    </row>
    <row r="27" spans="1:58">
      <c r="A27" s="17"/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22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20"/>
      <c r="BF27" s="23"/>
    </row>
    <row r="28" spans="1:58">
      <c r="A28" s="17"/>
      <c r="B28" s="18"/>
      <c r="C28" s="19"/>
      <c r="D28" s="19"/>
      <c r="E28" s="19"/>
      <c r="F28" s="19"/>
      <c r="G28" s="19"/>
      <c r="H28" s="19"/>
      <c r="I28" s="19"/>
      <c r="J28" s="19"/>
      <c r="K28" s="19"/>
      <c r="L28" s="228" t="s">
        <v>28</v>
      </c>
      <c r="M28" s="228"/>
      <c r="N28" s="228"/>
      <c r="O28" s="228"/>
      <c r="P28" s="228"/>
      <c r="Q28" s="19"/>
      <c r="R28" s="19"/>
      <c r="S28" s="19"/>
      <c r="T28" s="19"/>
      <c r="U28" s="19"/>
      <c r="V28" s="19"/>
      <c r="W28" s="228" t="s">
        <v>29</v>
      </c>
      <c r="X28" s="228"/>
      <c r="Y28" s="228"/>
      <c r="Z28" s="228"/>
      <c r="AA28" s="228"/>
      <c r="AB28" s="228"/>
      <c r="AC28" s="228"/>
      <c r="AD28" s="228"/>
      <c r="AE28" s="228"/>
      <c r="AF28" s="19"/>
      <c r="AG28" s="19"/>
      <c r="AH28" s="19"/>
      <c r="AI28" s="19"/>
      <c r="AJ28" s="19"/>
      <c r="AK28" s="228" t="s">
        <v>30</v>
      </c>
      <c r="AL28" s="228"/>
      <c r="AM28" s="228"/>
      <c r="AN28" s="228"/>
      <c r="AO28" s="228"/>
      <c r="AP28" s="19"/>
      <c r="AQ28" s="19"/>
      <c r="AR28" s="22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20"/>
      <c r="BF28" s="23"/>
    </row>
    <row r="29" spans="1:58">
      <c r="A29" s="24"/>
      <c r="B29" s="25"/>
      <c r="C29" s="26"/>
      <c r="D29" s="12" t="s">
        <v>31</v>
      </c>
      <c r="E29" s="26"/>
      <c r="F29" s="12" t="s">
        <v>32</v>
      </c>
      <c r="G29" s="26"/>
      <c r="H29" s="26"/>
      <c r="I29" s="26"/>
      <c r="J29" s="26"/>
      <c r="K29" s="26"/>
      <c r="L29" s="209">
        <v>0.21</v>
      </c>
      <c r="M29" s="210"/>
      <c r="N29" s="210"/>
      <c r="O29" s="210"/>
      <c r="P29" s="210"/>
      <c r="Q29" s="26"/>
      <c r="R29" s="26"/>
      <c r="S29" s="26"/>
      <c r="T29" s="26"/>
      <c r="U29" s="26"/>
      <c r="V29" s="26"/>
      <c r="W29" s="211">
        <f>ROUND(AZ94, 2)</f>
        <v>0</v>
      </c>
      <c r="X29" s="210"/>
      <c r="Y29" s="210"/>
      <c r="Z29" s="210"/>
      <c r="AA29" s="210"/>
      <c r="AB29" s="210"/>
      <c r="AC29" s="210"/>
      <c r="AD29" s="210"/>
      <c r="AE29" s="210"/>
      <c r="AF29" s="26"/>
      <c r="AG29" s="26"/>
      <c r="AH29" s="26"/>
      <c r="AI29" s="26"/>
      <c r="AJ29" s="26"/>
      <c r="AK29" s="211">
        <f>ROUND(AV94, 2)</f>
        <v>0</v>
      </c>
      <c r="AL29" s="210"/>
      <c r="AM29" s="210"/>
      <c r="AN29" s="210"/>
      <c r="AO29" s="210"/>
      <c r="AP29" s="26"/>
      <c r="AQ29" s="26"/>
      <c r="AR29" s="27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21"/>
      <c r="BF29" s="24"/>
    </row>
    <row r="30" spans="1:58">
      <c r="A30" s="24"/>
      <c r="B30" s="25"/>
      <c r="C30" s="26"/>
      <c r="D30" s="26"/>
      <c r="E30" s="26"/>
      <c r="F30" s="12" t="s">
        <v>33</v>
      </c>
      <c r="G30" s="26"/>
      <c r="H30" s="26"/>
      <c r="I30" s="26"/>
      <c r="J30" s="26"/>
      <c r="K30" s="26"/>
      <c r="L30" s="209">
        <v>0.15</v>
      </c>
      <c r="M30" s="210"/>
      <c r="N30" s="210"/>
      <c r="O30" s="210"/>
      <c r="P30" s="210"/>
      <c r="Q30" s="26"/>
      <c r="R30" s="26"/>
      <c r="S30" s="26"/>
      <c r="T30" s="26"/>
      <c r="U30" s="26"/>
      <c r="V30" s="26"/>
      <c r="W30" s="211">
        <f>ROUND(BA94, 2)</f>
        <v>0</v>
      </c>
      <c r="X30" s="210"/>
      <c r="Y30" s="210"/>
      <c r="Z30" s="210"/>
      <c r="AA30" s="210"/>
      <c r="AB30" s="210"/>
      <c r="AC30" s="210"/>
      <c r="AD30" s="210"/>
      <c r="AE30" s="210"/>
      <c r="AF30" s="26"/>
      <c r="AG30" s="26"/>
      <c r="AH30" s="26"/>
      <c r="AI30" s="26"/>
      <c r="AJ30" s="26"/>
      <c r="AK30" s="211">
        <f>ROUND(AW94, 2)</f>
        <v>0</v>
      </c>
      <c r="AL30" s="210"/>
      <c r="AM30" s="210"/>
      <c r="AN30" s="210"/>
      <c r="AO30" s="210"/>
      <c r="AP30" s="26"/>
      <c r="AQ30" s="26"/>
      <c r="AR30" s="27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21"/>
      <c r="BF30" s="24"/>
    </row>
    <row r="31" spans="1:58">
      <c r="A31" s="24"/>
      <c r="B31" s="25"/>
      <c r="C31" s="26"/>
      <c r="D31" s="26"/>
      <c r="E31" s="26"/>
      <c r="F31" s="12" t="s">
        <v>34</v>
      </c>
      <c r="G31" s="26"/>
      <c r="H31" s="26"/>
      <c r="I31" s="26"/>
      <c r="J31" s="26"/>
      <c r="K31" s="26"/>
      <c r="L31" s="209">
        <v>0.21</v>
      </c>
      <c r="M31" s="210"/>
      <c r="N31" s="210"/>
      <c r="O31" s="210"/>
      <c r="P31" s="210"/>
      <c r="Q31" s="26"/>
      <c r="R31" s="26"/>
      <c r="S31" s="26"/>
      <c r="T31" s="26"/>
      <c r="U31" s="26"/>
      <c r="V31" s="26"/>
      <c r="W31" s="211">
        <f>ROUND(BB94, 2)</f>
        <v>0</v>
      </c>
      <c r="X31" s="210"/>
      <c r="Y31" s="210"/>
      <c r="Z31" s="210"/>
      <c r="AA31" s="210"/>
      <c r="AB31" s="210"/>
      <c r="AC31" s="210"/>
      <c r="AD31" s="210"/>
      <c r="AE31" s="210"/>
      <c r="AF31" s="26"/>
      <c r="AG31" s="26"/>
      <c r="AH31" s="26"/>
      <c r="AI31" s="26"/>
      <c r="AJ31" s="26"/>
      <c r="AK31" s="211">
        <v>0</v>
      </c>
      <c r="AL31" s="210"/>
      <c r="AM31" s="210"/>
      <c r="AN31" s="210"/>
      <c r="AO31" s="210"/>
      <c r="AP31" s="26"/>
      <c r="AQ31" s="26"/>
      <c r="AR31" s="27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21"/>
      <c r="BF31" s="24"/>
    </row>
    <row r="32" spans="1:58">
      <c r="A32" s="24"/>
      <c r="B32" s="25"/>
      <c r="C32" s="26"/>
      <c r="D32" s="26"/>
      <c r="E32" s="26"/>
      <c r="F32" s="12" t="s">
        <v>35</v>
      </c>
      <c r="G32" s="26"/>
      <c r="H32" s="26"/>
      <c r="I32" s="26"/>
      <c r="J32" s="26"/>
      <c r="K32" s="26"/>
      <c r="L32" s="209">
        <v>0.15</v>
      </c>
      <c r="M32" s="210"/>
      <c r="N32" s="210"/>
      <c r="O32" s="210"/>
      <c r="P32" s="210"/>
      <c r="Q32" s="26"/>
      <c r="R32" s="26"/>
      <c r="S32" s="26"/>
      <c r="T32" s="26"/>
      <c r="U32" s="26"/>
      <c r="V32" s="26"/>
      <c r="W32" s="211">
        <f>ROUND(BC94, 2)</f>
        <v>0</v>
      </c>
      <c r="X32" s="210"/>
      <c r="Y32" s="210"/>
      <c r="Z32" s="210"/>
      <c r="AA32" s="210"/>
      <c r="AB32" s="210"/>
      <c r="AC32" s="210"/>
      <c r="AD32" s="210"/>
      <c r="AE32" s="210"/>
      <c r="AF32" s="26"/>
      <c r="AG32" s="26"/>
      <c r="AH32" s="26"/>
      <c r="AI32" s="26"/>
      <c r="AJ32" s="26"/>
      <c r="AK32" s="211">
        <v>0</v>
      </c>
      <c r="AL32" s="210"/>
      <c r="AM32" s="210"/>
      <c r="AN32" s="210"/>
      <c r="AO32" s="210"/>
      <c r="AP32" s="26"/>
      <c r="AQ32" s="26"/>
      <c r="AR32" s="27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21"/>
      <c r="BF32" s="24"/>
    </row>
    <row r="33" spans="1:58">
      <c r="A33" s="24"/>
      <c r="B33" s="25"/>
      <c r="C33" s="26"/>
      <c r="D33" s="26"/>
      <c r="E33" s="26"/>
      <c r="F33" s="12" t="s">
        <v>36</v>
      </c>
      <c r="G33" s="26"/>
      <c r="H33" s="26"/>
      <c r="I33" s="26"/>
      <c r="J33" s="26"/>
      <c r="K33" s="26"/>
      <c r="L33" s="209">
        <v>0</v>
      </c>
      <c r="M33" s="210"/>
      <c r="N33" s="210"/>
      <c r="O33" s="210"/>
      <c r="P33" s="210"/>
      <c r="Q33" s="26"/>
      <c r="R33" s="26"/>
      <c r="S33" s="26"/>
      <c r="T33" s="26"/>
      <c r="U33" s="26"/>
      <c r="V33" s="26"/>
      <c r="W33" s="211">
        <f>ROUND(BD94, 2)</f>
        <v>0</v>
      </c>
      <c r="X33" s="210"/>
      <c r="Y33" s="210"/>
      <c r="Z33" s="210"/>
      <c r="AA33" s="210"/>
      <c r="AB33" s="210"/>
      <c r="AC33" s="210"/>
      <c r="AD33" s="210"/>
      <c r="AE33" s="210"/>
      <c r="AF33" s="26"/>
      <c r="AG33" s="26"/>
      <c r="AH33" s="26"/>
      <c r="AI33" s="26"/>
      <c r="AJ33" s="26"/>
      <c r="AK33" s="211">
        <v>0</v>
      </c>
      <c r="AL33" s="210"/>
      <c r="AM33" s="210"/>
      <c r="AN33" s="210"/>
      <c r="AO33" s="210"/>
      <c r="AP33" s="26"/>
      <c r="AQ33" s="26"/>
      <c r="AR33" s="27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21"/>
      <c r="BF33" s="24"/>
    </row>
    <row r="34" spans="1:58">
      <c r="A34" s="17"/>
      <c r="B34" s="18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22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20"/>
      <c r="BF34" s="23"/>
    </row>
    <row r="35" spans="1:58" ht="15.6">
      <c r="A35" s="17"/>
      <c r="B35" s="18"/>
      <c r="C35" s="28"/>
      <c r="D35" s="29" t="s">
        <v>37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 t="s">
        <v>38</v>
      </c>
      <c r="U35" s="30"/>
      <c r="V35" s="30"/>
      <c r="W35" s="30"/>
      <c r="X35" s="212" t="s">
        <v>39</v>
      </c>
      <c r="Y35" s="213"/>
      <c r="Z35" s="213"/>
      <c r="AA35" s="213"/>
      <c r="AB35" s="213"/>
      <c r="AC35" s="30"/>
      <c r="AD35" s="30"/>
      <c r="AE35" s="30"/>
      <c r="AF35" s="30"/>
      <c r="AG35" s="30"/>
      <c r="AH35" s="30"/>
      <c r="AI35" s="30"/>
      <c r="AJ35" s="30"/>
      <c r="AK35" s="214">
        <f>SUM(AK26:AK33)</f>
        <v>0</v>
      </c>
      <c r="AL35" s="213"/>
      <c r="AM35" s="213"/>
      <c r="AN35" s="213"/>
      <c r="AO35" s="215"/>
      <c r="AP35" s="28"/>
      <c r="AQ35" s="28"/>
      <c r="AR35" s="22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17"/>
      <c r="BF35" s="23"/>
    </row>
    <row r="36" spans="1:58">
      <c r="A36" s="17"/>
      <c r="B36" s="1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22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17"/>
      <c r="BF36" s="23"/>
    </row>
    <row r="37" spans="1:58">
      <c r="A37" s="17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22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17"/>
      <c r="BF37" s="23"/>
    </row>
    <row r="38" spans="1:58">
      <c r="B38" s="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4"/>
    </row>
    <row r="39" spans="1:58">
      <c r="B39" s="5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4"/>
    </row>
    <row r="40" spans="1:58">
      <c r="B40" s="5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4"/>
    </row>
    <row r="41" spans="1:58">
      <c r="B41" s="5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4"/>
    </row>
    <row r="42" spans="1:58">
      <c r="B42" s="5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4"/>
    </row>
    <row r="43" spans="1:58">
      <c r="B43" s="5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4"/>
    </row>
    <row r="44" spans="1:58">
      <c r="B44" s="5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4"/>
    </row>
    <row r="45" spans="1:58"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4"/>
    </row>
    <row r="46" spans="1:58">
      <c r="B46" s="5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4"/>
    </row>
    <row r="47" spans="1:58">
      <c r="B47" s="5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4"/>
    </row>
    <row r="48" spans="1:58">
      <c r="B48" s="5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4"/>
    </row>
    <row r="49" spans="1:58">
      <c r="A49" s="23"/>
      <c r="B49" s="32"/>
      <c r="C49" s="33"/>
      <c r="D49" s="34" t="s">
        <v>40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41</v>
      </c>
      <c r="AI49" s="35"/>
      <c r="AJ49" s="35"/>
      <c r="AK49" s="35"/>
      <c r="AL49" s="35"/>
      <c r="AM49" s="35"/>
      <c r="AN49" s="35"/>
      <c r="AO49" s="35"/>
      <c r="AP49" s="33"/>
      <c r="AQ49" s="33"/>
      <c r="AR49" s="36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</row>
    <row r="50" spans="1:58">
      <c r="B50" s="5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4"/>
    </row>
    <row r="51" spans="1:58">
      <c r="B51" s="5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4"/>
    </row>
    <row r="52" spans="1:58">
      <c r="B52" s="5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4"/>
    </row>
    <row r="53" spans="1:58">
      <c r="B53" s="5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4"/>
    </row>
    <row r="54" spans="1:58">
      <c r="B54" s="5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4"/>
    </row>
    <row r="55" spans="1:58">
      <c r="B55" s="5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4"/>
    </row>
    <row r="56" spans="1:58">
      <c r="B56" s="5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4"/>
    </row>
    <row r="57" spans="1:58">
      <c r="B57" s="5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4"/>
    </row>
    <row r="58" spans="1:58">
      <c r="B58" s="5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4"/>
    </row>
    <row r="59" spans="1:58">
      <c r="B59" s="5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4"/>
    </row>
    <row r="60" spans="1:58">
      <c r="A60" s="17"/>
      <c r="B60" s="18"/>
      <c r="C60" s="19"/>
      <c r="D60" s="37" t="s">
        <v>42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37" t="s">
        <v>43</v>
      </c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37" t="s">
        <v>42</v>
      </c>
      <c r="AI60" s="21"/>
      <c r="AJ60" s="21"/>
      <c r="AK60" s="21"/>
      <c r="AL60" s="21"/>
      <c r="AM60" s="37" t="s">
        <v>43</v>
      </c>
      <c r="AN60" s="21"/>
      <c r="AO60" s="21"/>
      <c r="AP60" s="19"/>
      <c r="AQ60" s="19"/>
      <c r="AR60" s="22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17"/>
      <c r="BF60" s="23"/>
    </row>
    <row r="61" spans="1:58">
      <c r="B61" s="5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4"/>
    </row>
    <row r="62" spans="1:58">
      <c r="B62" s="5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4"/>
    </row>
    <row r="63" spans="1:58">
      <c r="B63" s="5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4"/>
    </row>
    <row r="64" spans="1:58">
      <c r="A64" s="17"/>
      <c r="B64" s="18"/>
      <c r="C64" s="19"/>
      <c r="D64" s="34" t="s">
        <v>44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4" t="s">
        <v>45</v>
      </c>
      <c r="AI64" s="38"/>
      <c r="AJ64" s="38"/>
      <c r="AK64" s="38"/>
      <c r="AL64" s="38"/>
      <c r="AM64" s="38"/>
      <c r="AN64" s="38"/>
      <c r="AO64" s="38"/>
      <c r="AP64" s="19"/>
      <c r="AQ64" s="19"/>
      <c r="AR64" s="22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17"/>
      <c r="BF64" s="23"/>
    </row>
    <row r="65" spans="1:58">
      <c r="B65" s="5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4"/>
    </row>
    <row r="66" spans="1:58">
      <c r="B66" s="5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4"/>
    </row>
    <row r="67" spans="1:58">
      <c r="B67" s="5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4"/>
    </row>
    <row r="68" spans="1:58">
      <c r="B68" s="5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4"/>
    </row>
    <row r="69" spans="1:58">
      <c r="B69" s="5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4"/>
    </row>
    <row r="70" spans="1:58">
      <c r="B70" s="5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4"/>
    </row>
    <row r="71" spans="1:58">
      <c r="B71" s="5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4"/>
    </row>
    <row r="72" spans="1:58">
      <c r="B72" s="5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4"/>
    </row>
    <row r="73" spans="1:58">
      <c r="B73" s="5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4"/>
    </row>
    <row r="74" spans="1:58">
      <c r="B74" s="5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4"/>
    </row>
    <row r="75" spans="1:58">
      <c r="A75" s="17"/>
      <c r="B75" s="18"/>
      <c r="C75" s="19"/>
      <c r="D75" s="37" t="s">
        <v>42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37" t="s">
        <v>43</v>
      </c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37" t="s">
        <v>42</v>
      </c>
      <c r="AI75" s="21"/>
      <c r="AJ75" s="21"/>
      <c r="AK75" s="21"/>
      <c r="AL75" s="21"/>
      <c r="AM75" s="37" t="s">
        <v>43</v>
      </c>
      <c r="AN75" s="21"/>
      <c r="AO75" s="21"/>
      <c r="AP75" s="19"/>
      <c r="AQ75" s="19"/>
      <c r="AR75" s="22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17"/>
      <c r="BF75" s="23"/>
    </row>
    <row r="76" spans="1:58">
      <c r="A76" s="17"/>
      <c r="B76" s="18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22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17"/>
      <c r="BF76" s="23"/>
    </row>
    <row r="77" spans="1:58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2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17"/>
      <c r="BF77" s="23"/>
    </row>
    <row r="81" spans="1:58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2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17"/>
      <c r="BF81" s="23"/>
    </row>
    <row r="82" spans="1:58" ht="17.399999999999999">
      <c r="A82" s="17"/>
      <c r="B82" s="18"/>
      <c r="C82" s="7" t="s">
        <v>46</v>
      </c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22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17"/>
      <c r="BF82" s="23"/>
    </row>
    <row r="83" spans="1:58">
      <c r="A83" s="17"/>
      <c r="B83" s="18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22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17"/>
      <c r="BF83" s="23"/>
    </row>
    <row r="84" spans="1:58">
      <c r="A84" s="43"/>
      <c r="B84" s="44"/>
      <c r="C84" s="12" t="s">
        <v>7</v>
      </c>
      <c r="D84" s="45"/>
      <c r="E84" s="45"/>
      <c r="F84" s="45"/>
      <c r="G84" s="45"/>
      <c r="H84" s="45"/>
      <c r="I84" s="45"/>
      <c r="J84" s="45"/>
      <c r="K84" s="45"/>
      <c r="L84" s="45" t="str">
        <f>K5</f>
        <v>A_B</v>
      </c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6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</row>
    <row r="85" spans="1:58">
      <c r="A85" s="47"/>
      <c r="B85" s="48"/>
      <c r="C85" s="49" t="s">
        <v>10</v>
      </c>
      <c r="D85" s="50"/>
      <c r="E85" s="50"/>
      <c r="F85" s="50"/>
      <c r="G85" s="50"/>
      <c r="H85" s="50"/>
      <c r="I85" s="50"/>
      <c r="J85" s="50"/>
      <c r="K85" s="50"/>
      <c r="L85" s="207" t="str">
        <f>K6</f>
        <v>Oprava komunikace Areál dílny Hranečník</v>
      </c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K85" s="208"/>
      <c r="AL85" s="208"/>
      <c r="AM85" s="208"/>
      <c r="AN85" s="208"/>
      <c r="AO85" s="208"/>
      <c r="AP85" s="50"/>
      <c r="AQ85" s="50"/>
      <c r="AR85" s="51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</row>
    <row r="86" spans="1:58">
      <c r="A86" s="17"/>
      <c r="B86" s="18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22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17"/>
      <c r="BF86" s="23"/>
    </row>
    <row r="87" spans="1:58">
      <c r="A87" s="17"/>
      <c r="B87" s="18"/>
      <c r="C87" s="12" t="s">
        <v>14</v>
      </c>
      <c r="D87" s="19"/>
      <c r="E87" s="19"/>
      <c r="F87" s="19"/>
      <c r="G87" s="19"/>
      <c r="H87" s="19"/>
      <c r="I87" s="19"/>
      <c r="J87" s="19"/>
      <c r="K87" s="19"/>
      <c r="L87" s="52" t="str">
        <f>IF(K8="","",K8)</f>
        <v>Počáteční 1962/36, 710 00 Ostrava- Slezská Ostrava</v>
      </c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2" t="s">
        <v>16</v>
      </c>
      <c r="AJ87" s="19"/>
      <c r="AK87" s="19"/>
      <c r="AL87" s="19"/>
      <c r="AM87" s="193">
        <f>IF(AN8= "","",AN8)</f>
        <v>45096</v>
      </c>
      <c r="AN87" s="193"/>
      <c r="AO87" s="19"/>
      <c r="AP87" s="19"/>
      <c r="AQ87" s="19"/>
      <c r="AR87" s="22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17"/>
      <c r="BF87" s="23"/>
    </row>
    <row r="88" spans="1:58">
      <c r="A88" s="17"/>
      <c r="B88" s="18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22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17"/>
      <c r="BF88" s="23"/>
    </row>
    <row r="89" spans="1:58">
      <c r="A89" s="17"/>
      <c r="B89" s="18"/>
      <c r="C89" s="12" t="s">
        <v>17</v>
      </c>
      <c r="D89" s="19"/>
      <c r="E89" s="19"/>
      <c r="F89" s="19"/>
      <c r="G89" s="19"/>
      <c r="H89" s="19"/>
      <c r="I89" s="19"/>
      <c r="J89" s="19"/>
      <c r="K89" s="19"/>
      <c r="L89" s="45" t="str">
        <f>IF(E11= "","",E11)</f>
        <v>Dopravní podnik Ostrava a.s.</v>
      </c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2" t="s">
        <v>23</v>
      </c>
      <c r="AJ89" s="19"/>
      <c r="AK89" s="19"/>
      <c r="AL89" s="19"/>
      <c r="AM89" s="194" t="str">
        <f>IF(E17="","",E17)</f>
        <v xml:space="preserve"> </v>
      </c>
      <c r="AN89" s="195"/>
      <c r="AO89" s="195"/>
      <c r="AP89" s="195"/>
      <c r="AQ89" s="19"/>
      <c r="AR89" s="22"/>
      <c r="AS89" s="196" t="s">
        <v>47</v>
      </c>
      <c r="AT89" s="197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17"/>
      <c r="BF89" s="23"/>
    </row>
    <row r="90" spans="1:58">
      <c r="A90" s="17"/>
      <c r="B90" s="18"/>
      <c r="C90" s="12" t="s">
        <v>21</v>
      </c>
      <c r="D90" s="19"/>
      <c r="E90" s="19"/>
      <c r="F90" s="19"/>
      <c r="G90" s="19"/>
      <c r="H90" s="19"/>
      <c r="I90" s="19"/>
      <c r="J90" s="19"/>
      <c r="K90" s="19"/>
      <c r="L90" s="45" t="str">
        <f>IF(E14= "Vyplň údaj","",E14)</f>
        <v/>
      </c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2" t="s">
        <v>25</v>
      </c>
      <c r="AJ90" s="19"/>
      <c r="AK90" s="19"/>
      <c r="AL90" s="19"/>
      <c r="AM90" s="194" t="str">
        <f>IF(E20="","",E20)</f>
        <v xml:space="preserve"> </v>
      </c>
      <c r="AN90" s="195"/>
      <c r="AO90" s="195"/>
      <c r="AP90" s="195"/>
      <c r="AQ90" s="19"/>
      <c r="AR90" s="22"/>
      <c r="AS90" s="198"/>
      <c r="AT90" s="199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17"/>
      <c r="BF90" s="23"/>
    </row>
    <row r="91" spans="1:58">
      <c r="A91" s="17"/>
      <c r="B91" s="18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22"/>
      <c r="AS91" s="200"/>
      <c r="AT91" s="201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17"/>
      <c r="BF91" s="23"/>
    </row>
    <row r="92" spans="1:58" ht="45.6">
      <c r="A92" s="17"/>
      <c r="B92" s="18"/>
      <c r="C92" s="202" t="s">
        <v>48</v>
      </c>
      <c r="D92" s="203"/>
      <c r="E92" s="203"/>
      <c r="F92" s="203"/>
      <c r="G92" s="203"/>
      <c r="H92" s="59"/>
      <c r="I92" s="204" t="s">
        <v>49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05" t="s">
        <v>50</v>
      </c>
      <c r="AH92" s="203"/>
      <c r="AI92" s="203"/>
      <c r="AJ92" s="203"/>
      <c r="AK92" s="203"/>
      <c r="AL92" s="203"/>
      <c r="AM92" s="203"/>
      <c r="AN92" s="204" t="s">
        <v>51</v>
      </c>
      <c r="AO92" s="203"/>
      <c r="AP92" s="206"/>
      <c r="AQ92" s="60" t="s">
        <v>52</v>
      </c>
      <c r="AR92" s="22"/>
      <c r="AS92" s="61" t="s">
        <v>53</v>
      </c>
      <c r="AT92" s="62" t="s">
        <v>54</v>
      </c>
      <c r="AU92" s="62" t="s">
        <v>55</v>
      </c>
      <c r="AV92" s="62" t="s">
        <v>56</v>
      </c>
      <c r="AW92" s="62" t="s">
        <v>57</v>
      </c>
      <c r="AX92" s="62" t="s">
        <v>58</v>
      </c>
      <c r="AY92" s="62" t="s">
        <v>59</v>
      </c>
      <c r="AZ92" s="62" t="s">
        <v>60</v>
      </c>
      <c r="BA92" s="62" t="s">
        <v>61</v>
      </c>
      <c r="BB92" s="62" t="s">
        <v>62</v>
      </c>
      <c r="BC92" s="62" t="s">
        <v>63</v>
      </c>
      <c r="BD92" s="63" t="s">
        <v>64</v>
      </c>
      <c r="BE92" s="17"/>
      <c r="BF92" s="23"/>
    </row>
    <row r="93" spans="1:58">
      <c r="A93" s="17"/>
      <c r="B93" s="18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2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17"/>
      <c r="BF93" s="23"/>
    </row>
    <row r="94" spans="1:58" ht="15.6">
      <c r="A94" s="67"/>
      <c r="B94" s="68"/>
      <c r="C94" s="69" t="s">
        <v>65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191">
        <f>ROUND(SUM(AG95:AG95),2)</f>
        <v>0</v>
      </c>
      <c r="AH94" s="191"/>
      <c r="AI94" s="191"/>
      <c r="AJ94" s="191"/>
      <c r="AK94" s="191"/>
      <c r="AL94" s="191"/>
      <c r="AM94" s="191"/>
      <c r="AN94" s="192">
        <f>SUM(AG94,AT94)</f>
        <v>0</v>
      </c>
      <c r="AO94" s="192"/>
      <c r="AP94" s="192"/>
      <c r="AQ94" s="71" t="s">
        <v>1</v>
      </c>
      <c r="AR94" s="72"/>
      <c r="AS94" s="73">
        <f>ROUND(SUM(AS95:AS95),2)</f>
        <v>0</v>
      </c>
      <c r="AT94" s="74">
        <f>ROUND(SUM(AV94:AW94),2)</f>
        <v>0</v>
      </c>
      <c r="AU94" s="75">
        <f>ROUND(SUM(AU95:AU95),5)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ROUND(SUM(AZ95:AZ95),2)</f>
        <v>0</v>
      </c>
      <c r="BA94" s="74">
        <f>ROUND(SUM(BA95:BA95),2)</f>
        <v>0</v>
      </c>
      <c r="BB94" s="74">
        <f>ROUND(SUM(BB95:BB95),2)</f>
        <v>0</v>
      </c>
      <c r="BC94" s="74">
        <f>ROUND(SUM(BC95:BC95),2)</f>
        <v>0</v>
      </c>
      <c r="BD94" s="76">
        <f>ROUND(SUM(BD95:BD95),2)</f>
        <v>0</v>
      </c>
      <c r="BE94" s="67"/>
      <c r="BF94" s="67"/>
    </row>
    <row r="95" spans="1:58" ht="22.2">
      <c r="A95" s="77" t="s">
        <v>66</v>
      </c>
      <c r="B95" s="78"/>
      <c r="C95" s="79"/>
      <c r="D95" s="188" t="s">
        <v>68</v>
      </c>
      <c r="E95" s="188"/>
      <c r="F95" s="188"/>
      <c r="G95" s="188"/>
      <c r="H95" s="188"/>
      <c r="I95" s="80"/>
      <c r="J95" s="188" t="s">
        <v>11</v>
      </c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  <c r="AF95" s="188"/>
      <c r="AG95" s="189">
        <f>'[1]B - Oprava komunikace Are...'!J30</f>
        <v>0</v>
      </c>
      <c r="AH95" s="190"/>
      <c r="AI95" s="190"/>
      <c r="AJ95" s="190"/>
      <c r="AK95" s="190"/>
      <c r="AL95" s="190"/>
      <c r="AM95" s="190"/>
      <c r="AN95" s="189">
        <f>SUM(AG95,AT95)</f>
        <v>0</v>
      </c>
      <c r="AO95" s="190"/>
      <c r="AP95" s="190"/>
      <c r="AQ95" s="81" t="s">
        <v>67</v>
      </c>
      <c r="AR95" s="82"/>
      <c r="AS95" s="84">
        <v>0</v>
      </c>
      <c r="AT95" s="85">
        <f>ROUND(SUM(AV95:AW95),2)</f>
        <v>0</v>
      </c>
      <c r="AU95" s="86">
        <f>'[1]B - Oprava komunikace Are...'!P127</f>
        <v>0</v>
      </c>
      <c r="AV95" s="85">
        <f>'[1]B - Oprava komunikace Are...'!J33</f>
        <v>0</v>
      </c>
      <c r="AW95" s="85">
        <f>'[1]B - Oprava komunikace Are...'!J34</f>
        <v>0</v>
      </c>
      <c r="AX95" s="85">
        <f>'[1]B - Oprava komunikace Are...'!J35</f>
        <v>0</v>
      </c>
      <c r="AY95" s="85">
        <f>'[1]B - Oprava komunikace Are...'!J36</f>
        <v>0</v>
      </c>
      <c r="AZ95" s="85">
        <f>'[1]B - Oprava komunikace Are...'!F33</f>
        <v>0</v>
      </c>
      <c r="BA95" s="85">
        <f>'[1]B - Oprava komunikace Are...'!F34</f>
        <v>0</v>
      </c>
      <c r="BB95" s="85">
        <f>'[1]B - Oprava komunikace Are...'!F35</f>
        <v>0</v>
      </c>
      <c r="BC95" s="85">
        <f>'[1]B - Oprava komunikace Are...'!F36</f>
        <v>0</v>
      </c>
      <c r="BD95" s="87">
        <f>'[1]B - Oprava komunikace Are...'!F37</f>
        <v>0</v>
      </c>
      <c r="BE95" s="83"/>
      <c r="BF95" s="83"/>
    </row>
    <row r="96" spans="1:58">
      <c r="A96" s="17"/>
      <c r="B96" s="18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22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23"/>
    </row>
    <row r="97" spans="1:58">
      <c r="A97" s="17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2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23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85:AO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D95:H95"/>
    <mergeCell ref="J95:AF95"/>
    <mergeCell ref="AG95:AM95"/>
    <mergeCell ref="AN95:AP95"/>
    <mergeCell ref="AG94:AM94"/>
    <mergeCell ref="AN94:AP94"/>
  </mergeCells>
  <hyperlinks>
    <hyperlink ref="A95" location="'B - Oprava komunikace Are...'!C2" display="/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63"/>
  <sheetViews>
    <sheetView tabSelected="1" topLeftCell="A91" workbookViewId="0">
      <selection activeCell="Y136" sqref="Y136"/>
    </sheetView>
  </sheetViews>
  <sheetFormatPr defaultRowHeight="14.4"/>
  <cols>
    <col min="1" max="1" width="6.44140625" customWidth="1"/>
    <col min="2" max="2" width="0.88671875" customWidth="1"/>
    <col min="3" max="4" width="3.33203125" customWidth="1"/>
    <col min="5" max="5" width="13.33203125" customWidth="1"/>
    <col min="6" max="6" width="39.5546875" customWidth="1"/>
    <col min="7" max="7" width="5.6640625" customWidth="1"/>
    <col min="8" max="8" width="10.88671875" customWidth="1"/>
    <col min="9" max="9" width="12.33203125" customWidth="1"/>
    <col min="10" max="10" width="17.33203125" customWidth="1"/>
    <col min="11" max="11" width="0" hidden="1" customWidth="1"/>
    <col min="12" max="12" width="7.33203125" customWidth="1"/>
    <col min="13" max="13" width="0" hidden="1" customWidth="1"/>
    <col min="15" max="21" width="0" hidden="1" customWidth="1"/>
    <col min="22" max="22" width="9.5546875" customWidth="1"/>
  </cols>
  <sheetData>
    <row r="2" spans="1:22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</row>
    <row r="3" spans="1:22">
      <c r="B3" s="93"/>
      <c r="C3" s="101"/>
      <c r="D3" s="101"/>
      <c r="E3" s="101"/>
      <c r="F3" s="101"/>
      <c r="G3" s="101"/>
      <c r="H3" s="101"/>
      <c r="I3" s="101"/>
      <c r="J3" s="101"/>
      <c r="K3" s="101"/>
      <c r="L3" s="4"/>
    </row>
    <row r="4" spans="1:22" ht="17.399999999999999">
      <c r="B4" s="4"/>
      <c r="D4" s="112" t="s">
        <v>100</v>
      </c>
      <c r="L4" s="4"/>
      <c r="M4" s="170" t="s">
        <v>5</v>
      </c>
    </row>
    <row r="5" spans="1:22">
      <c r="B5" s="4"/>
      <c r="L5" s="4"/>
    </row>
    <row r="6" spans="1:22">
      <c r="B6" s="4"/>
      <c r="D6" s="113" t="s">
        <v>10</v>
      </c>
      <c r="L6" s="4"/>
    </row>
    <row r="7" spans="1:22">
      <c r="B7" s="4"/>
      <c r="E7" s="232" t="str">
        <f>'[1]Rekapitulace stavby'!K6</f>
        <v>Oprava komunikace Areál dílny Hranečník</v>
      </c>
      <c r="F7" s="233"/>
      <c r="G7" s="233"/>
      <c r="H7" s="233"/>
      <c r="L7" s="4"/>
    </row>
    <row r="8" spans="1:22">
      <c r="A8" s="17"/>
      <c r="B8" s="22"/>
      <c r="C8" s="17"/>
      <c r="D8" s="113" t="s">
        <v>70</v>
      </c>
      <c r="E8" s="17"/>
      <c r="F8" s="17"/>
      <c r="G8" s="17"/>
      <c r="H8" s="17"/>
      <c r="I8" s="17"/>
      <c r="J8" s="17"/>
      <c r="K8" s="17"/>
      <c r="L8" s="36"/>
      <c r="M8" s="23"/>
      <c r="N8" s="23"/>
      <c r="O8" s="23"/>
      <c r="P8" s="23"/>
      <c r="Q8" s="23"/>
      <c r="R8" s="23"/>
      <c r="S8" s="17"/>
      <c r="T8" s="17"/>
      <c r="U8" s="17"/>
      <c r="V8" s="17"/>
    </row>
    <row r="9" spans="1:22">
      <c r="A9" s="17"/>
      <c r="B9" s="22"/>
      <c r="C9" s="17"/>
      <c r="D9" s="17"/>
      <c r="E9" s="234" t="s">
        <v>114</v>
      </c>
      <c r="F9" s="235"/>
      <c r="G9" s="235"/>
      <c r="H9" s="235"/>
      <c r="I9" s="17"/>
      <c r="J9" s="17"/>
      <c r="K9" s="17"/>
      <c r="L9" s="36"/>
      <c r="M9" s="23"/>
      <c r="N9" s="23"/>
      <c r="O9" s="23"/>
      <c r="P9" s="23"/>
      <c r="Q9" s="23"/>
      <c r="R9" s="23"/>
      <c r="S9" s="17"/>
      <c r="T9" s="17"/>
      <c r="U9" s="17"/>
      <c r="V9" s="17"/>
    </row>
    <row r="10" spans="1:22">
      <c r="A10" s="17"/>
      <c r="B10" s="22"/>
      <c r="C10" s="17"/>
      <c r="D10" s="17"/>
      <c r="E10" s="17"/>
      <c r="F10" s="17"/>
      <c r="G10" s="17"/>
      <c r="H10" s="17"/>
      <c r="I10" s="17"/>
      <c r="J10" s="17"/>
      <c r="K10" s="17"/>
      <c r="L10" s="36"/>
      <c r="M10" s="23"/>
      <c r="N10" s="23"/>
      <c r="O10" s="23"/>
      <c r="P10" s="23"/>
      <c r="Q10" s="23"/>
      <c r="R10" s="23"/>
      <c r="S10" s="17"/>
      <c r="T10" s="17"/>
      <c r="U10" s="17"/>
      <c r="V10" s="17"/>
    </row>
    <row r="11" spans="1:22">
      <c r="A11" s="17"/>
      <c r="B11" s="22"/>
      <c r="C11" s="17"/>
      <c r="D11" s="113" t="s">
        <v>12</v>
      </c>
      <c r="E11" s="17"/>
      <c r="F11" s="125" t="s">
        <v>1</v>
      </c>
      <c r="G11" s="17"/>
      <c r="H11" s="17"/>
      <c r="I11" s="113" t="s">
        <v>13</v>
      </c>
      <c r="J11" s="125" t="s">
        <v>1</v>
      </c>
      <c r="K11" s="17"/>
      <c r="L11" s="36"/>
      <c r="M11" s="23"/>
      <c r="N11" s="23"/>
      <c r="O11" s="23"/>
      <c r="P11" s="23"/>
      <c r="Q11" s="23"/>
      <c r="R11" s="23"/>
      <c r="S11" s="17"/>
      <c r="T11" s="17"/>
      <c r="U11" s="17"/>
      <c r="V11" s="17"/>
    </row>
    <row r="12" spans="1:22">
      <c r="A12" s="17"/>
      <c r="B12" s="22"/>
      <c r="C12" s="17"/>
      <c r="D12" s="113" t="s">
        <v>14</v>
      </c>
      <c r="E12" s="17"/>
      <c r="F12" s="125" t="s">
        <v>24</v>
      </c>
      <c r="G12" s="17"/>
      <c r="H12" s="17"/>
      <c r="I12" s="113" t="s">
        <v>16</v>
      </c>
      <c r="J12" s="146">
        <f>'[1]Rekapitulace stavby'!AN8</f>
        <v>45096</v>
      </c>
      <c r="K12" s="17"/>
      <c r="L12" s="36"/>
      <c r="M12" s="23"/>
      <c r="N12" s="23"/>
      <c r="O12" s="23"/>
      <c r="P12" s="23"/>
      <c r="Q12" s="23"/>
      <c r="R12" s="23"/>
      <c r="S12" s="17"/>
      <c r="T12" s="17"/>
      <c r="U12" s="17"/>
      <c r="V12" s="17"/>
    </row>
    <row r="13" spans="1:22">
      <c r="A13" s="17"/>
      <c r="B13" s="22"/>
      <c r="C13" s="17"/>
      <c r="D13" s="17"/>
      <c r="E13" s="17"/>
      <c r="F13" s="17"/>
      <c r="G13" s="17"/>
      <c r="H13" s="17"/>
      <c r="I13" s="17"/>
      <c r="J13" s="17"/>
      <c r="K13" s="17"/>
      <c r="L13" s="36"/>
      <c r="M13" s="23"/>
      <c r="N13" s="23"/>
      <c r="O13" s="23"/>
      <c r="P13" s="23"/>
      <c r="Q13" s="23"/>
      <c r="R13" s="23"/>
      <c r="S13" s="17"/>
      <c r="T13" s="17"/>
      <c r="U13" s="17"/>
      <c r="V13" s="17"/>
    </row>
    <row r="14" spans="1:22">
      <c r="A14" s="17"/>
      <c r="B14" s="22"/>
      <c r="C14" s="17"/>
      <c r="D14" s="113" t="s">
        <v>17</v>
      </c>
      <c r="E14" s="17"/>
      <c r="F14" s="17"/>
      <c r="G14" s="17"/>
      <c r="H14" s="17"/>
      <c r="I14" s="113" t="s">
        <v>18</v>
      </c>
      <c r="J14" s="125" t="str">
        <f>IF('[1]Rekapitulace stavby'!AN10="","",'[1]Rekapitulace stavby'!AN10)</f>
        <v/>
      </c>
      <c r="K14" s="17"/>
      <c r="L14" s="36"/>
      <c r="M14" s="23"/>
      <c r="N14" s="23"/>
      <c r="O14" s="23"/>
      <c r="P14" s="23"/>
      <c r="Q14" s="23"/>
      <c r="R14" s="23"/>
      <c r="S14" s="17"/>
      <c r="T14" s="17"/>
      <c r="U14" s="17"/>
      <c r="V14" s="17"/>
    </row>
    <row r="15" spans="1:22">
      <c r="A15" s="17"/>
      <c r="B15" s="22"/>
      <c r="C15" s="17"/>
      <c r="D15" s="17"/>
      <c r="E15" s="125" t="str">
        <f>IF('[1]Rekapitulace stavby'!E11="","",'[1]Rekapitulace stavby'!E11)</f>
        <v>Dopravní podnik Ostrava a.s.</v>
      </c>
      <c r="F15" s="17"/>
      <c r="G15" s="17"/>
      <c r="H15" s="17"/>
      <c r="I15" s="113" t="s">
        <v>20</v>
      </c>
      <c r="J15" s="125" t="str">
        <f>IF('[1]Rekapitulace stavby'!AN11="","",'[1]Rekapitulace stavby'!AN11)</f>
        <v/>
      </c>
      <c r="K15" s="17"/>
      <c r="L15" s="36"/>
      <c r="M15" s="23"/>
      <c r="N15" s="23"/>
      <c r="O15" s="23"/>
      <c r="P15" s="23"/>
      <c r="Q15" s="23"/>
      <c r="R15" s="23"/>
      <c r="S15" s="17"/>
      <c r="T15" s="17"/>
      <c r="U15" s="17"/>
      <c r="V15" s="17"/>
    </row>
    <row r="16" spans="1:22">
      <c r="A16" s="17"/>
      <c r="B16" s="22"/>
      <c r="C16" s="17"/>
      <c r="D16" s="17"/>
      <c r="E16" s="17"/>
      <c r="F16" s="17"/>
      <c r="G16" s="17"/>
      <c r="H16" s="17"/>
      <c r="I16" s="17"/>
      <c r="J16" s="17"/>
      <c r="K16" s="17"/>
      <c r="L16" s="36"/>
      <c r="M16" s="23"/>
      <c r="N16" s="23"/>
      <c r="O16" s="23"/>
      <c r="P16" s="23"/>
      <c r="Q16" s="23"/>
      <c r="R16" s="23"/>
      <c r="S16" s="17"/>
      <c r="T16" s="17"/>
      <c r="U16" s="17"/>
      <c r="V16" s="17"/>
    </row>
    <row r="17" spans="1:22">
      <c r="A17" s="17"/>
      <c r="B17" s="22"/>
      <c r="C17" s="17"/>
      <c r="D17" s="113" t="s">
        <v>21</v>
      </c>
      <c r="E17" s="17"/>
      <c r="F17" s="17"/>
      <c r="G17" s="17"/>
      <c r="H17" s="17"/>
      <c r="I17" s="113" t="s">
        <v>18</v>
      </c>
      <c r="J17" s="147" t="str">
        <f>'[1]Rekapitulace stavby'!AN13</f>
        <v>Vyplň údaj</v>
      </c>
      <c r="K17" s="17"/>
      <c r="L17" s="36"/>
      <c r="M17" s="23"/>
      <c r="N17" s="23"/>
      <c r="O17" s="23"/>
      <c r="P17" s="23"/>
      <c r="Q17" s="23"/>
      <c r="R17" s="23"/>
      <c r="S17" s="17"/>
      <c r="T17" s="17"/>
      <c r="U17" s="17"/>
      <c r="V17" s="17"/>
    </row>
    <row r="18" spans="1:22">
      <c r="A18" s="17"/>
      <c r="B18" s="22"/>
      <c r="C18" s="17"/>
      <c r="D18" s="17"/>
      <c r="E18" s="236" t="str">
        <f>'[1]Rekapitulace stavby'!E14</f>
        <v>Vyplň údaj</v>
      </c>
      <c r="F18" s="237"/>
      <c r="G18" s="237"/>
      <c r="H18" s="237"/>
      <c r="I18" s="113" t="s">
        <v>20</v>
      </c>
      <c r="J18" s="147" t="str">
        <f>'[1]Rekapitulace stavby'!AN14</f>
        <v>Vyplň údaj</v>
      </c>
      <c r="K18" s="17"/>
      <c r="L18" s="36"/>
      <c r="M18" s="23"/>
      <c r="N18" s="23"/>
      <c r="O18" s="23"/>
      <c r="P18" s="23"/>
      <c r="Q18" s="23"/>
      <c r="R18" s="23"/>
      <c r="S18" s="17"/>
      <c r="T18" s="17"/>
      <c r="U18" s="17"/>
      <c r="V18" s="17"/>
    </row>
    <row r="19" spans="1:22">
      <c r="A19" s="17"/>
      <c r="B19" s="22"/>
      <c r="C19" s="17"/>
      <c r="D19" s="17"/>
      <c r="E19" s="17"/>
      <c r="F19" s="17"/>
      <c r="G19" s="17"/>
      <c r="H19" s="17"/>
      <c r="I19" s="17"/>
      <c r="J19" s="17"/>
      <c r="K19" s="17"/>
      <c r="L19" s="36"/>
      <c r="M19" s="23"/>
      <c r="N19" s="23"/>
      <c r="O19" s="23"/>
      <c r="P19" s="23"/>
      <c r="Q19" s="23"/>
      <c r="R19" s="23"/>
      <c r="S19" s="17"/>
      <c r="T19" s="17"/>
      <c r="U19" s="17"/>
      <c r="V19" s="17"/>
    </row>
    <row r="20" spans="1:22">
      <c r="A20" s="17"/>
      <c r="B20" s="22"/>
      <c r="C20" s="17"/>
      <c r="D20" s="113" t="s">
        <v>23</v>
      </c>
      <c r="E20" s="17"/>
      <c r="F20" s="17"/>
      <c r="G20" s="17"/>
      <c r="H20" s="17"/>
      <c r="I20" s="113" t="s">
        <v>18</v>
      </c>
      <c r="J20" s="125" t="str">
        <f>IF('[1]Rekapitulace stavby'!AN16="","",'[1]Rekapitulace stavby'!AN16)</f>
        <v/>
      </c>
      <c r="K20" s="17"/>
      <c r="L20" s="36"/>
      <c r="M20" s="23"/>
      <c r="N20" s="23"/>
      <c r="O20" s="23"/>
      <c r="P20" s="23"/>
      <c r="Q20" s="23"/>
      <c r="R20" s="23"/>
      <c r="S20" s="17"/>
      <c r="T20" s="17"/>
      <c r="U20" s="17"/>
      <c r="V20" s="17"/>
    </row>
    <row r="21" spans="1:22">
      <c r="A21" s="17"/>
      <c r="B21" s="22"/>
      <c r="C21" s="17"/>
      <c r="D21" s="17"/>
      <c r="E21" s="125" t="str">
        <f>IF('[1]Rekapitulace stavby'!E17="","",'[1]Rekapitulace stavby'!E17)</f>
        <v xml:space="preserve"> </v>
      </c>
      <c r="F21" s="17"/>
      <c r="G21" s="17"/>
      <c r="H21" s="17"/>
      <c r="I21" s="113" t="s">
        <v>20</v>
      </c>
      <c r="J21" s="125" t="str">
        <f>IF('[1]Rekapitulace stavby'!AN17="","",'[1]Rekapitulace stavby'!AN17)</f>
        <v/>
      </c>
      <c r="K21" s="17"/>
      <c r="L21" s="36"/>
      <c r="M21" s="23"/>
      <c r="N21" s="23"/>
      <c r="O21" s="23"/>
      <c r="P21" s="23"/>
      <c r="Q21" s="23"/>
      <c r="R21" s="23"/>
      <c r="S21" s="17"/>
      <c r="T21" s="17"/>
      <c r="U21" s="17"/>
      <c r="V21" s="17"/>
    </row>
    <row r="22" spans="1:22">
      <c r="A22" s="17"/>
      <c r="B22" s="22"/>
      <c r="C22" s="17"/>
      <c r="D22" s="17"/>
      <c r="E22" s="17"/>
      <c r="F22" s="17"/>
      <c r="G22" s="17"/>
      <c r="H22" s="17"/>
      <c r="I22" s="17"/>
      <c r="J22" s="17"/>
      <c r="K22" s="17"/>
      <c r="L22" s="36"/>
      <c r="M22" s="23"/>
      <c r="N22" s="23"/>
      <c r="O22" s="23"/>
      <c r="P22" s="23"/>
      <c r="Q22" s="23"/>
      <c r="R22" s="23"/>
      <c r="S22" s="17"/>
      <c r="T22" s="17"/>
      <c r="U22" s="17"/>
      <c r="V22" s="17"/>
    </row>
    <row r="23" spans="1:22">
      <c r="A23" s="17"/>
      <c r="B23" s="22"/>
      <c r="C23" s="17"/>
      <c r="D23" s="113" t="s">
        <v>25</v>
      </c>
      <c r="E23" s="17"/>
      <c r="F23" s="17"/>
      <c r="G23" s="17"/>
      <c r="H23" s="17"/>
      <c r="I23" s="113" t="s">
        <v>18</v>
      </c>
      <c r="J23" s="125" t="str">
        <f>IF('[1]Rekapitulace stavby'!AN19="","",'[1]Rekapitulace stavby'!AN19)</f>
        <v/>
      </c>
      <c r="K23" s="17"/>
      <c r="L23" s="36"/>
      <c r="M23" s="23"/>
      <c r="N23" s="23"/>
      <c r="O23" s="23"/>
      <c r="P23" s="23"/>
      <c r="Q23" s="23"/>
      <c r="R23" s="23"/>
      <c r="S23" s="17"/>
      <c r="T23" s="17"/>
      <c r="U23" s="17"/>
      <c r="V23" s="17"/>
    </row>
    <row r="24" spans="1:22">
      <c r="A24" s="17"/>
      <c r="B24" s="22"/>
      <c r="C24" s="17"/>
      <c r="D24" s="17"/>
      <c r="E24" s="125" t="str">
        <f>IF('[1]Rekapitulace stavby'!E20="","",'[1]Rekapitulace stavby'!E20)</f>
        <v xml:space="preserve"> </v>
      </c>
      <c r="F24" s="17"/>
      <c r="G24" s="17"/>
      <c r="H24" s="17"/>
      <c r="I24" s="113" t="s">
        <v>20</v>
      </c>
      <c r="J24" s="125" t="str">
        <f>IF('[1]Rekapitulace stavby'!AN20="","",'[1]Rekapitulace stavby'!AN20)</f>
        <v/>
      </c>
      <c r="K24" s="17"/>
      <c r="L24" s="36"/>
      <c r="M24" s="23"/>
      <c r="N24" s="23"/>
      <c r="O24" s="23"/>
      <c r="P24" s="23"/>
      <c r="Q24" s="23"/>
      <c r="R24" s="23"/>
      <c r="S24" s="17"/>
      <c r="T24" s="17"/>
      <c r="U24" s="17"/>
      <c r="V24" s="17"/>
    </row>
    <row r="25" spans="1:22">
      <c r="A25" s="17"/>
      <c r="B25" s="22"/>
      <c r="C25" s="17"/>
      <c r="D25" s="17"/>
      <c r="E25" s="17"/>
      <c r="F25" s="17"/>
      <c r="G25" s="17"/>
      <c r="H25" s="17"/>
      <c r="I25" s="17"/>
      <c r="J25" s="17"/>
      <c r="K25" s="17"/>
      <c r="L25" s="36"/>
      <c r="M25" s="23"/>
      <c r="N25" s="23"/>
      <c r="O25" s="23"/>
      <c r="P25" s="23"/>
      <c r="Q25" s="23"/>
      <c r="R25" s="23"/>
      <c r="S25" s="17"/>
      <c r="T25" s="17"/>
      <c r="U25" s="17"/>
      <c r="V25" s="17"/>
    </row>
    <row r="26" spans="1:22">
      <c r="A26" s="17"/>
      <c r="B26" s="22"/>
      <c r="C26" s="17"/>
      <c r="D26" s="113" t="s">
        <v>26</v>
      </c>
      <c r="E26" s="17"/>
      <c r="F26" s="17"/>
      <c r="G26" s="17"/>
      <c r="H26" s="17"/>
      <c r="I26" s="17"/>
      <c r="J26" s="17"/>
      <c r="K26" s="17"/>
      <c r="L26" s="36"/>
      <c r="M26" s="23"/>
      <c r="N26" s="23"/>
      <c r="O26" s="23"/>
      <c r="P26" s="23"/>
      <c r="Q26" s="23"/>
      <c r="R26" s="23"/>
      <c r="S26" s="17"/>
      <c r="T26" s="17"/>
      <c r="U26" s="17"/>
      <c r="V26" s="17"/>
    </row>
    <row r="27" spans="1:22">
      <c r="A27" s="88"/>
      <c r="B27" s="94"/>
      <c r="C27" s="88"/>
      <c r="D27" s="88"/>
      <c r="E27" s="238" t="s">
        <v>1</v>
      </c>
      <c r="F27" s="238"/>
      <c r="G27" s="238"/>
      <c r="H27" s="238"/>
      <c r="I27" s="88"/>
      <c r="J27" s="88"/>
      <c r="K27" s="88"/>
      <c r="L27" s="165"/>
      <c r="M27" s="171"/>
      <c r="N27" s="171"/>
      <c r="O27" s="171"/>
      <c r="P27" s="171"/>
      <c r="Q27" s="171"/>
      <c r="R27" s="171"/>
      <c r="S27" s="88"/>
      <c r="T27" s="88"/>
      <c r="U27" s="88"/>
      <c r="V27" s="88"/>
    </row>
    <row r="28" spans="1:22">
      <c r="A28" s="17"/>
      <c r="B28" s="22"/>
      <c r="C28" s="17"/>
      <c r="D28" s="17"/>
      <c r="E28" s="17"/>
      <c r="F28" s="17"/>
      <c r="G28" s="17"/>
      <c r="H28" s="17"/>
      <c r="I28" s="17"/>
      <c r="J28" s="17"/>
      <c r="K28" s="17"/>
      <c r="L28" s="36"/>
      <c r="M28" s="23"/>
      <c r="N28" s="23"/>
      <c r="O28" s="23"/>
      <c r="P28" s="23"/>
      <c r="Q28" s="23"/>
      <c r="R28" s="23"/>
      <c r="S28" s="17"/>
      <c r="T28" s="17"/>
      <c r="U28" s="17"/>
      <c r="V28" s="17"/>
    </row>
    <row r="29" spans="1:22">
      <c r="A29" s="17"/>
      <c r="B29" s="22"/>
      <c r="C29" s="17"/>
      <c r="D29" s="114"/>
      <c r="E29" s="114"/>
      <c r="F29" s="114"/>
      <c r="G29" s="114"/>
      <c r="H29" s="114"/>
      <c r="I29" s="114"/>
      <c r="J29" s="114"/>
      <c r="K29" s="114"/>
      <c r="L29" s="36"/>
      <c r="M29" s="23"/>
      <c r="N29" s="23"/>
      <c r="O29" s="23"/>
      <c r="P29" s="23"/>
      <c r="Q29" s="23"/>
      <c r="R29" s="23"/>
      <c r="S29" s="17"/>
      <c r="T29" s="17"/>
      <c r="U29" s="17"/>
      <c r="V29" s="17"/>
    </row>
    <row r="30" spans="1:22" ht="15.6">
      <c r="A30" s="17"/>
      <c r="B30" s="22"/>
      <c r="C30" s="17"/>
      <c r="D30" s="115" t="s">
        <v>27</v>
      </c>
      <c r="E30" s="17"/>
      <c r="F30" s="17"/>
      <c r="G30" s="17"/>
      <c r="H30" s="17"/>
      <c r="I30" s="17"/>
      <c r="J30" s="148">
        <f>ROUND(J127, 2)</f>
        <v>0</v>
      </c>
      <c r="K30" s="17"/>
      <c r="L30" s="36"/>
      <c r="M30" s="23"/>
      <c r="N30" s="23"/>
      <c r="O30" s="23"/>
      <c r="P30" s="23"/>
      <c r="Q30" s="23"/>
      <c r="R30" s="23"/>
      <c r="S30" s="17"/>
      <c r="T30" s="17"/>
      <c r="U30" s="17"/>
      <c r="V30" s="17"/>
    </row>
    <row r="31" spans="1:22">
      <c r="A31" s="17"/>
      <c r="B31" s="22"/>
      <c r="C31" s="17"/>
      <c r="D31" s="114"/>
      <c r="E31" s="114"/>
      <c r="F31" s="114"/>
      <c r="G31" s="114"/>
      <c r="H31" s="114"/>
      <c r="I31" s="114"/>
      <c r="J31" s="114"/>
      <c r="K31" s="114"/>
      <c r="L31" s="36"/>
      <c r="M31" s="23"/>
      <c r="N31" s="23"/>
      <c r="O31" s="23"/>
      <c r="P31" s="23"/>
      <c r="Q31" s="23"/>
      <c r="R31" s="23"/>
      <c r="S31" s="17"/>
      <c r="T31" s="17"/>
      <c r="U31" s="17"/>
      <c r="V31" s="17"/>
    </row>
    <row r="32" spans="1:22">
      <c r="A32" s="17"/>
      <c r="B32" s="22"/>
      <c r="C32" s="17"/>
      <c r="D32" s="17"/>
      <c r="E32" s="17"/>
      <c r="F32" s="135" t="s">
        <v>29</v>
      </c>
      <c r="G32" s="17"/>
      <c r="H32" s="17"/>
      <c r="I32" s="135" t="s">
        <v>28</v>
      </c>
      <c r="J32" s="135" t="s">
        <v>30</v>
      </c>
      <c r="K32" s="17"/>
      <c r="L32" s="36"/>
      <c r="M32" s="23"/>
      <c r="N32" s="23"/>
      <c r="O32" s="23"/>
      <c r="P32" s="23"/>
      <c r="Q32" s="23"/>
      <c r="R32" s="23"/>
      <c r="S32" s="17"/>
      <c r="T32" s="17"/>
      <c r="U32" s="17"/>
      <c r="V32" s="17"/>
    </row>
    <row r="33" spans="1:22">
      <c r="A33" s="17"/>
      <c r="B33" s="22"/>
      <c r="C33" s="17"/>
      <c r="D33" s="116" t="s">
        <v>31</v>
      </c>
      <c r="E33" s="113" t="s">
        <v>32</v>
      </c>
      <c r="F33" s="136">
        <f>ROUND((SUM(BE127:BE162)),  2)</f>
        <v>0</v>
      </c>
      <c r="G33" s="17"/>
      <c r="H33" s="17"/>
      <c r="I33" s="143">
        <v>0.21</v>
      </c>
      <c r="J33" s="136">
        <f>ROUND(((SUM(BE127:BE162))*I33),  2)</f>
        <v>0</v>
      </c>
      <c r="K33" s="17"/>
      <c r="L33" s="36"/>
      <c r="M33" s="23"/>
      <c r="N33" s="23"/>
      <c r="O33" s="23"/>
      <c r="P33" s="23"/>
      <c r="Q33" s="23"/>
      <c r="R33" s="23"/>
      <c r="S33" s="17"/>
      <c r="T33" s="17"/>
      <c r="U33" s="17"/>
      <c r="V33" s="17"/>
    </row>
    <row r="34" spans="1:22">
      <c r="A34" s="17"/>
      <c r="B34" s="22"/>
      <c r="C34" s="17"/>
      <c r="D34" s="17"/>
      <c r="E34" s="113" t="s">
        <v>33</v>
      </c>
      <c r="F34" s="136">
        <f>ROUND((SUM(BF127:BF162)),  2)</f>
        <v>0</v>
      </c>
      <c r="G34" s="17"/>
      <c r="H34" s="17"/>
      <c r="I34" s="143">
        <v>0.15</v>
      </c>
      <c r="J34" s="136">
        <f>ROUND(((SUM(BF127:BF162))*I34),  2)</f>
        <v>0</v>
      </c>
      <c r="K34" s="17"/>
      <c r="L34" s="36"/>
      <c r="M34" s="23"/>
      <c r="N34" s="23"/>
      <c r="O34" s="23"/>
      <c r="P34" s="23"/>
      <c r="Q34" s="23"/>
      <c r="R34" s="23"/>
      <c r="S34" s="17"/>
      <c r="T34" s="17"/>
      <c r="U34" s="17"/>
      <c r="V34" s="17"/>
    </row>
    <row r="35" spans="1:22">
      <c r="A35" s="17"/>
      <c r="B35" s="22"/>
      <c r="C35" s="17"/>
      <c r="D35" s="17"/>
      <c r="E35" s="113" t="s">
        <v>34</v>
      </c>
      <c r="F35" s="136">
        <f>ROUND((SUM(BG127:BG162)),  2)</f>
        <v>0</v>
      </c>
      <c r="G35" s="17"/>
      <c r="H35" s="17"/>
      <c r="I35" s="143">
        <v>0.21</v>
      </c>
      <c r="J35" s="136">
        <f>0</f>
        <v>0</v>
      </c>
      <c r="K35" s="17"/>
      <c r="L35" s="36"/>
      <c r="M35" s="23"/>
      <c r="N35" s="23"/>
      <c r="O35" s="23"/>
      <c r="P35" s="23"/>
      <c r="Q35" s="23"/>
      <c r="R35" s="23"/>
      <c r="S35" s="17"/>
      <c r="T35" s="17"/>
      <c r="U35" s="17"/>
      <c r="V35" s="17"/>
    </row>
    <row r="36" spans="1:22">
      <c r="A36" s="17"/>
      <c r="B36" s="22"/>
      <c r="C36" s="17"/>
      <c r="D36" s="17"/>
      <c r="E36" s="113" t="s">
        <v>35</v>
      </c>
      <c r="F36" s="136">
        <f>ROUND((SUM(BH127:BH162)),  2)</f>
        <v>0</v>
      </c>
      <c r="G36" s="17"/>
      <c r="H36" s="17"/>
      <c r="I36" s="143">
        <v>0.15</v>
      </c>
      <c r="J36" s="136">
        <f>0</f>
        <v>0</v>
      </c>
      <c r="K36" s="17"/>
      <c r="L36" s="36"/>
      <c r="M36" s="23"/>
      <c r="N36" s="23"/>
      <c r="O36" s="23"/>
      <c r="P36" s="23"/>
      <c r="Q36" s="23"/>
      <c r="R36" s="23"/>
      <c r="S36" s="17"/>
      <c r="T36" s="17"/>
      <c r="U36" s="17"/>
      <c r="V36" s="17"/>
    </row>
    <row r="37" spans="1:22">
      <c r="A37" s="17"/>
      <c r="B37" s="22"/>
      <c r="C37" s="17"/>
      <c r="D37" s="17"/>
      <c r="E37" s="113" t="s">
        <v>36</v>
      </c>
      <c r="F37" s="136">
        <f>ROUND((SUM(BI127:BI162)),  2)</f>
        <v>0</v>
      </c>
      <c r="G37" s="17"/>
      <c r="H37" s="17"/>
      <c r="I37" s="143">
        <v>0</v>
      </c>
      <c r="J37" s="136">
        <f>0</f>
        <v>0</v>
      </c>
      <c r="K37" s="17"/>
      <c r="L37" s="36"/>
      <c r="M37" s="23"/>
      <c r="N37" s="23"/>
      <c r="O37" s="23"/>
      <c r="P37" s="23"/>
      <c r="Q37" s="23"/>
      <c r="R37" s="23"/>
      <c r="S37" s="17"/>
      <c r="T37" s="17"/>
      <c r="U37" s="17"/>
      <c r="V37" s="17"/>
    </row>
    <row r="38" spans="1:22">
      <c r="A38" s="17"/>
      <c r="B38" s="22"/>
      <c r="C38" s="17"/>
      <c r="D38" s="17"/>
      <c r="E38" s="17"/>
      <c r="F38" s="17"/>
      <c r="G38" s="17"/>
      <c r="H38" s="17"/>
      <c r="I38" s="17"/>
      <c r="J38" s="17"/>
      <c r="K38" s="17"/>
      <c r="L38" s="36"/>
      <c r="M38" s="23"/>
      <c r="N38" s="23"/>
      <c r="O38" s="23"/>
      <c r="P38" s="23"/>
      <c r="Q38" s="23"/>
      <c r="R38" s="23"/>
      <c r="S38" s="17"/>
      <c r="T38" s="17"/>
      <c r="U38" s="17"/>
      <c r="V38" s="17"/>
    </row>
    <row r="39" spans="1:22" ht="15.6">
      <c r="A39" s="17"/>
      <c r="B39" s="22"/>
      <c r="C39" s="102"/>
      <c r="D39" s="117" t="s">
        <v>37</v>
      </c>
      <c r="E39" s="126"/>
      <c r="F39" s="126"/>
      <c r="G39" s="139" t="s">
        <v>38</v>
      </c>
      <c r="H39" s="141" t="s">
        <v>39</v>
      </c>
      <c r="I39" s="126"/>
      <c r="J39" s="149">
        <f>SUM(J30:J37)</f>
        <v>0</v>
      </c>
      <c r="K39" s="162"/>
      <c r="L39" s="36"/>
      <c r="M39" s="23"/>
      <c r="N39" s="23"/>
      <c r="O39" s="23"/>
      <c r="P39" s="23"/>
      <c r="Q39" s="23"/>
      <c r="R39" s="23"/>
      <c r="S39" s="17"/>
      <c r="T39" s="17"/>
      <c r="U39" s="17"/>
      <c r="V39" s="17"/>
    </row>
    <row r="40" spans="1:22">
      <c r="A40" s="17"/>
      <c r="B40" s="22"/>
      <c r="C40" s="17"/>
      <c r="D40" s="17"/>
      <c r="E40" s="17"/>
      <c r="F40" s="17"/>
      <c r="G40" s="17"/>
      <c r="H40" s="17"/>
      <c r="I40" s="17"/>
      <c r="J40" s="17"/>
      <c r="K40" s="17"/>
      <c r="L40" s="36"/>
      <c r="M40" s="23"/>
      <c r="N40" s="23"/>
      <c r="O40" s="23"/>
      <c r="P40" s="23"/>
      <c r="Q40" s="23"/>
      <c r="R40" s="23"/>
      <c r="S40" s="17"/>
      <c r="T40" s="17"/>
      <c r="U40" s="17"/>
      <c r="V40" s="17"/>
    </row>
    <row r="41" spans="1:22">
      <c r="B41" s="4"/>
      <c r="L41" s="4"/>
    </row>
    <row r="42" spans="1:22">
      <c r="B42" s="4"/>
      <c r="L42" s="4"/>
    </row>
    <row r="43" spans="1:22">
      <c r="B43" s="4"/>
      <c r="L43" s="4"/>
    </row>
    <row r="44" spans="1:22">
      <c r="B44" s="4"/>
      <c r="L44" s="4"/>
    </row>
    <row r="45" spans="1:22">
      <c r="B45" s="4"/>
      <c r="L45" s="4"/>
    </row>
    <row r="46" spans="1:22">
      <c r="B46" s="4"/>
      <c r="L46" s="4"/>
    </row>
    <row r="47" spans="1:22">
      <c r="B47" s="4"/>
      <c r="L47" s="4"/>
    </row>
    <row r="48" spans="1:22">
      <c r="B48" s="4"/>
      <c r="L48" s="4"/>
    </row>
    <row r="49" spans="1:22">
      <c r="B49" s="4"/>
      <c r="L49" s="4"/>
    </row>
    <row r="50" spans="1:22">
      <c r="A50" s="23"/>
      <c r="B50" s="36"/>
      <c r="C50" s="23"/>
      <c r="D50" s="118" t="s">
        <v>40</v>
      </c>
      <c r="E50" s="127"/>
      <c r="F50" s="127"/>
      <c r="G50" s="118" t="s">
        <v>41</v>
      </c>
      <c r="H50" s="127"/>
      <c r="I50" s="127"/>
      <c r="J50" s="127"/>
      <c r="K50" s="127"/>
      <c r="L50" s="36"/>
      <c r="M50" s="23"/>
      <c r="N50" s="23"/>
      <c r="O50" s="23"/>
      <c r="P50" s="23"/>
      <c r="Q50" s="23"/>
      <c r="R50" s="23"/>
      <c r="S50" s="23"/>
      <c r="T50" s="23"/>
      <c r="U50" s="23"/>
      <c r="V50" s="23"/>
    </row>
    <row r="51" spans="1:22">
      <c r="B51" s="4"/>
      <c r="L51" s="4"/>
    </row>
    <row r="52" spans="1:22">
      <c r="B52" s="4"/>
      <c r="L52" s="4"/>
    </row>
    <row r="53" spans="1:22">
      <c r="B53" s="4"/>
      <c r="L53" s="4"/>
    </row>
    <row r="54" spans="1:22">
      <c r="B54" s="4"/>
      <c r="L54" s="4"/>
    </row>
    <row r="55" spans="1:22">
      <c r="B55" s="4"/>
      <c r="L55" s="4"/>
    </row>
    <row r="56" spans="1:22">
      <c r="B56" s="4"/>
      <c r="L56" s="4"/>
    </row>
    <row r="57" spans="1:22">
      <c r="B57" s="4"/>
      <c r="L57" s="4"/>
    </row>
    <row r="58" spans="1:22">
      <c r="B58" s="4"/>
      <c r="L58" s="4"/>
    </row>
    <row r="59" spans="1:22">
      <c r="B59" s="4"/>
      <c r="L59" s="4"/>
    </row>
    <row r="60" spans="1:22">
      <c r="B60" s="4"/>
      <c r="L60" s="4"/>
    </row>
    <row r="61" spans="1:22">
      <c r="A61" s="17"/>
      <c r="B61" s="22"/>
      <c r="C61" s="17"/>
      <c r="D61" s="119" t="s">
        <v>42</v>
      </c>
      <c r="E61" s="128"/>
      <c r="F61" s="137" t="s">
        <v>43</v>
      </c>
      <c r="G61" s="119" t="s">
        <v>42</v>
      </c>
      <c r="H61" s="128"/>
      <c r="I61" s="128"/>
      <c r="J61" s="150" t="s">
        <v>43</v>
      </c>
      <c r="K61" s="128"/>
      <c r="L61" s="36"/>
      <c r="M61" s="23"/>
      <c r="N61" s="23"/>
      <c r="O61" s="23"/>
      <c r="P61" s="23"/>
      <c r="Q61" s="23"/>
      <c r="R61" s="23"/>
      <c r="S61" s="17"/>
      <c r="T61" s="17"/>
      <c r="U61" s="17"/>
      <c r="V61" s="17"/>
    </row>
    <row r="62" spans="1:22">
      <c r="B62" s="4"/>
      <c r="L62" s="4"/>
    </row>
    <row r="63" spans="1:22">
      <c r="B63" s="4"/>
      <c r="L63" s="4"/>
    </row>
    <row r="64" spans="1:22">
      <c r="B64" s="4"/>
      <c r="L64" s="4"/>
    </row>
    <row r="65" spans="1:22">
      <c r="A65" s="17"/>
      <c r="B65" s="22"/>
      <c r="C65" s="17"/>
      <c r="D65" s="118" t="s">
        <v>44</v>
      </c>
      <c r="E65" s="129"/>
      <c r="F65" s="129"/>
      <c r="G65" s="118" t="s">
        <v>45</v>
      </c>
      <c r="H65" s="129"/>
      <c r="I65" s="129"/>
      <c r="J65" s="129"/>
      <c r="K65" s="129"/>
      <c r="L65" s="36"/>
      <c r="M65" s="23"/>
      <c r="N65" s="23"/>
      <c r="O65" s="23"/>
      <c r="P65" s="23"/>
      <c r="Q65" s="23"/>
      <c r="R65" s="23"/>
      <c r="S65" s="17"/>
      <c r="T65" s="17"/>
      <c r="U65" s="17"/>
      <c r="V65" s="17"/>
    </row>
    <row r="66" spans="1:22">
      <c r="B66" s="4"/>
      <c r="L66" s="4"/>
    </row>
    <row r="67" spans="1:22">
      <c r="B67" s="4"/>
      <c r="L67" s="4"/>
    </row>
    <row r="68" spans="1:22">
      <c r="B68" s="4"/>
      <c r="L68" s="4"/>
    </row>
    <row r="69" spans="1:22">
      <c r="B69" s="4"/>
      <c r="L69" s="4"/>
    </row>
    <row r="70" spans="1:22">
      <c r="B70" s="4"/>
      <c r="L70" s="4"/>
    </row>
    <row r="71" spans="1:22">
      <c r="B71" s="4"/>
      <c r="L71" s="4"/>
    </row>
    <row r="72" spans="1:22">
      <c r="B72" s="4"/>
      <c r="L72" s="4"/>
    </row>
    <row r="73" spans="1:22">
      <c r="B73" s="4"/>
      <c r="L73" s="4"/>
    </row>
    <row r="74" spans="1:22">
      <c r="B74" s="4"/>
      <c r="L74" s="4"/>
    </row>
    <row r="75" spans="1:22">
      <c r="B75" s="4"/>
      <c r="L75" s="4"/>
    </row>
    <row r="76" spans="1:22">
      <c r="A76" s="17"/>
      <c r="B76" s="22"/>
      <c r="C76" s="17"/>
      <c r="D76" s="119" t="s">
        <v>42</v>
      </c>
      <c r="E76" s="128"/>
      <c r="F76" s="137" t="s">
        <v>43</v>
      </c>
      <c r="G76" s="119" t="s">
        <v>42</v>
      </c>
      <c r="H76" s="128"/>
      <c r="I76" s="128"/>
      <c r="J76" s="150" t="s">
        <v>43</v>
      </c>
      <c r="K76" s="128"/>
      <c r="L76" s="36"/>
      <c r="M76" s="23"/>
      <c r="N76" s="23"/>
      <c r="O76" s="23"/>
      <c r="P76" s="23"/>
      <c r="Q76" s="23"/>
      <c r="R76" s="23"/>
      <c r="S76" s="17"/>
      <c r="T76" s="17"/>
      <c r="U76" s="17"/>
      <c r="V76" s="17"/>
    </row>
    <row r="77" spans="1:22">
      <c r="A77" s="17"/>
      <c r="B77" s="95"/>
      <c r="C77" s="103"/>
      <c r="D77" s="103"/>
      <c r="E77" s="103"/>
      <c r="F77" s="103"/>
      <c r="G77" s="103"/>
      <c r="H77" s="103"/>
      <c r="I77" s="103"/>
      <c r="J77" s="103"/>
      <c r="K77" s="103"/>
      <c r="L77" s="36"/>
      <c r="M77" s="23"/>
      <c r="N77" s="23"/>
      <c r="O77" s="23"/>
      <c r="P77" s="23"/>
      <c r="Q77" s="23"/>
      <c r="R77" s="23"/>
      <c r="S77" s="17"/>
      <c r="T77" s="17"/>
      <c r="U77" s="17"/>
      <c r="V77" s="17"/>
    </row>
    <row r="81" spans="1:22">
      <c r="A81" s="17"/>
      <c r="B81" s="96"/>
      <c r="C81" s="104"/>
      <c r="D81" s="104"/>
      <c r="E81" s="104"/>
      <c r="F81" s="104"/>
      <c r="G81" s="104"/>
      <c r="H81" s="104"/>
      <c r="I81" s="104"/>
      <c r="J81" s="104"/>
      <c r="K81" s="104"/>
      <c r="L81" s="36"/>
      <c r="M81" s="23"/>
      <c r="N81" s="23"/>
      <c r="O81" s="23"/>
      <c r="P81" s="23"/>
      <c r="Q81" s="23"/>
      <c r="R81" s="23"/>
      <c r="S81" s="17"/>
      <c r="T81" s="17"/>
      <c r="U81" s="17"/>
      <c r="V81" s="17"/>
    </row>
    <row r="82" spans="1:22" ht="17.399999999999999">
      <c r="A82" s="17"/>
      <c r="B82" s="18"/>
      <c r="C82" s="7" t="s">
        <v>69</v>
      </c>
      <c r="D82" s="19"/>
      <c r="E82" s="19"/>
      <c r="F82" s="19"/>
      <c r="G82" s="19"/>
      <c r="H82" s="19"/>
      <c r="I82" s="19"/>
      <c r="J82" s="19"/>
      <c r="K82" s="19"/>
      <c r="L82" s="36"/>
      <c r="M82" s="23"/>
      <c r="N82" s="23"/>
      <c r="O82" s="23"/>
      <c r="P82" s="23"/>
      <c r="Q82" s="23"/>
      <c r="R82" s="23"/>
      <c r="S82" s="17"/>
      <c r="T82" s="17"/>
      <c r="U82" s="17"/>
      <c r="V82" s="17"/>
    </row>
    <row r="83" spans="1:22">
      <c r="A83" s="17"/>
      <c r="B83" s="18"/>
      <c r="C83" s="19"/>
      <c r="D83" s="19"/>
      <c r="E83" s="19"/>
      <c r="F83" s="19"/>
      <c r="G83" s="19"/>
      <c r="H83" s="19"/>
      <c r="I83" s="19"/>
      <c r="J83" s="19"/>
      <c r="K83" s="19"/>
      <c r="L83" s="36"/>
      <c r="M83" s="23"/>
      <c r="N83" s="23"/>
      <c r="O83" s="23"/>
      <c r="P83" s="23"/>
      <c r="Q83" s="23"/>
      <c r="R83" s="23"/>
      <c r="S83" s="17"/>
      <c r="T83" s="17"/>
      <c r="U83" s="17"/>
      <c r="V83" s="17"/>
    </row>
    <row r="84" spans="1:22">
      <c r="A84" s="17"/>
      <c r="B84" s="18"/>
      <c r="C84" s="12" t="s">
        <v>10</v>
      </c>
      <c r="D84" s="19"/>
      <c r="E84" s="19"/>
      <c r="F84" s="19"/>
      <c r="G84" s="19"/>
      <c r="H84" s="19"/>
      <c r="I84" s="19"/>
      <c r="J84" s="19"/>
      <c r="K84" s="19"/>
      <c r="L84" s="36"/>
      <c r="M84" s="23"/>
      <c r="N84" s="23"/>
      <c r="O84" s="23"/>
      <c r="P84" s="23"/>
      <c r="Q84" s="23"/>
      <c r="R84" s="23"/>
      <c r="S84" s="17"/>
      <c r="T84" s="17"/>
      <c r="U84" s="17"/>
      <c r="V84" s="17"/>
    </row>
    <row r="85" spans="1:22">
      <c r="A85" s="17"/>
      <c r="B85" s="18"/>
      <c r="C85" s="19"/>
      <c r="D85" s="19"/>
      <c r="E85" s="229" t="str">
        <f>E7</f>
        <v>Oprava komunikace Areál dílny Hranečník</v>
      </c>
      <c r="F85" s="230"/>
      <c r="G85" s="230"/>
      <c r="H85" s="230"/>
      <c r="I85" s="19"/>
      <c r="J85" s="19"/>
      <c r="K85" s="19"/>
      <c r="L85" s="36"/>
      <c r="M85" s="23"/>
      <c r="N85" s="23"/>
      <c r="O85" s="23"/>
      <c r="P85" s="23"/>
      <c r="Q85" s="23"/>
      <c r="R85" s="23"/>
      <c r="S85" s="17"/>
      <c r="T85" s="17"/>
      <c r="U85" s="17"/>
      <c r="V85" s="17"/>
    </row>
    <row r="86" spans="1:22">
      <c r="A86" s="17"/>
      <c r="B86" s="18"/>
      <c r="C86" s="12" t="s">
        <v>70</v>
      </c>
      <c r="D86" s="19"/>
      <c r="E86" s="19"/>
      <c r="F86" s="19"/>
      <c r="G86" s="19"/>
      <c r="H86" s="19"/>
      <c r="I86" s="19"/>
      <c r="J86" s="19"/>
      <c r="K86" s="19"/>
      <c r="L86" s="36"/>
      <c r="M86" s="23"/>
      <c r="N86" s="23"/>
      <c r="O86" s="23"/>
      <c r="P86" s="23"/>
      <c r="Q86" s="23"/>
      <c r="R86" s="23"/>
      <c r="S86" s="17"/>
      <c r="T86" s="17"/>
      <c r="U86" s="17"/>
      <c r="V86" s="17"/>
    </row>
    <row r="87" spans="1:22">
      <c r="A87" s="17"/>
      <c r="B87" s="18"/>
      <c r="C87" s="19"/>
      <c r="D87" s="19"/>
      <c r="E87" s="207" t="str">
        <f>E9</f>
        <v>B - Oprava komunikace Areál dílny Hranečník</v>
      </c>
      <c r="F87" s="231"/>
      <c r="G87" s="231"/>
      <c r="H87" s="231"/>
      <c r="I87" s="19"/>
      <c r="J87" s="19"/>
      <c r="K87" s="19"/>
      <c r="L87" s="36"/>
      <c r="M87" s="23"/>
      <c r="N87" s="23"/>
      <c r="O87" s="23"/>
      <c r="P87" s="23"/>
      <c r="Q87" s="23"/>
      <c r="R87" s="23"/>
      <c r="S87" s="17"/>
      <c r="T87" s="17"/>
      <c r="U87" s="17"/>
      <c r="V87" s="17"/>
    </row>
    <row r="88" spans="1:22">
      <c r="A88" s="17"/>
      <c r="B88" s="18"/>
      <c r="C88" s="19"/>
      <c r="D88" s="19"/>
      <c r="E88" s="19"/>
      <c r="F88" s="19"/>
      <c r="G88" s="19"/>
      <c r="H88" s="19"/>
      <c r="I88" s="19"/>
      <c r="J88" s="19"/>
      <c r="K88" s="19"/>
      <c r="L88" s="36"/>
      <c r="M88" s="23"/>
      <c r="N88" s="23"/>
      <c r="O88" s="23"/>
      <c r="P88" s="23"/>
      <c r="Q88" s="23"/>
      <c r="R88" s="23"/>
      <c r="S88" s="17"/>
      <c r="T88" s="17"/>
      <c r="U88" s="17"/>
      <c r="V88" s="17"/>
    </row>
    <row r="89" spans="1:22">
      <c r="A89" s="17"/>
      <c r="B89" s="18"/>
      <c r="C89" s="12" t="s">
        <v>14</v>
      </c>
      <c r="D89" s="19"/>
      <c r="E89" s="19"/>
      <c r="F89" s="13" t="str">
        <f>F12</f>
        <v xml:space="preserve"> </v>
      </c>
      <c r="G89" s="19"/>
      <c r="H89" s="19"/>
      <c r="I89" s="12" t="s">
        <v>16</v>
      </c>
      <c r="J89" s="151">
        <f>IF(J12="","",J12)</f>
        <v>45096</v>
      </c>
      <c r="K89" s="19"/>
      <c r="L89" s="36"/>
      <c r="M89" s="23"/>
      <c r="N89" s="23"/>
      <c r="O89" s="23"/>
      <c r="P89" s="23"/>
      <c r="Q89" s="23"/>
      <c r="R89" s="23"/>
      <c r="S89" s="17"/>
      <c r="T89" s="17"/>
      <c r="U89" s="17"/>
      <c r="V89" s="17"/>
    </row>
    <row r="90" spans="1:22">
      <c r="A90" s="17"/>
      <c r="B90" s="18"/>
      <c r="C90" s="19"/>
      <c r="D90" s="19"/>
      <c r="E90" s="19"/>
      <c r="F90" s="19"/>
      <c r="G90" s="19"/>
      <c r="H90" s="19"/>
      <c r="I90" s="19"/>
      <c r="J90" s="19"/>
      <c r="K90" s="19"/>
      <c r="L90" s="36"/>
      <c r="M90" s="23"/>
      <c r="N90" s="23"/>
      <c r="O90" s="23"/>
      <c r="P90" s="23"/>
      <c r="Q90" s="23"/>
      <c r="R90" s="23"/>
      <c r="S90" s="17"/>
      <c r="T90" s="17"/>
      <c r="U90" s="17"/>
      <c r="V90" s="17"/>
    </row>
    <row r="91" spans="1:22">
      <c r="A91" s="17"/>
      <c r="B91" s="18"/>
      <c r="C91" s="12" t="s">
        <v>17</v>
      </c>
      <c r="D91" s="19"/>
      <c r="E91" s="19"/>
      <c r="F91" s="13" t="str">
        <f>E15</f>
        <v>Dopravní podnik Ostrava a.s.</v>
      </c>
      <c r="G91" s="19"/>
      <c r="H91" s="19"/>
      <c r="I91" s="12" t="s">
        <v>23</v>
      </c>
      <c r="J91" s="152" t="str">
        <f>E21</f>
        <v xml:space="preserve"> </v>
      </c>
      <c r="K91" s="19"/>
      <c r="L91" s="36"/>
      <c r="M91" s="23"/>
      <c r="N91" s="23"/>
      <c r="O91" s="23"/>
      <c r="P91" s="23"/>
      <c r="Q91" s="23"/>
      <c r="R91" s="23"/>
      <c r="S91" s="17"/>
      <c r="T91" s="17"/>
      <c r="U91" s="17"/>
      <c r="V91" s="17"/>
    </row>
    <row r="92" spans="1:22">
      <c r="A92" s="17"/>
      <c r="B92" s="18"/>
      <c r="C92" s="12" t="s">
        <v>21</v>
      </c>
      <c r="D92" s="19"/>
      <c r="E92" s="19"/>
      <c r="F92" s="13" t="str">
        <f>IF(E18="","",E18)</f>
        <v>Vyplň údaj</v>
      </c>
      <c r="G92" s="19"/>
      <c r="H92" s="19"/>
      <c r="I92" s="12" t="s">
        <v>25</v>
      </c>
      <c r="J92" s="152" t="str">
        <f>E24</f>
        <v xml:space="preserve"> </v>
      </c>
      <c r="K92" s="19"/>
      <c r="L92" s="36"/>
      <c r="M92" s="23"/>
      <c r="N92" s="23"/>
      <c r="O92" s="23"/>
      <c r="P92" s="23"/>
      <c r="Q92" s="23"/>
      <c r="R92" s="23"/>
      <c r="S92" s="17"/>
      <c r="T92" s="17"/>
      <c r="U92" s="17"/>
      <c r="V92" s="17"/>
    </row>
    <row r="93" spans="1:22">
      <c r="A93" s="17"/>
      <c r="B93" s="18"/>
      <c r="C93" s="19"/>
      <c r="D93" s="19"/>
      <c r="E93" s="19"/>
      <c r="F93" s="19"/>
      <c r="G93" s="19"/>
      <c r="H93" s="19"/>
      <c r="I93" s="19"/>
      <c r="J93" s="19"/>
      <c r="K93" s="19"/>
      <c r="L93" s="36"/>
      <c r="M93" s="23"/>
      <c r="N93" s="23"/>
      <c r="O93" s="23"/>
      <c r="P93" s="23"/>
      <c r="Q93" s="23"/>
      <c r="R93" s="23"/>
      <c r="S93" s="17"/>
      <c r="T93" s="17"/>
      <c r="U93" s="17"/>
      <c r="V93" s="17"/>
    </row>
    <row r="94" spans="1:22">
      <c r="A94" s="17"/>
      <c r="B94" s="18"/>
      <c r="C94" s="105" t="s">
        <v>71</v>
      </c>
      <c r="D94" s="120"/>
      <c r="E94" s="120"/>
      <c r="F94" s="120"/>
      <c r="G94" s="120"/>
      <c r="H94" s="120"/>
      <c r="I94" s="120"/>
      <c r="J94" s="153" t="s">
        <v>188</v>
      </c>
      <c r="K94" s="120"/>
      <c r="L94" s="36"/>
      <c r="M94" s="23"/>
      <c r="N94" s="23"/>
      <c r="O94" s="23"/>
      <c r="P94" s="23"/>
      <c r="Q94" s="23"/>
      <c r="R94" s="23"/>
      <c r="S94" s="17"/>
      <c r="T94" s="17"/>
      <c r="U94" s="17"/>
      <c r="V94" s="17"/>
    </row>
    <row r="95" spans="1:22">
      <c r="A95" s="17"/>
      <c r="B95" s="18"/>
      <c r="C95" s="19"/>
      <c r="D95" s="19"/>
      <c r="E95" s="19"/>
      <c r="F95" s="19"/>
      <c r="G95" s="19"/>
      <c r="H95" s="19"/>
      <c r="I95" s="19"/>
      <c r="J95" s="19"/>
      <c r="K95" s="19"/>
      <c r="L95" s="36"/>
      <c r="M95" s="23"/>
      <c r="N95" s="23"/>
      <c r="O95" s="23"/>
      <c r="P95" s="23"/>
      <c r="Q95" s="23"/>
      <c r="R95" s="23"/>
      <c r="S95" s="17"/>
      <c r="T95" s="17"/>
      <c r="U95" s="17"/>
      <c r="V95" s="17"/>
    </row>
    <row r="96" spans="1:22" ht="15.6">
      <c r="A96" s="17"/>
      <c r="B96" s="18"/>
      <c r="C96" s="106" t="s">
        <v>72</v>
      </c>
      <c r="D96" s="19"/>
      <c r="E96" s="19"/>
      <c r="F96" s="19"/>
      <c r="G96" s="19"/>
      <c r="H96" s="19"/>
      <c r="I96" s="19"/>
      <c r="J96" s="154">
        <f>J127</f>
        <v>0</v>
      </c>
      <c r="K96" s="19"/>
      <c r="L96" s="36"/>
      <c r="M96" s="23"/>
      <c r="N96" s="23"/>
      <c r="O96" s="23"/>
      <c r="P96" s="23"/>
      <c r="Q96" s="23"/>
      <c r="R96" s="23"/>
      <c r="S96" s="17"/>
      <c r="T96" s="17"/>
      <c r="U96" s="17"/>
      <c r="V96" s="17"/>
    </row>
    <row r="97" spans="1:22" ht="15">
      <c r="A97" s="89"/>
      <c r="B97" s="97"/>
      <c r="C97" s="107"/>
      <c r="D97" s="121" t="s">
        <v>101</v>
      </c>
      <c r="E97" s="130"/>
      <c r="F97" s="130"/>
      <c r="G97" s="130"/>
      <c r="H97" s="130"/>
      <c r="I97" s="130"/>
      <c r="J97" s="155">
        <f>J128</f>
        <v>0</v>
      </c>
      <c r="K97" s="107"/>
      <c r="L97" s="166"/>
      <c r="M97" s="89"/>
      <c r="N97" s="89"/>
      <c r="O97" s="89"/>
      <c r="P97" s="89"/>
      <c r="Q97" s="89"/>
      <c r="R97" s="89"/>
      <c r="S97" s="89"/>
      <c r="T97" s="89"/>
      <c r="U97" s="89"/>
      <c r="V97" s="89"/>
    </row>
    <row r="98" spans="1:22">
      <c r="A98" s="90"/>
      <c r="B98" s="98"/>
      <c r="C98" s="108"/>
      <c r="D98" s="122" t="s">
        <v>102</v>
      </c>
      <c r="E98" s="131"/>
      <c r="F98" s="131"/>
      <c r="G98" s="131"/>
      <c r="H98" s="131"/>
      <c r="I98" s="131"/>
      <c r="J98" s="156">
        <f>J129</f>
        <v>0</v>
      </c>
      <c r="K98" s="108"/>
      <c r="L98" s="167"/>
      <c r="M98" s="90"/>
      <c r="N98" s="90"/>
      <c r="O98" s="90"/>
      <c r="P98" s="90"/>
      <c r="Q98" s="90"/>
      <c r="R98" s="90"/>
      <c r="S98" s="90"/>
      <c r="T98" s="90"/>
      <c r="U98" s="90"/>
      <c r="V98" s="90"/>
    </row>
    <row r="99" spans="1:22">
      <c r="A99" s="90"/>
      <c r="B99" s="98"/>
      <c r="C99" s="108"/>
      <c r="D99" s="122" t="s">
        <v>103</v>
      </c>
      <c r="E99" s="131"/>
      <c r="F99" s="131"/>
      <c r="G99" s="131"/>
      <c r="H99" s="131"/>
      <c r="I99" s="131"/>
      <c r="J99" s="156">
        <f>J134</f>
        <v>0</v>
      </c>
      <c r="K99" s="108"/>
      <c r="L99" s="167"/>
      <c r="M99" s="90"/>
      <c r="N99" s="90"/>
      <c r="O99" s="90"/>
      <c r="P99" s="90"/>
      <c r="Q99" s="90"/>
      <c r="R99" s="90"/>
      <c r="S99" s="90"/>
      <c r="T99" s="90"/>
      <c r="U99" s="90"/>
      <c r="V99" s="90"/>
    </row>
    <row r="100" spans="1:22">
      <c r="A100" s="90"/>
      <c r="B100" s="98"/>
      <c r="C100" s="108"/>
      <c r="D100" s="122" t="s">
        <v>104</v>
      </c>
      <c r="E100" s="131"/>
      <c r="F100" s="131"/>
      <c r="G100" s="131"/>
      <c r="H100" s="131"/>
      <c r="I100" s="131"/>
      <c r="J100" s="156">
        <f>J140</f>
        <v>0</v>
      </c>
      <c r="K100" s="108"/>
      <c r="L100" s="167"/>
      <c r="M100" s="90"/>
      <c r="N100" s="90"/>
      <c r="O100" s="90"/>
      <c r="P100" s="90"/>
      <c r="Q100" s="90"/>
      <c r="R100" s="90"/>
      <c r="S100" s="90"/>
      <c r="T100" s="90"/>
      <c r="U100" s="90"/>
      <c r="V100" s="90"/>
    </row>
    <row r="101" spans="1:22">
      <c r="A101" s="90"/>
      <c r="B101" s="98"/>
      <c r="C101" s="108"/>
      <c r="D101" s="122" t="s">
        <v>105</v>
      </c>
      <c r="E101" s="131"/>
      <c r="F101" s="131"/>
      <c r="G101" s="131"/>
      <c r="H101" s="131"/>
      <c r="I101" s="131"/>
      <c r="J101" s="156">
        <f>J145</f>
        <v>0</v>
      </c>
      <c r="K101" s="108"/>
      <c r="L101" s="167"/>
      <c r="M101" s="90"/>
      <c r="N101" s="90"/>
      <c r="O101" s="90"/>
      <c r="P101" s="90"/>
      <c r="Q101" s="90"/>
      <c r="R101" s="90"/>
      <c r="S101" s="90"/>
      <c r="T101" s="90"/>
      <c r="U101" s="90"/>
      <c r="V101" s="90"/>
    </row>
    <row r="102" spans="1:22">
      <c r="A102" s="90"/>
      <c r="B102" s="98"/>
      <c r="C102" s="108"/>
      <c r="D102" s="122" t="s">
        <v>106</v>
      </c>
      <c r="E102" s="131"/>
      <c r="F102" s="131"/>
      <c r="G102" s="131"/>
      <c r="H102" s="131"/>
      <c r="I102" s="131"/>
      <c r="J102" s="156">
        <f>J150</f>
        <v>0</v>
      </c>
      <c r="K102" s="108"/>
      <c r="L102" s="167"/>
      <c r="M102" s="90"/>
      <c r="N102" s="90"/>
      <c r="O102" s="90"/>
      <c r="P102" s="90"/>
      <c r="Q102" s="90"/>
      <c r="R102" s="90"/>
      <c r="S102" s="90"/>
      <c r="T102" s="90"/>
      <c r="U102" s="90"/>
      <c r="V102" s="90"/>
    </row>
    <row r="103" spans="1:22" ht="15">
      <c r="A103" s="89"/>
      <c r="B103" s="97"/>
      <c r="C103" s="107"/>
      <c r="D103" s="121" t="s">
        <v>107</v>
      </c>
      <c r="E103" s="130"/>
      <c r="F103" s="130"/>
      <c r="G103" s="130"/>
      <c r="H103" s="130"/>
      <c r="I103" s="130"/>
      <c r="J103" s="155">
        <f>J152</f>
        <v>0</v>
      </c>
      <c r="K103" s="107"/>
      <c r="L103" s="166"/>
      <c r="M103" s="89"/>
      <c r="N103" s="89"/>
      <c r="O103" s="89"/>
      <c r="P103" s="89"/>
      <c r="Q103" s="89"/>
      <c r="R103" s="89"/>
      <c r="S103" s="89"/>
      <c r="T103" s="89"/>
      <c r="U103" s="89"/>
      <c r="V103" s="89"/>
    </row>
    <row r="104" spans="1:22">
      <c r="A104" s="90"/>
      <c r="B104" s="98"/>
      <c r="C104" s="108"/>
      <c r="D104" s="122" t="s">
        <v>108</v>
      </c>
      <c r="E104" s="131"/>
      <c r="F104" s="131"/>
      <c r="G104" s="131"/>
      <c r="H104" s="131"/>
      <c r="I104" s="131"/>
      <c r="J104" s="156">
        <f>J153</f>
        <v>0</v>
      </c>
      <c r="K104" s="108"/>
      <c r="L104" s="167"/>
      <c r="M104" s="90"/>
      <c r="N104" s="90"/>
      <c r="O104" s="90"/>
      <c r="P104" s="90"/>
      <c r="Q104" s="90"/>
      <c r="R104" s="90"/>
      <c r="S104" s="90"/>
      <c r="T104" s="90"/>
      <c r="U104" s="90"/>
      <c r="V104" s="90"/>
    </row>
    <row r="105" spans="1:22">
      <c r="A105" s="90"/>
      <c r="B105" s="98"/>
      <c r="C105" s="108"/>
      <c r="D105" s="122" t="s">
        <v>109</v>
      </c>
      <c r="E105" s="131"/>
      <c r="F105" s="131"/>
      <c r="G105" s="131"/>
      <c r="H105" s="131"/>
      <c r="I105" s="131"/>
      <c r="J105" s="156">
        <f>J155</f>
        <v>0</v>
      </c>
      <c r="K105" s="108"/>
      <c r="L105" s="167"/>
      <c r="M105" s="90"/>
      <c r="N105" s="90"/>
      <c r="O105" s="90"/>
      <c r="P105" s="90"/>
      <c r="Q105" s="90"/>
      <c r="R105" s="90"/>
      <c r="S105" s="90"/>
      <c r="T105" s="90"/>
      <c r="U105" s="90"/>
      <c r="V105" s="90"/>
    </row>
    <row r="106" spans="1:22">
      <c r="A106" s="90"/>
      <c r="B106" s="98"/>
      <c r="C106" s="108"/>
      <c r="D106" s="122" t="s">
        <v>110</v>
      </c>
      <c r="E106" s="131"/>
      <c r="F106" s="131"/>
      <c r="G106" s="131"/>
      <c r="H106" s="131"/>
      <c r="I106" s="131"/>
      <c r="J106" s="156">
        <f>J158</f>
        <v>0</v>
      </c>
      <c r="K106" s="108"/>
      <c r="L106" s="167"/>
      <c r="M106" s="90"/>
      <c r="N106" s="90"/>
      <c r="O106" s="90"/>
      <c r="P106" s="90"/>
      <c r="Q106" s="90"/>
      <c r="R106" s="90"/>
      <c r="S106" s="90"/>
      <c r="T106" s="90"/>
      <c r="U106" s="90"/>
      <c r="V106" s="90"/>
    </row>
    <row r="107" spans="1:22">
      <c r="A107" s="90"/>
      <c r="B107" s="98"/>
      <c r="C107" s="108"/>
      <c r="D107" s="122" t="s">
        <v>111</v>
      </c>
      <c r="E107" s="131"/>
      <c r="F107" s="131"/>
      <c r="G107" s="131"/>
      <c r="H107" s="131"/>
      <c r="I107" s="131"/>
      <c r="J107" s="156">
        <f>J161</f>
        <v>0</v>
      </c>
      <c r="K107" s="108"/>
      <c r="L107" s="167"/>
      <c r="M107" s="90"/>
      <c r="N107" s="90"/>
      <c r="O107" s="90"/>
      <c r="P107" s="90"/>
      <c r="Q107" s="90"/>
      <c r="R107" s="90"/>
      <c r="S107" s="90"/>
      <c r="T107" s="90"/>
      <c r="U107" s="90"/>
      <c r="V107" s="90"/>
    </row>
    <row r="108" spans="1:22">
      <c r="A108" s="17"/>
      <c r="B108" s="18"/>
      <c r="C108" s="19"/>
      <c r="D108" s="19"/>
      <c r="E108" s="19"/>
      <c r="F108" s="19"/>
      <c r="G108" s="19"/>
      <c r="H108" s="19"/>
      <c r="I108" s="19"/>
      <c r="J108" s="19"/>
      <c r="K108" s="19"/>
      <c r="L108" s="36"/>
      <c r="M108" s="23"/>
      <c r="N108" s="23"/>
      <c r="O108" s="23"/>
      <c r="P108" s="23"/>
      <c r="Q108" s="23"/>
      <c r="R108" s="23"/>
      <c r="S108" s="17"/>
      <c r="T108" s="17"/>
      <c r="U108" s="17"/>
      <c r="V108" s="17"/>
    </row>
    <row r="109" spans="1:22">
      <c r="A109" s="17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36"/>
      <c r="M109" s="23"/>
      <c r="N109" s="23"/>
      <c r="O109" s="23"/>
      <c r="P109" s="23"/>
      <c r="Q109" s="23"/>
      <c r="R109" s="23"/>
      <c r="S109" s="17"/>
      <c r="T109" s="17"/>
      <c r="U109" s="17"/>
      <c r="V109" s="17"/>
    </row>
    <row r="113" spans="1:22">
      <c r="A113" s="17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36"/>
      <c r="M113" s="23"/>
      <c r="N113" s="23"/>
      <c r="O113" s="23"/>
      <c r="P113" s="23"/>
      <c r="Q113" s="23"/>
      <c r="R113" s="23"/>
      <c r="S113" s="17"/>
      <c r="T113" s="17"/>
      <c r="U113" s="17"/>
      <c r="V113" s="17"/>
    </row>
    <row r="114" spans="1:22" ht="17.399999999999999">
      <c r="A114" s="17"/>
      <c r="B114" s="18"/>
      <c r="C114" s="7" t="s">
        <v>73</v>
      </c>
      <c r="D114" s="19"/>
      <c r="E114" s="19"/>
      <c r="F114" s="19"/>
      <c r="G114" s="19"/>
      <c r="H114" s="19"/>
      <c r="I114" s="19"/>
      <c r="J114" s="19"/>
      <c r="K114" s="19"/>
      <c r="L114" s="36"/>
      <c r="M114" s="23"/>
      <c r="N114" s="23"/>
      <c r="O114" s="23"/>
      <c r="P114" s="23"/>
      <c r="Q114" s="23"/>
      <c r="R114" s="23"/>
      <c r="S114" s="17"/>
      <c r="T114" s="17"/>
      <c r="U114" s="17"/>
      <c r="V114" s="17"/>
    </row>
    <row r="115" spans="1:22">
      <c r="A115" s="17"/>
      <c r="B115" s="18"/>
      <c r="C115" s="19"/>
      <c r="D115" s="19"/>
      <c r="E115" s="19"/>
      <c r="F115" s="19"/>
      <c r="G115" s="19"/>
      <c r="H115" s="19"/>
      <c r="I115" s="19"/>
      <c r="J115" s="19"/>
      <c r="K115" s="19"/>
      <c r="L115" s="36"/>
      <c r="M115" s="23"/>
      <c r="N115" s="23"/>
      <c r="O115" s="23"/>
      <c r="P115" s="23"/>
      <c r="Q115" s="23"/>
      <c r="R115" s="23"/>
      <c r="S115" s="17"/>
      <c r="T115" s="17"/>
      <c r="U115" s="17"/>
      <c r="V115" s="17"/>
    </row>
    <row r="116" spans="1:22">
      <c r="A116" s="17"/>
      <c r="B116" s="18"/>
      <c r="C116" s="12" t="s">
        <v>10</v>
      </c>
      <c r="D116" s="19"/>
      <c r="E116" s="19"/>
      <c r="F116" s="19"/>
      <c r="G116" s="19"/>
      <c r="H116" s="19"/>
      <c r="I116" s="19"/>
      <c r="J116" s="19"/>
      <c r="K116" s="19"/>
      <c r="L116" s="36"/>
      <c r="M116" s="23"/>
      <c r="N116" s="23"/>
      <c r="O116" s="23"/>
      <c r="P116" s="23"/>
      <c r="Q116" s="23"/>
      <c r="R116" s="23"/>
      <c r="S116" s="17"/>
      <c r="T116" s="17"/>
      <c r="U116" s="17"/>
      <c r="V116" s="17"/>
    </row>
    <row r="117" spans="1:22">
      <c r="A117" s="17"/>
      <c r="B117" s="18"/>
      <c r="C117" s="19"/>
      <c r="D117" s="19"/>
      <c r="E117" s="229" t="str">
        <f>E7</f>
        <v>Oprava komunikace Areál dílny Hranečník</v>
      </c>
      <c r="F117" s="230"/>
      <c r="G117" s="230"/>
      <c r="H117" s="230"/>
      <c r="I117" s="19"/>
      <c r="J117" s="19"/>
      <c r="K117" s="19"/>
      <c r="L117" s="36"/>
      <c r="M117" s="23"/>
      <c r="N117" s="23"/>
      <c r="O117" s="23"/>
      <c r="P117" s="23"/>
      <c r="Q117" s="23"/>
      <c r="R117" s="23"/>
      <c r="S117" s="17"/>
      <c r="T117" s="17"/>
      <c r="U117" s="17"/>
      <c r="V117" s="17"/>
    </row>
    <row r="118" spans="1:22">
      <c r="A118" s="17"/>
      <c r="B118" s="18"/>
      <c r="C118" s="12" t="s">
        <v>70</v>
      </c>
      <c r="D118" s="19"/>
      <c r="E118" s="19"/>
      <c r="F118" s="19"/>
      <c r="G118" s="19"/>
      <c r="H118" s="19"/>
      <c r="I118" s="19"/>
      <c r="J118" s="19"/>
      <c r="K118" s="19"/>
      <c r="L118" s="36"/>
      <c r="M118" s="23"/>
      <c r="N118" s="23"/>
      <c r="O118" s="23"/>
      <c r="P118" s="23"/>
      <c r="Q118" s="23"/>
      <c r="R118" s="23"/>
      <c r="S118" s="17"/>
      <c r="T118" s="17"/>
      <c r="U118" s="17"/>
      <c r="V118" s="17"/>
    </row>
    <row r="119" spans="1:22">
      <c r="A119" s="17"/>
      <c r="B119" s="18"/>
      <c r="C119" s="19"/>
      <c r="D119" s="19"/>
      <c r="E119" s="207" t="str">
        <f>E9</f>
        <v>B - Oprava komunikace Areál dílny Hranečník</v>
      </c>
      <c r="F119" s="231"/>
      <c r="G119" s="231"/>
      <c r="H119" s="231"/>
      <c r="I119" s="19"/>
      <c r="J119" s="19"/>
      <c r="K119" s="19"/>
      <c r="L119" s="36"/>
      <c r="M119" s="23"/>
      <c r="N119" s="23"/>
      <c r="O119" s="23"/>
      <c r="P119" s="23"/>
      <c r="Q119" s="23"/>
      <c r="R119" s="23"/>
      <c r="S119" s="17"/>
      <c r="T119" s="17"/>
      <c r="U119" s="17"/>
      <c r="V119" s="17"/>
    </row>
    <row r="120" spans="1:22">
      <c r="A120" s="17"/>
      <c r="B120" s="18"/>
      <c r="C120" s="19"/>
      <c r="D120" s="19"/>
      <c r="E120" s="19"/>
      <c r="F120" s="19"/>
      <c r="G120" s="19"/>
      <c r="H120" s="19"/>
      <c r="I120" s="19"/>
      <c r="J120" s="19"/>
      <c r="K120" s="19"/>
      <c r="L120" s="36"/>
      <c r="M120" s="23"/>
      <c r="N120" s="23"/>
      <c r="O120" s="23"/>
      <c r="P120" s="23"/>
      <c r="Q120" s="23"/>
      <c r="R120" s="23"/>
      <c r="S120" s="17"/>
      <c r="T120" s="17"/>
      <c r="U120" s="17"/>
      <c r="V120" s="17"/>
    </row>
    <row r="121" spans="1:22">
      <c r="A121" s="17"/>
      <c r="B121" s="18"/>
      <c r="C121" s="12" t="s">
        <v>14</v>
      </c>
      <c r="D121" s="19"/>
      <c r="E121" s="19"/>
      <c r="F121" s="13" t="str">
        <f>F12</f>
        <v xml:space="preserve"> </v>
      </c>
      <c r="G121" s="19"/>
      <c r="H121" s="19"/>
      <c r="I121" s="12" t="s">
        <v>16</v>
      </c>
      <c r="J121" s="151">
        <f>IF(J12="","",J12)</f>
        <v>45096</v>
      </c>
      <c r="K121" s="19"/>
      <c r="L121" s="36"/>
      <c r="M121" s="23"/>
      <c r="N121" s="23"/>
      <c r="O121" s="23"/>
      <c r="P121" s="23"/>
      <c r="Q121" s="23"/>
      <c r="R121" s="23"/>
      <c r="S121" s="17"/>
      <c r="T121" s="17"/>
      <c r="U121" s="17"/>
      <c r="V121" s="17"/>
    </row>
    <row r="122" spans="1:22">
      <c r="A122" s="17"/>
      <c r="B122" s="18"/>
      <c r="C122" s="19"/>
      <c r="D122" s="19"/>
      <c r="E122" s="19"/>
      <c r="F122" s="19"/>
      <c r="G122" s="19"/>
      <c r="H122" s="19"/>
      <c r="I122" s="19"/>
      <c r="J122" s="19"/>
      <c r="K122" s="19"/>
      <c r="L122" s="36"/>
      <c r="M122" s="23"/>
      <c r="N122" s="23"/>
      <c r="O122" s="23"/>
      <c r="P122" s="23"/>
      <c r="Q122" s="23"/>
      <c r="R122" s="23"/>
      <c r="S122" s="17"/>
      <c r="T122" s="17"/>
      <c r="U122" s="17"/>
      <c r="V122" s="17"/>
    </row>
    <row r="123" spans="1:22">
      <c r="A123" s="17"/>
      <c r="B123" s="18"/>
      <c r="C123" s="12" t="s">
        <v>17</v>
      </c>
      <c r="D123" s="19"/>
      <c r="E123" s="19"/>
      <c r="F123" s="13" t="str">
        <f>E15</f>
        <v>Dopravní podnik Ostrava a.s.</v>
      </c>
      <c r="G123" s="19"/>
      <c r="H123" s="19"/>
      <c r="I123" s="12" t="s">
        <v>23</v>
      </c>
      <c r="J123" s="152" t="str">
        <f>E21</f>
        <v xml:space="preserve"> </v>
      </c>
      <c r="K123" s="19"/>
      <c r="L123" s="36"/>
      <c r="M123" s="23"/>
      <c r="N123" s="23"/>
      <c r="O123" s="23"/>
      <c r="P123" s="23"/>
      <c r="Q123" s="23"/>
      <c r="R123" s="23"/>
      <c r="S123" s="17"/>
      <c r="T123" s="17"/>
      <c r="U123" s="17"/>
      <c r="V123" s="17"/>
    </row>
    <row r="124" spans="1:22">
      <c r="A124" s="17"/>
      <c r="B124" s="18"/>
      <c r="C124" s="12" t="s">
        <v>21</v>
      </c>
      <c r="D124" s="19"/>
      <c r="E124" s="19"/>
      <c r="F124" s="13" t="str">
        <f>IF(E18="","",E18)</f>
        <v>Vyplň údaj</v>
      </c>
      <c r="G124" s="19"/>
      <c r="H124" s="19"/>
      <c r="I124" s="12" t="s">
        <v>25</v>
      </c>
      <c r="J124" s="152" t="str">
        <f>E24</f>
        <v xml:space="preserve"> </v>
      </c>
      <c r="K124" s="19"/>
      <c r="L124" s="36"/>
      <c r="M124" s="23"/>
      <c r="N124" s="23"/>
      <c r="O124" s="23"/>
      <c r="P124" s="23"/>
      <c r="Q124" s="23"/>
      <c r="R124" s="23"/>
      <c r="S124" s="17"/>
      <c r="T124" s="17"/>
      <c r="U124" s="17"/>
      <c r="V124" s="17"/>
    </row>
    <row r="125" spans="1:22">
      <c r="A125" s="17"/>
      <c r="B125" s="18"/>
      <c r="C125" s="19"/>
      <c r="D125" s="19"/>
      <c r="E125" s="19"/>
      <c r="F125" s="19"/>
      <c r="G125" s="19"/>
      <c r="H125" s="19"/>
      <c r="I125" s="19"/>
      <c r="J125" s="19"/>
      <c r="K125" s="19"/>
      <c r="L125" s="36"/>
      <c r="M125" s="23"/>
      <c r="N125" s="23"/>
      <c r="O125" s="23"/>
      <c r="P125" s="23"/>
      <c r="Q125" s="23"/>
      <c r="R125" s="23"/>
      <c r="S125" s="17"/>
      <c r="T125" s="17"/>
      <c r="U125" s="17"/>
      <c r="V125" s="17"/>
    </row>
    <row r="126" spans="1:22" ht="34.200000000000003">
      <c r="A126" s="91"/>
      <c r="B126" s="99"/>
      <c r="C126" s="109" t="s">
        <v>74</v>
      </c>
      <c r="D126" s="123" t="s">
        <v>52</v>
      </c>
      <c r="E126" s="123" t="s">
        <v>48</v>
      </c>
      <c r="F126" s="123" t="s">
        <v>49</v>
      </c>
      <c r="G126" s="123" t="s">
        <v>179</v>
      </c>
      <c r="H126" s="123" t="s">
        <v>186</v>
      </c>
      <c r="I126" s="123" t="s">
        <v>187</v>
      </c>
      <c r="J126" s="157" t="s">
        <v>188</v>
      </c>
      <c r="K126" s="163" t="s">
        <v>189</v>
      </c>
      <c r="L126" s="168"/>
      <c r="M126" s="61" t="s">
        <v>1</v>
      </c>
      <c r="N126" s="62" t="s">
        <v>31</v>
      </c>
      <c r="O126" s="62" t="s">
        <v>190</v>
      </c>
      <c r="P126" s="62" t="s">
        <v>191</v>
      </c>
      <c r="Q126" s="62" t="s">
        <v>192</v>
      </c>
      <c r="R126" s="62" t="s">
        <v>193</v>
      </c>
      <c r="S126" s="62" t="s">
        <v>194</v>
      </c>
      <c r="T126" s="63" t="s">
        <v>195</v>
      </c>
      <c r="U126" s="91"/>
      <c r="V126" s="91"/>
    </row>
    <row r="127" spans="1:22" ht="15.6">
      <c r="A127" s="17"/>
      <c r="B127" s="18"/>
      <c r="C127" s="69" t="s">
        <v>75</v>
      </c>
      <c r="D127" s="19"/>
      <c r="E127" s="19"/>
      <c r="F127" s="19"/>
      <c r="G127" s="19"/>
      <c r="H127" s="19"/>
      <c r="I127" s="19"/>
      <c r="J127" s="158">
        <f>BK127</f>
        <v>0</v>
      </c>
      <c r="K127" s="19"/>
      <c r="L127" s="22"/>
      <c r="M127" s="64"/>
      <c r="N127" s="175"/>
      <c r="O127" s="65"/>
      <c r="P127" s="180">
        <f>P128+P152</f>
        <v>0</v>
      </c>
      <c r="Q127" s="65"/>
      <c r="R127" s="180">
        <f>R128+R152</f>
        <v>461.26330740000003</v>
      </c>
      <c r="S127" s="65"/>
      <c r="T127" s="184">
        <f>T128+T152</f>
        <v>416.32499999999999</v>
      </c>
      <c r="U127" s="17"/>
      <c r="V127" s="17"/>
    </row>
    <row r="128" spans="1:22" ht="15.6">
      <c r="A128" s="92"/>
      <c r="B128" s="100"/>
      <c r="C128" s="110"/>
      <c r="D128" s="124" t="s">
        <v>112</v>
      </c>
      <c r="E128" s="132" t="s">
        <v>115</v>
      </c>
      <c r="F128" s="132" t="s">
        <v>147</v>
      </c>
      <c r="G128" s="110"/>
      <c r="H128" s="110"/>
      <c r="I128" s="144"/>
      <c r="J128" s="159">
        <f>BK128</f>
        <v>0</v>
      </c>
      <c r="K128" s="110"/>
      <c r="L128" s="169"/>
      <c r="M128" s="172"/>
      <c r="N128" s="176"/>
      <c r="O128" s="176"/>
      <c r="P128" s="181">
        <f>P129+P134+P140+P145+P150</f>
        <v>0</v>
      </c>
      <c r="Q128" s="176"/>
      <c r="R128" s="181">
        <f>R129+R134+R140+R145+R150</f>
        <v>461.26330740000003</v>
      </c>
      <c r="S128" s="176"/>
      <c r="T128" s="185">
        <f>T129+T134+T140+T145+T150</f>
        <v>416.32499999999999</v>
      </c>
      <c r="U128" s="92"/>
      <c r="V128" s="92"/>
    </row>
    <row r="129" spans="1:22">
      <c r="A129" s="92"/>
      <c r="B129" s="100"/>
      <c r="C129" s="110"/>
      <c r="D129" s="124" t="s">
        <v>112</v>
      </c>
      <c r="E129" s="133" t="s">
        <v>76</v>
      </c>
      <c r="F129" s="133" t="s">
        <v>148</v>
      </c>
      <c r="G129" s="110"/>
      <c r="H129" s="110"/>
      <c r="I129" s="144"/>
      <c r="J129" s="160">
        <f>BK129</f>
        <v>0</v>
      </c>
      <c r="K129" s="110"/>
      <c r="L129" s="169"/>
      <c r="M129" s="172"/>
      <c r="N129" s="176"/>
      <c r="O129" s="176"/>
      <c r="P129" s="181">
        <f>SUM(P130:P133)</f>
        <v>0</v>
      </c>
      <c r="Q129" s="176"/>
      <c r="R129" s="181">
        <f>SUM(R130:R133)</f>
        <v>0</v>
      </c>
      <c r="S129" s="176"/>
      <c r="T129" s="185">
        <f>SUM(T130:T133)</f>
        <v>416.32499999999999</v>
      </c>
      <c r="U129" s="92"/>
      <c r="V129" s="92"/>
    </row>
    <row r="130" spans="1:22" ht="57">
      <c r="A130" s="17"/>
      <c r="B130" s="18"/>
      <c r="C130" s="111" t="s">
        <v>76</v>
      </c>
      <c r="D130" s="111" t="s">
        <v>113</v>
      </c>
      <c r="E130" s="134" t="s">
        <v>116</v>
      </c>
      <c r="F130" s="138" t="s">
        <v>149</v>
      </c>
      <c r="G130" s="140" t="s">
        <v>180</v>
      </c>
      <c r="H130" s="142">
        <v>295</v>
      </c>
      <c r="I130" s="145"/>
      <c r="J130" s="161">
        <f>ROUND(I130*H130,2)</f>
        <v>0</v>
      </c>
      <c r="K130" s="164"/>
      <c r="L130" s="22"/>
      <c r="M130" s="173" t="s">
        <v>1</v>
      </c>
      <c r="N130" s="177" t="s">
        <v>32</v>
      </c>
      <c r="O130" s="57"/>
      <c r="P130" s="182">
        <f>O130*H130</f>
        <v>0</v>
      </c>
      <c r="Q130" s="182">
        <v>0</v>
      </c>
      <c r="R130" s="182">
        <f>Q130*H130</f>
        <v>0</v>
      </c>
      <c r="S130" s="182">
        <v>0.28999999999999998</v>
      </c>
      <c r="T130" s="186">
        <f>S130*H130</f>
        <v>85.55</v>
      </c>
      <c r="U130" s="17"/>
      <c r="V130" s="17"/>
    </row>
    <row r="131" spans="1:22" ht="57">
      <c r="A131" s="17"/>
      <c r="B131" s="18"/>
      <c r="C131" s="111" t="s">
        <v>77</v>
      </c>
      <c r="D131" s="111" t="s">
        <v>113</v>
      </c>
      <c r="E131" s="134" t="s">
        <v>117</v>
      </c>
      <c r="F131" s="138" t="s">
        <v>150</v>
      </c>
      <c r="G131" s="140" t="s">
        <v>180</v>
      </c>
      <c r="H131" s="142">
        <v>295</v>
      </c>
      <c r="I131" s="145"/>
      <c r="J131" s="161">
        <f>ROUND(I131*H131,2)</f>
        <v>0</v>
      </c>
      <c r="K131" s="164"/>
      <c r="L131" s="22"/>
      <c r="M131" s="173" t="s">
        <v>1</v>
      </c>
      <c r="N131" s="177" t="s">
        <v>32</v>
      </c>
      <c r="O131" s="57"/>
      <c r="P131" s="182">
        <f>O131*H131</f>
        <v>0</v>
      </c>
      <c r="Q131" s="182">
        <v>0</v>
      </c>
      <c r="R131" s="182">
        <f>Q131*H131</f>
        <v>0</v>
      </c>
      <c r="S131" s="182">
        <v>0.75</v>
      </c>
      <c r="T131" s="186">
        <f>S131*H131</f>
        <v>221.25</v>
      </c>
      <c r="U131" s="17"/>
      <c r="V131" s="17"/>
    </row>
    <row r="132" spans="1:22" ht="57">
      <c r="A132" s="17"/>
      <c r="B132" s="18"/>
      <c r="C132" s="111" t="s">
        <v>78</v>
      </c>
      <c r="D132" s="111" t="s">
        <v>113</v>
      </c>
      <c r="E132" s="134" t="s">
        <v>118</v>
      </c>
      <c r="F132" s="138" t="s">
        <v>151</v>
      </c>
      <c r="G132" s="140" t="s">
        <v>180</v>
      </c>
      <c r="H132" s="142">
        <v>255</v>
      </c>
      <c r="I132" s="145"/>
      <c r="J132" s="161">
        <f>ROUND(I132*H132,2)</f>
        <v>0</v>
      </c>
      <c r="K132" s="164"/>
      <c r="L132" s="22"/>
      <c r="M132" s="173" t="s">
        <v>1</v>
      </c>
      <c r="N132" s="177" t="s">
        <v>32</v>
      </c>
      <c r="O132" s="57"/>
      <c r="P132" s="182">
        <f>O132*H132</f>
        <v>0</v>
      </c>
      <c r="Q132" s="182">
        <v>0</v>
      </c>
      <c r="R132" s="182">
        <f>Q132*H132</f>
        <v>0</v>
      </c>
      <c r="S132" s="182">
        <v>0.32500000000000001</v>
      </c>
      <c r="T132" s="186">
        <f>S132*H132</f>
        <v>82.875</v>
      </c>
      <c r="U132" s="17"/>
      <c r="V132" s="17"/>
    </row>
    <row r="133" spans="1:22" ht="45.6">
      <c r="A133" s="17"/>
      <c r="B133" s="18"/>
      <c r="C133" s="111" t="s">
        <v>79</v>
      </c>
      <c r="D133" s="111" t="s">
        <v>113</v>
      </c>
      <c r="E133" s="134" t="s">
        <v>119</v>
      </c>
      <c r="F133" s="138" t="s">
        <v>152</v>
      </c>
      <c r="G133" s="140" t="s">
        <v>181</v>
      </c>
      <c r="H133" s="142">
        <v>130</v>
      </c>
      <c r="I133" s="145"/>
      <c r="J133" s="161">
        <f>ROUND(I133*H133,2)</f>
        <v>0</v>
      </c>
      <c r="K133" s="164"/>
      <c r="L133" s="22"/>
      <c r="M133" s="173" t="s">
        <v>1</v>
      </c>
      <c r="N133" s="177" t="s">
        <v>32</v>
      </c>
      <c r="O133" s="57"/>
      <c r="P133" s="182">
        <f>O133*H133</f>
        <v>0</v>
      </c>
      <c r="Q133" s="182">
        <v>0</v>
      </c>
      <c r="R133" s="182">
        <f>Q133*H133</f>
        <v>0</v>
      </c>
      <c r="S133" s="182">
        <v>0.20499999999999999</v>
      </c>
      <c r="T133" s="186">
        <f>S133*H133</f>
        <v>26.65</v>
      </c>
      <c r="U133" s="17"/>
      <c r="V133" s="17"/>
    </row>
    <row r="134" spans="1:22">
      <c r="A134" s="92"/>
      <c r="B134" s="100"/>
      <c r="C134" s="110"/>
      <c r="D134" s="124" t="s">
        <v>112</v>
      </c>
      <c r="E134" s="133" t="s">
        <v>80</v>
      </c>
      <c r="F134" s="133" t="s">
        <v>153</v>
      </c>
      <c r="G134" s="110"/>
      <c r="H134" s="110"/>
      <c r="I134" s="144"/>
      <c r="J134" s="160">
        <f>BK134</f>
        <v>0</v>
      </c>
      <c r="K134" s="110"/>
      <c r="L134" s="169"/>
      <c r="M134" s="172"/>
      <c r="N134" s="176"/>
      <c r="O134" s="176"/>
      <c r="P134" s="181">
        <f>SUM(P135:P139)</f>
        <v>0</v>
      </c>
      <c r="Q134" s="176"/>
      <c r="R134" s="181">
        <f>SUM(R135:R139)</f>
        <v>458.33160000000004</v>
      </c>
      <c r="S134" s="176"/>
      <c r="T134" s="185">
        <f>SUM(T135:T139)</f>
        <v>0</v>
      </c>
      <c r="U134" s="92"/>
      <c r="V134" s="92"/>
    </row>
    <row r="135" spans="1:22" ht="22.8">
      <c r="A135" s="17"/>
      <c r="B135" s="18"/>
      <c r="C135" s="111" t="s">
        <v>80</v>
      </c>
      <c r="D135" s="111" t="s">
        <v>113</v>
      </c>
      <c r="E135" s="134" t="s">
        <v>120</v>
      </c>
      <c r="F135" s="138" t="s">
        <v>154</v>
      </c>
      <c r="G135" s="140" t="s">
        <v>180</v>
      </c>
      <c r="H135" s="142">
        <v>295</v>
      </c>
      <c r="I135" s="145"/>
      <c r="J135" s="161">
        <f>ROUND(I135*H135,2)</f>
        <v>0</v>
      </c>
      <c r="K135" s="164"/>
      <c r="L135" s="22"/>
      <c r="M135" s="173" t="s">
        <v>1</v>
      </c>
      <c r="N135" s="177" t="s">
        <v>32</v>
      </c>
      <c r="O135" s="57"/>
      <c r="P135" s="182">
        <f>O135*H135</f>
        <v>0</v>
      </c>
      <c r="Q135" s="182">
        <v>0.57499999999999996</v>
      </c>
      <c r="R135" s="182">
        <f>Q135*H135</f>
        <v>169.625</v>
      </c>
      <c r="S135" s="182">
        <v>0</v>
      </c>
      <c r="T135" s="186">
        <f>S135*H135</f>
        <v>0</v>
      </c>
      <c r="U135" s="17"/>
      <c r="V135" s="17"/>
    </row>
    <row r="136" spans="1:22" ht="45.6">
      <c r="A136" s="17"/>
      <c r="B136" s="18"/>
      <c r="C136" s="111" t="s">
        <v>81</v>
      </c>
      <c r="D136" s="111" t="s">
        <v>113</v>
      </c>
      <c r="E136" s="134" t="s">
        <v>121</v>
      </c>
      <c r="F136" s="138" t="s">
        <v>155</v>
      </c>
      <c r="G136" s="140" t="s">
        <v>180</v>
      </c>
      <c r="H136" s="142">
        <v>295</v>
      </c>
      <c r="I136" s="145"/>
      <c r="J136" s="161">
        <f>ROUND(I136*H136,2)</f>
        <v>0</v>
      </c>
      <c r="K136" s="164"/>
      <c r="L136" s="22"/>
      <c r="M136" s="173" t="s">
        <v>1</v>
      </c>
      <c r="N136" s="177" t="s">
        <v>32</v>
      </c>
      <c r="O136" s="57"/>
      <c r="P136" s="182">
        <f>O136*H136</f>
        <v>0</v>
      </c>
      <c r="Q136" s="182">
        <v>0.40416999999999997</v>
      </c>
      <c r="R136" s="182">
        <f>Q136*H136</f>
        <v>119.23014999999999</v>
      </c>
      <c r="S136" s="182">
        <v>0</v>
      </c>
      <c r="T136" s="186">
        <f>S136*H136</f>
        <v>0</v>
      </c>
      <c r="U136" s="17"/>
      <c r="V136" s="17"/>
    </row>
    <row r="137" spans="1:22" ht="22.8">
      <c r="A137" s="17"/>
      <c r="B137" s="18"/>
      <c r="C137" s="111" t="s">
        <v>82</v>
      </c>
      <c r="D137" s="111" t="s">
        <v>113</v>
      </c>
      <c r="E137" s="134" t="s">
        <v>122</v>
      </c>
      <c r="F137" s="138" t="s">
        <v>156</v>
      </c>
      <c r="G137" s="140" t="s">
        <v>180</v>
      </c>
      <c r="H137" s="142">
        <v>295</v>
      </c>
      <c r="I137" s="145"/>
      <c r="J137" s="161">
        <f>ROUND(I137*H137,2)</f>
        <v>0</v>
      </c>
      <c r="K137" s="164"/>
      <c r="L137" s="22"/>
      <c r="M137" s="173" t="s">
        <v>1</v>
      </c>
      <c r="N137" s="177" t="s">
        <v>32</v>
      </c>
      <c r="O137" s="57"/>
      <c r="P137" s="182">
        <f>O137*H137</f>
        <v>0</v>
      </c>
      <c r="Q137" s="182">
        <v>0.57291000000000003</v>
      </c>
      <c r="R137" s="182">
        <f>Q137*H137</f>
        <v>169.00845000000001</v>
      </c>
      <c r="S137" s="182">
        <v>0</v>
      </c>
      <c r="T137" s="186">
        <f>S137*H137</f>
        <v>0</v>
      </c>
      <c r="U137" s="17"/>
      <c r="V137" s="17"/>
    </row>
    <row r="138" spans="1:22">
      <c r="A138" s="17"/>
      <c r="B138" s="18"/>
      <c r="C138" s="111" t="s">
        <v>83</v>
      </c>
      <c r="D138" s="111" t="s">
        <v>113</v>
      </c>
      <c r="E138" s="134" t="s">
        <v>123</v>
      </c>
      <c r="F138" s="138" t="s">
        <v>157</v>
      </c>
      <c r="G138" s="140" t="s">
        <v>181</v>
      </c>
      <c r="H138" s="142">
        <v>130</v>
      </c>
      <c r="I138" s="145"/>
      <c r="J138" s="161">
        <f>ROUND(I138*H138,2)</f>
        <v>0</v>
      </c>
      <c r="K138" s="164"/>
      <c r="L138" s="22"/>
      <c r="M138" s="173" t="s">
        <v>1</v>
      </c>
      <c r="N138" s="177" t="s">
        <v>32</v>
      </c>
      <c r="O138" s="57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6">
        <f>S138*H138</f>
        <v>0</v>
      </c>
      <c r="U138" s="17"/>
      <c r="V138" s="17"/>
    </row>
    <row r="139" spans="1:22" ht="22.8">
      <c r="A139" s="17"/>
      <c r="B139" s="18"/>
      <c r="C139" s="111" t="s">
        <v>84</v>
      </c>
      <c r="D139" s="111" t="s">
        <v>113</v>
      </c>
      <c r="E139" s="134" t="s">
        <v>124</v>
      </c>
      <c r="F139" s="138" t="s">
        <v>158</v>
      </c>
      <c r="G139" s="140" t="s">
        <v>181</v>
      </c>
      <c r="H139" s="142">
        <v>130</v>
      </c>
      <c r="I139" s="145"/>
      <c r="J139" s="161">
        <f>ROUND(I139*H139,2)</f>
        <v>0</v>
      </c>
      <c r="K139" s="164"/>
      <c r="L139" s="22"/>
      <c r="M139" s="173" t="s">
        <v>1</v>
      </c>
      <c r="N139" s="177" t="s">
        <v>32</v>
      </c>
      <c r="O139" s="57"/>
      <c r="P139" s="182">
        <f>O139*H139</f>
        <v>0</v>
      </c>
      <c r="Q139" s="182">
        <v>3.5999999999999999E-3</v>
      </c>
      <c r="R139" s="182">
        <f>Q139*H139</f>
        <v>0.46799999999999997</v>
      </c>
      <c r="S139" s="182">
        <v>0</v>
      </c>
      <c r="T139" s="186">
        <f>S139*H139</f>
        <v>0</v>
      </c>
      <c r="U139" s="17"/>
      <c r="V139" s="17"/>
    </row>
    <row r="140" spans="1:22">
      <c r="A140" s="92"/>
      <c r="B140" s="100"/>
      <c r="C140" s="110"/>
      <c r="D140" s="124" t="s">
        <v>112</v>
      </c>
      <c r="E140" s="133" t="s">
        <v>84</v>
      </c>
      <c r="F140" s="133" t="s">
        <v>159</v>
      </c>
      <c r="G140" s="110"/>
      <c r="H140" s="110"/>
      <c r="I140" s="144"/>
      <c r="J140" s="160">
        <f>BK140</f>
        <v>0</v>
      </c>
      <c r="K140" s="110"/>
      <c r="L140" s="169"/>
      <c r="M140" s="172"/>
      <c r="N140" s="176"/>
      <c r="O140" s="176"/>
      <c r="P140" s="181">
        <f>SUM(P141:P144)</f>
        <v>0</v>
      </c>
      <c r="Q140" s="176"/>
      <c r="R140" s="181">
        <f>SUM(R141:R144)</f>
        <v>2.9317073999999996</v>
      </c>
      <c r="S140" s="176"/>
      <c r="T140" s="185">
        <f>SUM(T141:T144)</f>
        <v>0</v>
      </c>
      <c r="U140" s="92"/>
      <c r="V140" s="92"/>
    </row>
    <row r="141" spans="1:22" ht="22.8">
      <c r="A141" s="17"/>
      <c r="B141" s="18"/>
      <c r="C141" s="111" t="s">
        <v>85</v>
      </c>
      <c r="D141" s="111" t="s">
        <v>113</v>
      </c>
      <c r="E141" s="134" t="s">
        <v>125</v>
      </c>
      <c r="F141" s="138" t="s">
        <v>196</v>
      </c>
      <c r="G141" s="140" t="s">
        <v>182</v>
      </c>
      <c r="H141" s="142">
        <v>54</v>
      </c>
      <c r="I141" s="145"/>
      <c r="J141" s="161">
        <f>ROUND(I141*H141,2)</f>
        <v>0</v>
      </c>
      <c r="K141" s="164"/>
      <c r="L141" s="22"/>
      <c r="M141" s="173" t="s">
        <v>1</v>
      </c>
      <c r="N141" s="177" t="s">
        <v>32</v>
      </c>
      <c r="O141" s="57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6">
        <f>S141*H141</f>
        <v>0</v>
      </c>
      <c r="U141" s="17"/>
      <c r="V141" s="17"/>
    </row>
    <row r="142" spans="1:22" ht="22.8">
      <c r="A142" s="17"/>
      <c r="B142" s="18"/>
      <c r="C142" s="111" t="s">
        <v>86</v>
      </c>
      <c r="D142" s="111" t="s">
        <v>113</v>
      </c>
      <c r="E142" s="134" t="s">
        <v>126</v>
      </c>
      <c r="F142" s="138" t="s">
        <v>160</v>
      </c>
      <c r="G142" s="140" t="s">
        <v>181</v>
      </c>
      <c r="H142" s="142">
        <v>414</v>
      </c>
      <c r="I142" s="145"/>
      <c r="J142" s="161">
        <f>ROUND(I142*H142,2)</f>
        <v>0</v>
      </c>
      <c r="K142" s="164"/>
      <c r="L142" s="22"/>
      <c r="M142" s="173" t="s">
        <v>1</v>
      </c>
      <c r="N142" s="177" t="s">
        <v>32</v>
      </c>
      <c r="O142" s="57"/>
      <c r="P142" s="182">
        <f>O142*H142</f>
        <v>0</v>
      </c>
      <c r="Q142" s="182">
        <v>8.0000000000000007E-5</v>
      </c>
      <c r="R142" s="182">
        <f>Q142*H142</f>
        <v>3.3120000000000004E-2</v>
      </c>
      <c r="S142" s="182">
        <v>0</v>
      </c>
      <c r="T142" s="186">
        <f>S142*H142</f>
        <v>0</v>
      </c>
      <c r="U142" s="17"/>
      <c r="V142" s="17"/>
    </row>
    <row r="143" spans="1:22" ht="22.8">
      <c r="A143" s="17"/>
      <c r="B143" s="18"/>
      <c r="C143" s="111" t="s">
        <v>87</v>
      </c>
      <c r="D143" s="111" t="s">
        <v>113</v>
      </c>
      <c r="E143" s="134" t="s">
        <v>127</v>
      </c>
      <c r="F143" s="138" t="s">
        <v>161</v>
      </c>
      <c r="G143" s="140" t="s">
        <v>183</v>
      </c>
      <c r="H143" s="142">
        <v>2.6549999999999998</v>
      </c>
      <c r="I143" s="145"/>
      <c r="J143" s="161">
        <f>ROUND(I143*H143,2)</f>
        <v>0</v>
      </c>
      <c r="K143" s="164"/>
      <c r="L143" s="22"/>
      <c r="M143" s="173" t="s">
        <v>1</v>
      </c>
      <c r="N143" s="177" t="s">
        <v>32</v>
      </c>
      <c r="O143" s="57"/>
      <c r="P143" s="182">
        <f>O143*H143</f>
        <v>0</v>
      </c>
      <c r="Q143" s="182">
        <v>1.01508</v>
      </c>
      <c r="R143" s="182">
        <f>Q143*H143</f>
        <v>2.6950373999999999</v>
      </c>
      <c r="S143" s="182">
        <v>0</v>
      </c>
      <c r="T143" s="186">
        <f>S143*H143</f>
        <v>0</v>
      </c>
      <c r="U143" s="17"/>
      <c r="V143" s="17"/>
    </row>
    <row r="144" spans="1:22" ht="22.8">
      <c r="A144" s="17"/>
      <c r="B144" s="18"/>
      <c r="C144" s="111" t="s">
        <v>88</v>
      </c>
      <c r="D144" s="111" t="s">
        <v>113</v>
      </c>
      <c r="E144" s="134" t="s">
        <v>128</v>
      </c>
      <c r="F144" s="138" t="s">
        <v>162</v>
      </c>
      <c r="G144" s="140" t="s">
        <v>180</v>
      </c>
      <c r="H144" s="142">
        <v>295</v>
      </c>
      <c r="I144" s="145"/>
      <c r="J144" s="161">
        <f>ROUND(I144*H144,2)</f>
        <v>0</v>
      </c>
      <c r="K144" s="164"/>
      <c r="L144" s="22"/>
      <c r="M144" s="173" t="s">
        <v>1</v>
      </c>
      <c r="N144" s="177" t="s">
        <v>32</v>
      </c>
      <c r="O144" s="57"/>
      <c r="P144" s="182">
        <f>O144*H144</f>
        <v>0</v>
      </c>
      <c r="Q144" s="182">
        <v>6.8999999999999997E-4</v>
      </c>
      <c r="R144" s="182">
        <f>Q144*H144</f>
        <v>0.20354999999999998</v>
      </c>
      <c r="S144" s="182">
        <v>0</v>
      </c>
      <c r="T144" s="186">
        <f>S144*H144</f>
        <v>0</v>
      </c>
      <c r="U144" s="17"/>
      <c r="V144" s="17"/>
    </row>
    <row r="145" spans="1:22">
      <c r="A145" s="92"/>
      <c r="B145" s="100"/>
      <c r="C145" s="110"/>
      <c r="D145" s="124" t="s">
        <v>112</v>
      </c>
      <c r="E145" s="133" t="s">
        <v>129</v>
      </c>
      <c r="F145" s="133" t="s">
        <v>163</v>
      </c>
      <c r="G145" s="110"/>
      <c r="H145" s="110"/>
      <c r="I145" s="144"/>
      <c r="J145" s="160">
        <f>BK145</f>
        <v>0</v>
      </c>
      <c r="K145" s="110"/>
      <c r="L145" s="169"/>
      <c r="M145" s="172"/>
      <c r="N145" s="176"/>
      <c r="O145" s="176"/>
      <c r="P145" s="181">
        <f>SUM(P146:P149)</f>
        <v>0</v>
      </c>
      <c r="Q145" s="176"/>
      <c r="R145" s="181">
        <f>SUM(R146:R149)</f>
        <v>0</v>
      </c>
      <c r="S145" s="176"/>
      <c r="T145" s="185">
        <f>SUM(T146:T149)</f>
        <v>0</v>
      </c>
      <c r="U145" s="92"/>
      <c r="V145" s="92"/>
    </row>
    <row r="146" spans="1:22" ht="22.8">
      <c r="A146" s="17"/>
      <c r="B146" s="18"/>
      <c r="C146" s="111" t="s">
        <v>89</v>
      </c>
      <c r="D146" s="111" t="s">
        <v>113</v>
      </c>
      <c r="E146" s="134" t="s">
        <v>130</v>
      </c>
      <c r="F146" s="138" t="s">
        <v>164</v>
      </c>
      <c r="G146" s="140" t="s">
        <v>183</v>
      </c>
      <c r="H146" s="142">
        <v>416.32499999999999</v>
      </c>
      <c r="I146" s="145"/>
      <c r="J146" s="161">
        <f>ROUND(I146*H146,2)</f>
        <v>0</v>
      </c>
      <c r="K146" s="164"/>
      <c r="L146" s="22"/>
      <c r="M146" s="173" t="s">
        <v>1</v>
      </c>
      <c r="N146" s="177" t="s">
        <v>32</v>
      </c>
      <c r="O146" s="57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6">
        <f>S146*H146</f>
        <v>0</v>
      </c>
      <c r="U146" s="17"/>
      <c r="V146" s="17"/>
    </row>
    <row r="147" spans="1:22" ht="34.200000000000003">
      <c r="A147" s="17"/>
      <c r="B147" s="18"/>
      <c r="C147" s="111" t="s">
        <v>90</v>
      </c>
      <c r="D147" s="111" t="s">
        <v>113</v>
      </c>
      <c r="E147" s="134" t="s">
        <v>131</v>
      </c>
      <c r="F147" s="138" t="s">
        <v>165</v>
      </c>
      <c r="G147" s="140" t="s">
        <v>183</v>
      </c>
      <c r="H147" s="142">
        <v>416.32499999999999</v>
      </c>
      <c r="I147" s="145"/>
      <c r="J147" s="161">
        <f>ROUND(I147*H147,2)</f>
        <v>0</v>
      </c>
      <c r="K147" s="164"/>
      <c r="L147" s="22"/>
      <c r="M147" s="173" t="s">
        <v>1</v>
      </c>
      <c r="N147" s="177" t="s">
        <v>32</v>
      </c>
      <c r="O147" s="57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6">
        <f>S147*H147</f>
        <v>0</v>
      </c>
      <c r="U147" s="17"/>
      <c r="V147" s="17"/>
    </row>
    <row r="148" spans="1:22" ht="34.200000000000003">
      <c r="A148" s="17"/>
      <c r="B148" s="18"/>
      <c r="C148" s="111" t="s">
        <v>91</v>
      </c>
      <c r="D148" s="111" t="s">
        <v>113</v>
      </c>
      <c r="E148" s="134" t="s">
        <v>132</v>
      </c>
      <c r="F148" s="138" t="s">
        <v>166</v>
      </c>
      <c r="G148" s="140" t="s">
        <v>183</v>
      </c>
      <c r="H148" s="142">
        <v>109.52500000000001</v>
      </c>
      <c r="I148" s="145"/>
      <c r="J148" s="161">
        <f>ROUND(I148*H148,2)</f>
        <v>0</v>
      </c>
      <c r="K148" s="164"/>
      <c r="L148" s="22"/>
      <c r="M148" s="173" t="s">
        <v>1</v>
      </c>
      <c r="N148" s="177" t="s">
        <v>32</v>
      </c>
      <c r="O148" s="57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6">
        <f>S148*H148</f>
        <v>0</v>
      </c>
      <c r="U148" s="17"/>
      <c r="V148" s="17"/>
    </row>
    <row r="149" spans="1:22" ht="34.200000000000003">
      <c r="A149" s="17"/>
      <c r="B149" s="18"/>
      <c r="C149" s="111" t="s">
        <v>92</v>
      </c>
      <c r="D149" s="111" t="s">
        <v>113</v>
      </c>
      <c r="E149" s="134" t="s">
        <v>133</v>
      </c>
      <c r="F149" s="138" t="s">
        <v>167</v>
      </c>
      <c r="G149" s="140" t="s">
        <v>183</v>
      </c>
      <c r="H149" s="142">
        <v>306.8</v>
      </c>
      <c r="I149" s="145"/>
      <c r="J149" s="161">
        <f>ROUND(I149*H149,2)</f>
        <v>0</v>
      </c>
      <c r="K149" s="164"/>
      <c r="L149" s="22"/>
      <c r="M149" s="173" t="s">
        <v>1</v>
      </c>
      <c r="N149" s="177" t="s">
        <v>32</v>
      </c>
      <c r="O149" s="57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6">
        <f>S149*H149</f>
        <v>0</v>
      </c>
      <c r="U149" s="17"/>
      <c r="V149" s="17"/>
    </row>
    <row r="150" spans="1:22">
      <c r="A150" s="92"/>
      <c r="B150" s="100"/>
      <c r="C150" s="110"/>
      <c r="D150" s="124" t="s">
        <v>112</v>
      </c>
      <c r="E150" s="133" t="s">
        <v>134</v>
      </c>
      <c r="F150" s="133" t="s">
        <v>168</v>
      </c>
      <c r="G150" s="110"/>
      <c r="H150" s="110"/>
      <c r="I150" s="144"/>
      <c r="J150" s="160">
        <f>BK150</f>
        <v>0</v>
      </c>
      <c r="K150" s="110"/>
      <c r="L150" s="169"/>
      <c r="M150" s="172"/>
      <c r="N150" s="176"/>
      <c r="O150" s="176"/>
      <c r="P150" s="181">
        <f>P151</f>
        <v>0</v>
      </c>
      <c r="Q150" s="176"/>
      <c r="R150" s="181">
        <f>R151</f>
        <v>0</v>
      </c>
      <c r="S150" s="176"/>
      <c r="T150" s="185">
        <f>T151</f>
        <v>0</v>
      </c>
      <c r="U150" s="92"/>
      <c r="V150" s="92"/>
    </row>
    <row r="151" spans="1:22" ht="34.200000000000003">
      <c r="A151" s="17"/>
      <c r="B151" s="18"/>
      <c r="C151" s="111" t="s">
        <v>93</v>
      </c>
      <c r="D151" s="111" t="s">
        <v>113</v>
      </c>
      <c r="E151" s="134" t="s">
        <v>135</v>
      </c>
      <c r="F151" s="138" t="s">
        <v>169</v>
      </c>
      <c r="G151" s="140" t="s">
        <v>183</v>
      </c>
      <c r="H151" s="142">
        <v>461.26299999999998</v>
      </c>
      <c r="I151" s="145"/>
      <c r="J151" s="161">
        <f>ROUND(I151*H151,2)</f>
        <v>0</v>
      </c>
      <c r="K151" s="164"/>
      <c r="L151" s="22"/>
      <c r="M151" s="173" t="s">
        <v>1</v>
      </c>
      <c r="N151" s="177" t="s">
        <v>32</v>
      </c>
      <c r="O151" s="57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6">
        <f>S151*H151</f>
        <v>0</v>
      </c>
      <c r="U151" s="17"/>
      <c r="V151" s="17"/>
    </row>
    <row r="152" spans="1:22" ht="15.6">
      <c r="A152" s="92"/>
      <c r="B152" s="100"/>
      <c r="C152" s="110"/>
      <c r="D152" s="124" t="s">
        <v>112</v>
      </c>
      <c r="E152" s="132" t="s">
        <v>136</v>
      </c>
      <c r="F152" s="132" t="s">
        <v>170</v>
      </c>
      <c r="G152" s="110"/>
      <c r="H152" s="110"/>
      <c r="I152" s="144"/>
      <c r="J152" s="159">
        <f>BK152</f>
        <v>0</v>
      </c>
      <c r="K152" s="110"/>
      <c r="L152" s="169"/>
      <c r="M152" s="172"/>
      <c r="N152" s="176"/>
      <c r="O152" s="176"/>
      <c r="P152" s="181">
        <f>P153+P155+P158+P161</f>
        <v>0</v>
      </c>
      <c r="Q152" s="176"/>
      <c r="R152" s="181">
        <f>R153+R155+R158+R161</f>
        <v>0</v>
      </c>
      <c r="S152" s="176"/>
      <c r="T152" s="185">
        <f>T153+T155+T158+T161</f>
        <v>0</v>
      </c>
      <c r="U152" s="92"/>
      <c r="V152" s="92"/>
    </row>
    <row r="153" spans="1:22">
      <c r="A153" s="92"/>
      <c r="B153" s="100"/>
      <c r="C153" s="110"/>
      <c r="D153" s="124" t="s">
        <v>112</v>
      </c>
      <c r="E153" s="133" t="s">
        <v>137</v>
      </c>
      <c r="F153" s="133" t="s">
        <v>171</v>
      </c>
      <c r="G153" s="110"/>
      <c r="H153" s="110"/>
      <c r="I153" s="144"/>
      <c r="J153" s="160">
        <f>BK153</f>
        <v>0</v>
      </c>
      <c r="K153" s="110"/>
      <c r="L153" s="169"/>
      <c r="M153" s="172"/>
      <c r="N153" s="176"/>
      <c r="O153" s="176"/>
      <c r="P153" s="181">
        <f>P154</f>
        <v>0</v>
      </c>
      <c r="Q153" s="176"/>
      <c r="R153" s="181">
        <f>R154</f>
        <v>0</v>
      </c>
      <c r="S153" s="176"/>
      <c r="T153" s="185">
        <f>T154</f>
        <v>0</v>
      </c>
      <c r="U153" s="92"/>
      <c r="V153" s="92"/>
    </row>
    <row r="154" spans="1:22" ht="22.8">
      <c r="A154" s="17"/>
      <c r="B154" s="18"/>
      <c r="C154" s="111" t="s">
        <v>94</v>
      </c>
      <c r="D154" s="111" t="s">
        <v>113</v>
      </c>
      <c r="E154" s="134" t="s">
        <v>138</v>
      </c>
      <c r="F154" s="138" t="s">
        <v>172</v>
      </c>
      <c r="G154" s="140" t="s">
        <v>184</v>
      </c>
      <c r="H154" s="142">
        <v>1</v>
      </c>
      <c r="I154" s="145"/>
      <c r="J154" s="161">
        <f>ROUND(I154*H154,2)</f>
        <v>0</v>
      </c>
      <c r="K154" s="164"/>
      <c r="L154" s="22"/>
      <c r="M154" s="173" t="s">
        <v>1</v>
      </c>
      <c r="N154" s="177" t="s">
        <v>32</v>
      </c>
      <c r="O154" s="57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6">
        <f>S154*H154</f>
        <v>0</v>
      </c>
      <c r="U154" s="17"/>
      <c r="V154" s="17"/>
    </row>
    <row r="155" spans="1:22">
      <c r="A155" s="92"/>
      <c r="B155" s="100"/>
      <c r="C155" s="110"/>
      <c r="D155" s="124" t="s">
        <v>112</v>
      </c>
      <c r="E155" s="133" t="s">
        <v>139</v>
      </c>
      <c r="F155" s="133" t="s">
        <v>173</v>
      </c>
      <c r="G155" s="110"/>
      <c r="H155" s="110"/>
      <c r="I155" s="144"/>
      <c r="J155" s="160">
        <f>BK155</f>
        <v>0</v>
      </c>
      <c r="K155" s="110"/>
      <c r="L155" s="169"/>
      <c r="M155" s="172"/>
      <c r="N155" s="176"/>
      <c r="O155" s="176"/>
      <c r="P155" s="181">
        <f>SUM(P156:P157)</f>
        <v>0</v>
      </c>
      <c r="Q155" s="176"/>
      <c r="R155" s="181">
        <f>SUM(R156:R157)</f>
        <v>0</v>
      </c>
      <c r="S155" s="176"/>
      <c r="T155" s="185">
        <f>SUM(T156:T157)</f>
        <v>0</v>
      </c>
      <c r="U155" s="92"/>
      <c r="V155" s="92"/>
    </row>
    <row r="156" spans="1:22" ht="22.8">
      <c r="A156" s="17"/>
      <c r="B156" s="18"/>
      <c r="C156" s="111" t="s">
        <v>95</v>
      </c>
      <c r="D156" s="111" t="s">
        <v>113</v>
      </c>
      <c r="E156" s="134" t="s">
        <v>140</v>
      </c>
      <c r="F156" s="138" t="s">
        <v>173</v>
      </c>
      <c r="G156" s="140" t="s">
        <v>184</v>
      </c>
      <c r="H156" s="142">
        <v>1</v>
      </c>
      <c r="I156" s="145"/>
      <c r="J156" s="161">
        <f>ROUND(I156*H156,2)</f>
        <v>0</v>
      </c>
      <c r="K156" s="164"/>
      <c r="L156" s="22"/>
      <c r="M156" s="173" t="s">
        <v>1</v>
      </c>
      <c r="N156" s="177" t="s">
        <v>32</v>
      </c>
      <c r="O156" s="57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6">
        <f>S156*H156</f>
        <v>0</v>
      </c>
      <c r="U156" s="17"/>
      <c r="V156" s="17"/>
    </row>
    <row r="157" spans="1:22" ht="22.8">
      <c r="A157" s="17"/>
      <c r="B157" s="18"/>
      <c r="C157" s="111" t="s">
        <v>96</v>
      </c>
      <c r="D157" s="111" t="s">
        <v>113</v>
      </c>
      <c r="E157" s="134" t="s">
        <v>141</v>
      </c>
      <c r="F157" s="138" t="s">
        <v>174</v>
      </c>
      <c r="G157" s="140" t="s">
        <v>184</v>
      </c>
      <c r="H157" s="142">
        <v>1</v>
      </c>
      <c r="I157" s="145"/>
      <c r="J157" s="161">
        <f>ROUND(I157*H157,2)</f>
        <v>0</v>
      </c>
      <c r="K157" s="164"/>
      <c r="L157" s="22"/>
      <c r="M157" s="173" t="s">
        <v>1</v>
      </c>
      <c r="N157" s="177" t="s">
        <v>32</v>
      </c>
      <c r="O157" s="57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6">
        <f>S157*H157</f>
        <v>0</v>
      </c>
      <c r="U157" s="17"/>
      <c r="V157" s="17"/>
    </row>
    <row r="158" spans="1:22">
      <c r="A158" s="92"/>
      <c r="B158" s="100"/>
      <c r="C158" s="110"/>
      <c r="D158" s="124" t="s">
        <v>112</v>
      </c>
      <c r="E158" s="133" t="s">
        <v>142</v>
      </c>
      <c r="F158" s="133" t="s">
        <v>175</v>
      </c>
      <c r="G158" s="110"/>
      <c r="H158" s="110"/>
      <c r="I158" s="144"/>
      <c r="J158" s="160">
        <f>BK158</f>
        <v>0</v>
      </c>
      <c r="K158" s="110"/>
      <c r="L158" s="169"/>
      <c r="M158" s="172"/>
      <c r="N158" s="176"/>
      <c r="O158" s="176"/>
      <c r="P158" s="181">
        <f>SUM(P159:P160)</f>
        <v>0</v>
      </c>
      <c r="Q158" s="176"/>
      <c r="R158" s="181">
        <f>SUM(R159:R160)</f>
        <v>0</v>
      </c>
      <c r="S158" s="176"/>
      <c r="T158" s="185">
        <f>SUM(T159:T160)</f>
        <v>0</v>
      </c>
      <c r="U158" s="92"/>
      <c r="V158" s="92"/>
    </row>
    <row r="159" spans="1:22" ht="22.8">
      <c r="A159" s="17"/>
      <c r="B159" s="18"/>
      <c r="C159" s="111" t="s">
        <v>97</v>
      </c>
      <c r="D159" s="111" t="s">
        <v>113</v>
      </c>
      <c r="E159" s="134" t="s">
        <v>143</v>
      </c>
      <c r="F159" s="138" t="s">
        <v>176</v>
      </c>
      <c r="G159" s="140" t="s">
        <v>184</v>
      </c>
      <c r="H159" s="142">
        <v>1</v>
      </c>
      <c r="I159" s="145"/>
      <c r="J159" s="161">
        <f>ROUND(I159*H159,2)</f>
        <v>0</v>
      </c>
      <c r="K159" s="164"/>
      <c r="L159" s="22"/>
      <c r="M159" s="173" t="s">
        <v>1</v>
      </c>
      <c r="N159" s="177" t="s">
        <v>32</v>
      </c>
      <c r="O159" s="57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6">
        <f>S159*H159</f>
        <v>0</v>
      </c>
      <c r="U159" s="17"/>
      <c r="V159" s="17"/>
    </row>
    <row r="160" spans="1:22">
      <c r="A160" s="17"/>
      <c r="B160" s="18"/>
      <c r="C160" s="111" t="s">
        <v>98</v>
      </c>
      <c r="D160" s="111" t="s">
        <v>113</v>
      </c>
      <c r="E160" s="134" t="s">
        <v>144</v>
      </c>
      <c r="F160" s="138" t="s">
        <v>177</v>
      </c>
      <c r="G160" s="140" t="s">
        <v>185</v>
      </c>
      <c r="H160" s="142">
        <v>1</v>
      </c>
      <c r="I160" s="145"/>
      <c r="J160" s="161">
        <f>ROUND(I160*H160,2)</f>
        <v>0</v>
      </c>
      <c r="K160" s="164"/>
      <c r="L160" s="22"/>
      <c r="M160" s="173" t="s">
        <v>1</v>
      </c>
      <c r="N160" s="177" t="s">
        <v>32</v>
      </c>
      <c r="O160" s="57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6">
        <f>S160*H160</f>
        <v>0</v>
      </c>
      <c r="U160" s="17"/>
      <c r="V160" s="17"/>
    </row>
    <row r="161" spans="1:22">
      <c r="A161" s="92"/>
      <c r="B161" s="100"/>
      <c r="C161" s="110"/>
      <c r="D161" s="124" t="s">
        <v>112</v>
      </c>
      <c r="E161" s="133" t="s">
        <v>145</v>
      </c>
      <c r="F161" s="133" t="s">
        <v>178</v>
      </c>
      <c r="G161" s="110"/>
      <c r="H161" s="110"/>
      <c r="I161" s="144"/>
      <c r="J161" s="160">
        <f>BK161</f>
        <v>0</v>
      </c>
      <c r="K161" s="110"/>
      <c r="L161" s="169"/>
      <c r="M161" s="172"/>
      <c r="N161" s="176"/>
      <c r="O161" s="176"/>
      <c r="P161" s="181">
        <f>P162</f>
        <v>0</v>
      </c>
      <c r="Q161" s="176"/>
      <c r="R161" s="181">
        <f>R162</f>
        <v>0</v>
      </c>
      <c r="S161" s="176"/>
      <c r="T161" s="185">
        <f>T162</f>
        <v>0</v>
      </c>
      <c r="U161" s="92"/>
      <c r="V161" s="92"/>
    </row>
    <row r="162" spans="1:22">
      <c r="A162" s="17"/>
      <c r="B162" s="18"/>
      <c r="C162" s="111" t="s">
        <v>99</v>
      </c>
      <c r="D162" s="111" t="s">
        <v>113</v>
      </c>
      <c r="E162" s="134" t="s">
        <v>146</v>
      </c>
      <c r="F162" s="138" t="s">
        <v>178</v>
      </c>
      <c r="G162" s="140" t="s">
        <v>185</v>
      </c>
      <c r="H162" s="142">
        <v>1</v>
      </c>
      <c r="I162" s="145"/>
      <c r="J162" s="161">
        <f>ROUND(I162*H162,2)</f>
        <v>0</v>
      </c>
      <c r="K162" s="164"/>
      <c r="L162" s="22"/>
      <c r="M162" s="174" t="s">
        <v>1</v>
      </c>
      <c r="N162" s="178" t="s">
        <v>32</v>
      </c>
      <c r="O162" s="179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7">
        <f>S162*H162</f>
        <v>0</v>
      </c>
      <c r="U162" s="17"/>
      <c r="V162" s="17"/>
    </row>
    <row r="163" spans="1:22">
      <c r="A163" s="17"/>
      <c r="B163" s="39"/>
      <c r="C163" s="40"/>
      <c r="D163" s="40"/>
      <c r="E163" s="40"/>
      <c r="F163" s="40"/>
      <c r="G163" s="40"/>
      <c r="H163" s="40"/>
      <c r="I163" s="40"/>
      <c r="J163" s="40"/>
      <c r="K163" s="40"/>
      <c r="L163" s="22"/>
      <c r="M163" s="17"/>
      <c r="N163" s="23"/>
      <c r="O163" s="17"/>
      <c r="P163" s="17"/>
      <c r="Q163" s="17"/>
      <c r="R163" s="17"/>
      <c r="S163" s="17"/>
      <c r="T163" s="17"/>
      <c r="U163" s="17"/>
      <c r="V163" s="17"/>
    </row>
  </sheetData>
  <mergeCells count="9">
    <mergeCell ref="E85:H85"/>
    <mergeCell ref="E87:H87"/>
    <mergeCell ref="E117:H117"/>
    <mergeCell ref="E119:H119"/>
    <mergeCell ref="L2:V2"/>
    <mergeCell ref="E7:H7"/>
    <mergeCell ref="E9:H9"/>
    <mergeCell ref="E18:H18"/>
    <mergeCell ref="E27:H2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stavby</vt:lpstr>
      <vt:lpstr>B-oprava komunikace Are...</vt:lpstr>
    </vt:vector>
  </TitlesOfParts>
  <Company>DPO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Grohman Martin, Ing.</dc:creator>
  <cp:lastModifiedBy>Grohman Martin, Ing.</cp:lastModifiedBy>
  <dcterms:created xsi:type="dcterms:W3CDTF">2023-06-19T07:39:46Z</dcterms:created>
  <dcterms:modified xsi:type="dcterms:W3CDTF">2023-08-29T09:02:41Z</dcterms:modified>
</cp:coreProperties>
</file>