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bek.petr\Desktop\"/>
    </mc:Choice>
  </mc:AlternateContent>
  <xr:revisionPtr revIDLastSave="0" documentId="13_ncr:1_{7F39EA19-C53B-4373-882E-45402B2AD213}" xr6:coauthVersionLast="47" xr6:coauthVersionMax="47" xr10:uidLastSave="{00000000-0000-0000-0000-000000000000}"/>
  <bookViews>
    <workbookView xWindow="-120" yWindow="-120" windowWidth="29040" windowHeight="15840" tabRatio="749" xr2:uid="{00000000-000D-0000-FFFF-FFFF00000000}"/>
  </bookViews>
  <sheets>
    <sheet name="Rekapitulace" sheetId="5" r:id="rId1"/>
    <sheet name="MK Brněnské nám" sheetId="26" r:id="rId2"/>
    <sheet name="MK Národní třída -I." sheetId="27" r:id="rId3"/>
    <sheet name="MK Masarykovo náměstí" sheetId="20" r:id="rId4"/>
    <sheet name="Parkoviště Masarykovo nám IRO" sheetId="30" r:id="rId5"/>
    <sheet name="MK Horní Valy" sheetId="22" r:id="rId6"/>
    <sheet name="Velkomoravská sjezdy I_51" sheetId="28" r:id="rId7"/>
    <sheet name="Ošetření spár" sheetId="7" r:id="rId8"/>
    <sheet name="VON" sheetId="8" r:id="rId9"/>
  </sheets>
  <definedNames>
    <definedName name="_xlnm.Print_Area" localSheetId="4">'Parkoviště Masarykovo nám IRO'!$A$1:$L$67</definedName>
    <definedName name="_xlnm.Print_Area" localSheetId="0">Rekapitulace!$A$1:$B$17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30" l="1"/>
  <c r="L19" i="30"/>
  <c r="L34" i="30"/>
  <c r="L33" i="30"/>
  <c r="L32" i="30"/>
  <c r="L25" i="30"/>
  <c r="L23" i="30"/>
  <c r="L16" i="30"/>
  <c r="L27" i="28"/>
  <c r="L26" i="28"/>
  <c r="L26" i="30" l="1"/>
  <c r="L10" i="30"/>
  <c r="L11" i="30" s="1"/>
  <c r="L22" i="30"/>
  <c r="L21" i="30"/>
  <c r="L13" i="30"/>
  <c r="L14" i="30" l="1"/>
  <c r="L24" i="30" l="1"/>
  <c r="L15" i="30"/>
  <c r="L17" i="30" s="1"/>
  <c r="L27" i="30"/>
  <c r="L29" i="30" l="1"/>
  <c r="L28" i="30"/>
  <c r="L31" i="30"/>
  <c r="L30" i="30"/>
  <c r="L35" i="30" l="1"/>
  <c r="K38" i="30" s="1"/>
  <c r="B9" i="5" s="1"/>
  <c r="A9" i="5" l="1"/>
  <c r="L20" i="28" l="1"/>
  <c r="A11" i="5"/>
  <c r="L28" i="28"/>
  <c r="L18" i="28"/>
  <c r="L21" i="27"/>
  <c r="L19" i="27"/>
  <c r="L20" i="27"/>
  <c r="L12" i="27"/>
  <c r="A7" i="5"/>
  <c r="L35" i="27"/>
  <c r="L34" i="27"/>
  <c r="L33" i="27"/>
  <c r="L24" i="27"/>
  <c r="L22" i="22"/>
  <c r="L20" i="22"/>
  <c r="L19" i="22"/>
  <c r="L23" i="22"/>
  <c r="A6" i="5"/>
  <c r="L29" i="26"/>
  <c r="L27" i="26"/>
  <c r="L30" i="26"/>
  <c r="L28" i="26"/>
  <c r="L21" i="26"/>
  <c r="L15" i="26"/>
  <c r="L15" i="28" l="1"/>
  <c r="L14" i="28"/>
  <c r="L13" i="28"/>
  <c r="L9" i="28"/>
  <c r="L10" i="28" s="1"/>
  <c r="L21" i="28"/>
  <c r="L19" i="28"/>
  <c r="L12" i="28"/>
  <c r="L16" i="28" s="1"/>
  <c r="L14" i="27"/>
  <c r="L13" i="27"/>
  <c r="L22" i="27"/>
  <c r="L9" i="27"/>
  <c r="L10" i="27" s="1"/>
  <c r="L28" i="27"/>
  <c r="L15" i="27"/>
  <c r="L18" i="27"/>
  <c r="L23" i="27"/>
  <c r="L21" i="22"/>
  <c r="L18" i="22"/>
  <c r="L14" i="26"/>
  <c r="L12" i="26"/>
  <c r="L9" i="26"/>
  <c r="L10" i="26" s="1"/>
  <c r="L18" i="26"/>
  <c r="L20" i="26"/>
  <c r="L25" i="28" l="1"/>
  <c r="L24" i="28"/>
  <c r="L23" i="28"/>
  <c r="L22" i="28"/>
  <c r="L16" i="27"/>
  <c r="L25" i="27"/>
  <c r="L32" i="27"/>
  <c r="L29" i="27"/>
  <c r="L31" i="27"/>
  <c r="L30" i="27"/>
  <c r="L27" i="27"/>
  <c r="L26" i="27"/>
  <c r="L19" i="26"/>
  <c r="L13" i="26"/>
  <c r="L16" i="26" s="1"/>
  <c r="L36" i="27" l="1"/>
  <c r="K39" i="27" s="1"/>
  <c r="B7" i="5" s="1" a="1"/>
  <c r="B7" i="5" s="1"/>
  <c r="L29" i="28"/>
  <c r="K32" i="28" s="1"/>
  <c r="B11" i="5" s="1" a="1"/>
  <c r="B11" i="5" s="1"/>
  <c r="L22" i="26"/>
  <c r="F40" i="30" l="1"/>
  <c r="K40" i="30" s="1"/>
  <c r="F34" i="28"/>
  <c r="K34" i="28" s="1"/>
  <c r="F41" i="27"/>
  <c r="K41" i="27" s="1"/>
  <c r="L25" i="26"/>
  <c r="L24" i="26"/>
  <c r="L23" i="26"/>
  <c r="L26" i="26"/>
  <c r="L31" i="26" l="1"/>
  <c r="K34" i="26" s="1"/>
  <c r="B6" i="5" s="1" a="1"/>
  <c r="B6" i="5" s="1"/>
  <c r="F36" i="26" l="1"/>
  <c r="K36" i="26" s="1"/>
  <c r="A10" i="5" l="1"/>
  <c r="A8" i="5"/>
  <c r="L35" i="20"/>
  <c r="L14" i="22"/>
  <c r="L35" i="22"/>
  <c r="L34" i="22"/>
  <c r="L33" i="22"/>
  <c r="L12" i="22" l="1"/>
  <c r="L9" i="22"/>
  <c r="L10" i="22" s="1"/>
  <c r="L25" i="22"/>
  <c r="L26" i="22"/>
  <c r="L27" i="22"/>
  <c r="L15" i="22"/>
  <c r="L24" i="22"/>
  <c r="L21" i="20"/>
  <c r="L20" i="20"/>
  <c r="L19" i="20"/>
  <c r="L36" i="20"/>
  <c r="L34" i="20"/>
  <c r="L28" i="20"/>
  <c r="L27" i="20"/>
  <c r="L22" i="20"/>
  <c r="L15" i="20"/>
  <c r="L23" i="20" l="1"/>
  <c r="L28" i="22"/>
  <c r="L13" i="22"/>
  <c r="L16" i="22" s="1"/>
  <c r="L32" i="22"/>
  <c r="L30" i="22"/>
  <c r="L29" i="22"/>
  <c r="L31" i="22"/>
  <c r="L12" i="20"/>
  <c r="L9" i="20"/>
  <c r="L18" i="20"/>
  <c r="L25" i="20"/>
  <c r="L24" i="20"/>
  <c r="L36" i="22" l="1"/>
  <c r="K39" i="22"/>
  <c r="L10" i="20"/>
  <c r="L13" i="20"/>
  <c r="L14" i="20" l="1"/>
  <c r="L16" i="20" s="1"/>
  <c r="L26" i="20"/>
  <c r="F41" i="22"/>
  <c r="K41" i="22" s="1"/>
  <c r="B10" i="5" a="1"/>
  <c r="B10" i="5" s="1"/>
  <c r="L29" i="20"/>
  <c r="L33" i="20" l="1"/>
  <c r="L31" i="20"/>
  <c r="L30" i="20"/>
  <c r="L32" i="20"/>
  <c r="L37" i="20" l="1"/>
  <c r="K40" i="20" s="1"/>
  <c r="F42" i="20" l="1"/>
  <c r="K42" i="20" s="1"/>
  <c r="B8" i="5" a="1"/>
  <c r="B8" i="5" s="1"/>
  <c r="L15" i="8" l="1"/>
  <c r="A13" i="5"/>
  <c r="L13" i="8"/>
  <c r="L11" i="8"/>
  <c r="L10" i="8"/>
  <c r="L9" i="8"/>
  <c r="L14" i="8"/>
  <c r="A12" i="5"/>
  <c r="L12" i="7"/>
  <c r="L13" i="7" s="1"/>
  <c r="L9" i="7"/>
  <c r="L10" i="7" s="1"/>
  <c r="K16" i="7" l="1"/>
  <c r="B12" i="5" s="1"/>
  <c r="L16" i="8"/>
  <c r="K19" i="8" s="1"/>
  <c r="B13" i="5" s="1"/>
  <c r="F18" i="7" l="1"/>
  <c r="K18" i="7" s="1"/>
  <c r="F21" i="8"/>
  <c r="K21" i="8" s="1"/>
  <c r="B15" i="5" l="1"/>
  <c r="B17" i="5" l="1"/>
  <c r="B16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<sst xmlns="http://schemas.openxmlformats.org/spreadsheetml/2006/main" count="661" uniqueCount="136">
  <si>
    <t>Investor:</t>
  </si>
  <si>
    <t>Položka</t>
  </si>
  <si>
    <t>Text</t>
  </si>
  <si>
    <t>Množství</t>
  </si>
  <si>
    <t>m.j.</t>
  </si>
  <si>
    <t>Cena</t>
  </si>
  <si>
    <t>Celkem</t>
  </si>
  <si>
    <t>Zemní práce</t>
  </si>
  <si>
    <t xml:space="preserve">M2   </t>
  </si>
  <si>
    <t>_4KT0RMYH3</t>
  </si>
  <si>
    <t>Zemní práce Celkem :</t>
  </si>
  <si>
    <t>Komunikace</t>
  </si>
  <si>
    <t>573231111</t>
  </si>
  <si>
    <t xml:space="preserve">Postřik živičný spojovací ze silniční emulze v množství do 0,7 kg/m2                                </t>
  </si>
  <si>
    <t>_4KT0RS7IF</t>
  </si>
  <si>
    <t>_4KT0RSQVV</t>
  </si>
  <si>
    <t>_4KU0RQ67H</t>
  </si>
  <si>
    <t>Komunikace Celkem :</t>
  </si>
  <si>
    <t>Ostatní konstrukce a práce</t>
  </si>
  <si>
    <t>Ostatní konstrukce a práce Celkem :</t>
  </si>
  <si>
    <t xml:space="preserve">Vyplnění spár živičnou zálivkou                                                                     </t>
  </si>
  <si>
    <t xml:space="preserve">M    </t>
  </si>
  <si>
    <t>_4KT0RW5HX</t>
  </si>
  <si>
    <t>_4KT0T7PTR</t>
  </si>
  <si>
    <t>_4KT0T859B</t>
  </si>
  <si>
    <t>_4KT0SC7RX</t>
  </si>
  <si>
    <t>_4KT0S2V0U</t>
  </si>
  <si>
    <t>_4KT0S8R5Q</t>
  </si>
  <si>
    <t>_4KT0RVQMB</t>
  </si>
  <si>
    <t>_4KT0RVFOW</t>
  </si>
  <si>
    <t>_4KT0ROSAA</t>
  </si>
  <si>
    <t>997211511</t>
  </si>
  <si>
    <t xml:space="preserve">Vodorovná doprava suti po suchu na vzdálenost do 1 km                                               </t>
  </si>
  <si>
    <t xml:space="preserve">T    </t>
  </si>
  <si>
    <t>_4KT0RPZ32</t>
  </si>
  <si>
    <t>997211519</t>
  </si>
  <si>
    <t xml:space="preserve">Příplatek ZKD 1 km u vodorovné dopravy suti                                                         </t>
  </si>
  <si>
    <t>_4KT0RQPX1</t>
  </si>
  <si>
    <t>997221845</t>
  </si>
  <si>
    <t>_4KU0SWURH</t>
  </si>
  <si>
    <t>998225111</t>
  </si>
  <si>
    <t xml:space="preserve">Přesun hmot pro pozemní komunikace s krytem z kamene, monolitickým betonovým nebo živičným          </t>
  </si>
  <si>
    <t>_4KT0RR0TJ</t>
  </si>
  <si>
    <t>STAVBA CELKEM</t>
  </si>
  <si>
    <t>Sazba DPH</t>
  </si>
  <si>
    <t>DPH celkem</t>
  </si>
  <si>
    <t xml:space="preserve">Asfaltový beton vrstva obrusná ACO 11 (ABS) tř. I tl 50 mm š přes 3 m z nemodifikovaného asfaltu    </t>
  </si>
  <si>
    <t xml:space="preserve">577144121     </t>
  </si>
  <si>
    <t>Celková cena bez DPH:</t>
  </si>
  <si>
    <t>Celková cena s DPH:</t>
  </si>
  <si>
    <t>VRN</t>
  </si>
  <si>
    <t>Přechodné dopravní značení</t>
  </si>
  <si>
    <t>kpl</t>
  </si>
  <si>
    <t xml:space="preserve">Zarovnání styčné plochy podkladu nebo krytu z betonu tl do 150 mm                                   </t>
  </si>
  <si>
    <t>919731112</t>
  </si>
  <si>
    <t xml:space="preserve">Řezání stávajícího živičného krytu hl do 100 mm                                             </t>
  </si>
  <si>
    <t>919735112</t>
  </si>
  <si>
    <t xml:space="preserve">Čištění vozovek metením podkladu nebo krytu betonového nebo živičného             </t>
  </si>
  <si>
    <t>938909331</t>
  </si>
  <si>
    <t>Poplatek za uložení odpadu z asfaltových povrchů na skládce</t>
  </si>
  <si>
    <t>Město Hodonín</t>
  </si>
  <si>
    <t>Rekapitulace stavebních objektů</t>
  </si>
  <si>
    <t>Název objektu</t>
  </si>
  <si>
    <t>DPH 21%:</t>
  </si>
  <si>
    <t>Cena celkem bez DPH:</t>
  </si>
  <si>
    <t>Cena celkem vč. DPH 21%:</t>
  </si>
  <si>
    <t>Cena za objekt bez DPH v Kč</t>
  </si>
  <si>
    <t>Ošetření spár - 2000 bm</t>
  </si>
  <si>
    <t>Komunikace (aspe)</t>
  </si>
  <si>
    <t>Ostatní konstrukce a práce (aspe)</t>
  </si>
  <si>
    <t>Zařízení staveniště</t>
  </si>
  <si>
    <t>Vedlejší náklady</t>
  </si>
  <si>
    <t>Vedlejší a ostatní náklady</t>
  </si>
  <si>
    <t>soubor</t>
  </si>
  <si>
    <t>Koordinanční činnost</t>
  </si>
  <si>
    <t>Ostatní náklady</t>
  </si>
  <si>
    <t>Průzkumné práce</t>
  </si>
  <si>
    <t>Zajištění zkoušek</t>
  </si>
  <si>
    <t>VN a ON Celkem :</t>
  </si>
  <si>
    <t xml:space="preserve">113154364     </t>
  </si>
  <si>
    <t xml:space="preserve">Frézování živičného krytu tl 80 mm pruh š 2 m pl do 10000 m2 s překážkami v trase           </t>
  </si>
  <si>
    <t xml:space="preserve">Vyrovnání povrchu dosavadních krytů asfaltovým betonem ACO (AB) tl do 30 mm                      </t>
  </si>
  <si>
    <t>ks</t>
  </si>
  <si>
    <t>Zajištění BOZP na staveništi</t>
  </si>
  <si>
    <t>Zeměměřičské práce při výstavbě - nivelace</t>
  </si>
  <si>
    <t>MTŽ</t>
  </si>
  <si>
    <t>Výšková úprava UV a poklopů</t>
  </si>
  <si>
    <t xml:space="preserve">Řezání spár pro vytvoření komůrky š 15 mm hl 30 mm pro těsnící zálivku v živičném krytu                                   </t>
  </si>
  <si>
    <t xml:space="preserve">919112223 </t>
  </si>
  <si>
    <t>915611111</t>
  </si>
  <si>
    <t xml:space="preserve">919721221 </t>
  </si>
  <si>
    <t xml:space="preserve">Geomříž pro vyztužení asfaltového povrchu                                                          </t>
  </si>
  <si>
    <t>Kompletní UV vč. napojení do kanalizace</t>
  </si>
  <si>
    <t>577123121</t>
  </si>
  <si>
    <t>D+M</t>
  </si>
  <si>
    <t>Výšková úprava UV a poklopů vstupu a armatur</t>
  </si>
  <si>
    <t>113154254</t>
  </si>
  <si>
    <t>Asfaltový beton vrstva obrusná ACO 11 (ABS) tř. I tl 50 mm š do 3 m z modifikovaného asfaltu</t>
  </si>
  <si>
    <t xml:space="preserve">577144131  </t>
  </si>
  <si>
    <t>915211112</t>
  </si>
  <si>
    <t xml:space="preserve">Vodorovné dopravní značení dělící čáry souvislé š 125 mm retroreflexní bílý plast  </t>
  </si>
  <si>
    <t>m</t>
  </si>
  <si>
    <t>915211122</t>
  </si>
  <si>
    <t xml:space="preserve">Vodorovné dopravní značení dělící čáry přerušované š 125 mm retroreflexní bílý plast     </t>
  </si>
  <si>
    <t>915221112</t>
  </si>
  <si>
    <t xml:space="preserve">Vodorovné dopravní značení vodící čáry souvislé š 250 mm retroreflexní bílý plast     </t>
  </si>
  <si>
    <t>915231112</t>
  </si>
  <si>
    <t xml:space="preserve">Vodorovné dopravní značení přechody pro chodce, šipky, symboly retroreflexní bílý plast             </t>
  </si>
  <si>
    <t>m2</t>
  </si>
  <si>
    <t xml:space="preserve">Předznačení vodorovného liniového značení  </t>
  </si>
  <si>
    <t>915621111</t>
  </si>
  <si>
    <t xml:space="preserve">Předznačení vodorovného plošného značení </t>
  </si>
  <si>
    <t xml:space="preserve">Vodorovné dopravní značení dělící čáry souvislé š 125 mm retroreflexní žlutý plast               </t>
  </si>
  <si>
    <t>915211116</t>
  </si>
  <si>
    <t xml:space="preserve">Asfaltový beton vrstva ložní ACL 16 (ABH) tl 50 mm š do 3 m z nemodifikovaného asfaltu                 </t>
  </si>
  <si>
    <t>577145112</t>
  </si>
  <si>
    <t>Hodonín, rekonstrukce asfaltových vrstev MK Masarykovo náměstí - I.etapa</t>
  </si>
  <si>
    <t xml:space="preserve">Frézování živičného krytu tl 80 mm pruh š 1 m pl do 1000 m2 s překážkami v trase          </t>
  </si>
  <si>
    <t>997221875</t>
  </si>
  <si>
    <t xml:space="preserve">Hodonín, rekonstrukce asfaltových vrstev MK Horní Valy (Měšťanská - Milíčova)                  </t>
  </si>
  <si>
    <t>;</t>
  </si>
  <si>
    <t xml:space="preserve">599141111     </t>
  </si>
  <si>
    <t xml:space="preserve">599141111 </t>
  </si>
  <si>
    <t>„Hodonín – opravy asfaltových vrstev MK 2023“</t>
  </si>
  <si>
    <t>Hodonín, rekonstrukce asfaltových vrstev MK Brněnské náměstí</t>
  </si>
  <si>
    <t>Zřízení uliční dešťové vpusi - včetně napojení na kanalizaci délka přípojky 15m - kompletní provedení vč. zemních prací</t>
  </si>
  <si>
    <t>Osazení silničního obrubníku do lože z betonu C12/15 vč. vytrhnutí starého  (případně výkopu rýhy pro nový), provedení lože a zapravení za obrubou</t>
  </si>
  <si>
    <t>Zřízení kompletní UV vč. napojení do kanalizace</t>
  </si>
  <si>
    <t>Hodonín, rekonstrukce asfaltových vrstev MK Národní třída - úsek Úprkova - Dukelských hrdinů</t>
  </si>
  <si>
    <t xml:space="preserve">Frézování živičného krytu tl 100 mm pruh š 2 m pl do 10000 m2 s překážkami v trase           </t>
  </si>
  <si>
    <t xml:space="preserve">Hodonín, rekonstrukce asfaltových vrstev Velkomoravská sjezdy z I/51            </t>
  </si>
  <si>
    <t xml:space="preserve">Vyplnění spár mezi silničními dílci živičnou zálivkou (lokalita Rybáře, Komenského, Výstavní, Erbenova, J.Suka a další dle výběru objednatele)                                                  </t>
  </si>
  <si>
    <t>Odvodňovací štěrbinový žlab D400 300 x 300 mm DN160 celkové délky 11 m vč. 2ks čistící kus s kompletním příslušenstvím (koš, rošt) vč. napojení na kanalizaci</t>
  </si>
  <si>
    <t>Odvodňovací štěrbinový žlab D400 300 x 300 mm DN160 celkové délky 14 m vč. 2ks čistící kus s kompletním příslušenstvím (koš, rošt) vč. napojení na kanalizaci</t>
  </si>
  <si>
    <t>PARKOVIŠTĚ</t>
  </si>
  <si>
    <t>Hodonín, rekonstrukce asfaltových vrstev parkoviště Masarykovo náměstí u OD 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</si>
</sst>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3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4" fontId="3" fillId="3" borderId="0" xfId="0" applyNumberFormat="1" applyFont="1" applyFill="1"/>
    <xf numFmtId="0" fontId="6" fillId="4" borderId="0" xfId="0" applyFont="1" applyFill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3" xfId="0" applyFont="1" applyBorder="1"/>
    <xf numFmtId="164" fontId="13" fillId="0" borderId="3" xfId="0" applyNumberFormat="1" applyFont="1" applyBorder="1"/>
    <xf numFmtId="0" fontId="0" fillId="0" borderId="0" xfId="0" applyAlignment="1">
      <alignment horizontal="left"/>
    </xf>
    <xf numFmtId="4" fontId="13" fillId="0" borderId="3" xfId="0" applyNumberFormat="1" applyFont="1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4" fontId="2" fillId="0" borderId="0" xfId="0" applyNumberFormat="1" applyFont="1" applyProtection="1"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2" xfId="0" applyFont="1" applyBorder="1"/>
    <xf numFmtId="0" fontId="0" fillId="0" borderId="2" xfId="0" applyBorder="1"/>
    <xf numFmtId="0" fontId="2" fillId="0" borderId="0" xfId="0" applyFont="1"/>
    <xf numFmtId="0" fontId="0" fillId="0" borderId="0" xfId="0"/>
    <xf numFmtId="0" fontId="6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3" borderId="0" xfId="0" applyFont="1" applyFill="1"/>
    <xf numFmtId="0" fontId="0" fillId="3" borderId="0" xfId="0" applyFill="1"/>
    <xf numFmtId="0" fontId="7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164" fontId="6" fillId="4" borderId="0" xfId="0" applyNumberFormat="1" applyFont="1" applyFill="1" applyAlignment="1">
      <alignment horizontal="right"/>
    </xf>
    <xf numFmtId="164" fontId="1" fillId="4" borderId="0" xfId="0" applyNumberFormat="1" applyFont="1" applyFill="1" applyAlignment="1">
      <alignment horizontal="right"/>
    </xf>
    <xf numFmtId="0" fontId="6" fillId="4" borderId="0" xfId="0" applyFont="1" applyFill="1"/>
    <xf numFmtId="0" fontId="1" fillId="4" borderId="0" xfId="0" applyFont="1" applyFill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6" fillId="4" borderId="0" xfId="0" applyNumberFormat="1" applyFont="1" applyFill="1" applyAlignment="1">
      <alignment horizontal="center"/>
    </xf>
    <xf numFmtId="0" fontId="1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131132</xdr:colOff>
      <xdr:row>38</xdr:row>
      <xdr:rowOff>12561</xdr:rowOff>
    </xdr:from>
    <xdr:to>
      <xdr:col>10</xdr:col>
      <xdr:colOff>166614</xdr:colOff>
      <xdr:row>64</xdr:row>
      <xdr:rowOff>7121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6077CBD-B920-494E-958A-A920CFF981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6" b="33732"/>
        <a:stretch/>
      </xdr:blipFill>
      <xdr:spPr>
        <a:xfrm>
          <a:off x="1200863" y="7398099"/>
          <a:ext cx="6534463" cy="4757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269515</xdr:colOff>
      <xdr:row>42</xdr:row>
      <xdr:rowOff>64355</xdr:rowOff>
    </xdr:from>
    <xdr:to>
      <xdr:col>10</xdr:col>
      <xdr:colOff>133764</xdr:colOff>
      <xdr:row>66</xdr:row>
      <xdr:rowOff>54379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DDD3D88-FCC5-4DF5-95EA-15AF60736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7972" y="7734051"/>
          <a:ext cx="6317063" cy="43632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114301</xdr:colOff>
      <xdr:row>42</xdr:row>
      <xdr:rowOff>180975</xdr:rowOff>
    </xdr:from>
    <xdr:to>
      <xdr:col>9</xdr:col>
      <xdr:colOff>95251</xdr:colOff>
      <xdr:row>64</xdr:row>
      <xdr:rowOff>160740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E72C730-BB81-A719-3213-C4C143E7D5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227" b="10704"/>
        <a:stretch/>
      </xdr:blipFill>
      <xdr:spPr>
        <a:xfrm>
          <a:off x="1800226" y="8201025"/>
          <a:ext cx="5219700" cy="41707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14131</xdr:colOff>
      <xdr:row>42</xdr:row>
      <xdr:rowOff>28574</xdr:rowOff>
    </xdr:from>
    <xdr:to>
      <xdr:col>8</xdr:col>
      <xdr:colOff>542925</xdr:colOff>
      <xdr:row>66</xdr:row>
      <xdr:rowOff>62541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E2487DC-3BDB-5485-72BA-A6647E3B7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0056" y="8048624"/>
          <a:ext cx="4986494" cy="46059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256762</xdr:colOff>
      <xdr:row>42</xdr:row>
      <xdr:rowOff>36940</xdr:rowOff>
    </xdr:from>
    <xdr:to>
      <xdr:col>9</xdr:col>
      <xdr:colOff>97486</xdr:colOff>
      <xdr:row>65</xdr:row>
      <xdr:rowOff>165102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5212291-5D69-4710-9E9F-ED1052635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6110" y="7706636"/>
          <a:ext cx="5191289" cy="4319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view="pageBreakPreview" zoomScaleNormal="100" zoomScaleSheetLayoutView="100" workbookViewId="0">
      <selection activeCell="B10" sqref="B10"/>
    </sheetView>
  </sheetViews>
  <sheetFormatPr defaultRowHeight="15" x14ac:dyDescent="0.25"/>
  <cols>
    <col min="1" max="1" width="103.140625" customWidth="1"/>
    <col min="2" max="2" width="33" customWidth="1"/>
  </cols>
  <sheetData>
    <row r="1" spans="1:3" ht="23.25" x14ac:dyDescent="0.35">
      <c r="A1" s="13" t="s">
        <v>123</v>
      </c>
    </row>
    <row r="2" spans="1:3" ht="23.25" x14ac:dyDescent="0.35">
      <c r="A2" s="13" t="s">
        <v>61</v>
      </c>
    </row>
    <row r="4" spans="1:3" ht="18.75" x14ac:dyDescent="0.3">
      <c r="A4" s="12" t="s">
        <v>62</v>
      </c>
      <c r="B4" s="14" t="s">
        <v>66</v>
      </c>
    </row>
    <row r="5" spans="1:3" ht="18.75" x14ac:dyDescent="0.3">
      <c r="A5" s="12"/>
      <c r="B5" s="14"/>
    </row>
    <row r="6" spans="1:3" ht="18.75" x14ac:dyDescent="0.3">
      <c r="A6" s="15" t="str">
        <f>'MK Brněnské nám'!A1</f>
        <v>Hodonín, rekonstrukce asfaltových vrstev MK Brněnské náměstí</v>
      </c>
      <c r="B6" s="16" cm="1">
        <f t="array" ref="B6:C6">'MK Brněnské nám'!K34:L34</f>
        <v>0</v>
      </c>
      <c r="C6">
        <v>0</v>
      </c>
    </row>
    <row r="7" spans="1:3" ht="18.75" x14ac:dyDescent="0.3">
      <c r="A7" s="15" t="str">
        <f>'MK Národní třída -I.'!A1</f>
        <v>Hodonín, rekonstrukce asfaltových vrstev MK Národní třída - úsek Úprkova - Dukelských hrdinů</v>
      </c>
      <c r="B7" s="16" cm="1">
        <f t="array" ref="B7:C7">'MK Národní třída -I.'!K39:L39</f>
        <v>0</v>
      </c>
      <c r="C7">
        <v>0</v>
      </c>
    </row>
    <row r="8" spans="1:3" ht="18.75" x14ac:dyDescent="0.3">
      <c r="A8" s="15" t="str">
        <f>'MK Masarykovo náměstí'!A1</f>
        <v>Hodonín, rekonstrukce asfaltových vrstev MK Masarykovo náměstí - I.etapa</v>
      </c>
      <c r="B8" s="16" cm="1">
        <f t="array" ref="B8:C8">'MK Masarykovo náměstí'!K40:L40</f>
        <v>0</v>
      </c>
      <c r="C8">
        <v>0</v>
      </c>
    </row>
    <row r="9" spans="1:3" ht="18.75" x14ac:dyDescent="0.3">
      <c r="A9" s="15" t="str">
        <f>'Parkoviště Masarykovo nám IRO'!A1</f>
        <v>Hodonín, rekonstrukce asfaltových vrstev parkoviště Masarykovo náměstí u OD IRO</v>
      </c>
      <c r="B9" s="16">
        <f>'Parkoviště Masarykovo nám IRO'!K38</f>
        <v>0</v>
      </c>
    </row>
    <row r="10" spans="1:3" ht="18.75" x14ac:dyDescent="0.3">
      <c r="A10" s="15" t="str">
        <f>'MK Horní Valy'!A1</f>
        <v xml:space="preserve">Hodonín, rekonstrukce asfaltových vrstev MK Horní Valy (Měšťanská - Milíčova)                  </v>
      </c>
      <c r="B10" s="16" cm="1">
        <f t="array" ref="B10:C10">'MK Horní Valy'!K39:L39</f>
        <v>0</v>
      </c>
      <c r="C10">
        <v>0</v>
      </c>
    </row>
    <row r="11" spans="1:3" ht="18.75" x14ac:dyDescent="0.3">
      <c r="A11" s="18" t="str">
        <f>'Velkomoravská sjezdy I_51'!A1</f>
        <v xml:space="preserve">Hodonín, rekonstrukce asfaltových vrstev Velkomoravská sjezdy z I/51            </v>
      </c>
      <c r="B11" s="16" cm="1">
        <f t="array" ref="B11:C11">'Velkomoravská sjezdy I_51'!K32:L32</f>
        <v>0</v>
      </c>
      <c r="C11">
        <v>0</v>
      </c>
    </row>
    <row r="12" spans="1:3" ht="18.75" x14ac:dyDescent="0.3">
      <c r="A12" s="15" t="str">
        <f>'Ošetření spár'!A1</f>
        <v>Ošetření spár - 2000 bm</v>
      </c>
      <c r="B12" s="16">
        <f>'Ošetření spár'!K16</f>
        <v>0</v>
      </c>
    </row>
    <row r="13" spans="1:3" ht="18.75" x14ac:dyDescent="0.3">
      <c r="A13" s="15" t="str">
        <f>VON!A1</f>
        <v>Vedlejší a ostatní náklady</v>
      </c>
      <c r="B13" s="16">
        <f>VON!K19</f>
        <v>0</v>
      </c>
    </row>
    <row r="14" spans="1:3" ht="18.75" x14ac:dyDescent="0.3">
      <c r="A14" s="12"/>
      <c r="B14" s="12"/>
    </row>
    <row r="15" spans="1:3" ht="18.75" x14ac:dyDescent="0.3">
      <c r="A15" s="15" t="s">
        <v>64</v>
      </c>
      <c r="B15" s="16">
        <f>SUM(B6:B13)</f>
        <v>0</v>
      </c>
    </row>
    <row r="16" spans="1:3" ht="18.75" x14ac:dyDescent="0.3">
      <c r="A16" s="15" t="s">
        <v>63</v>
      </c>
      <c r="B16" s="16">
        <f>B15*0.21</f>
        <v>0</v>
      </c>
    </row>
    <row r="17" spans="1:2" ht="18.75" x14ac:dyDescent="0.3">
      <c r="A17" s="15" t="s">
        <v>65</v>
      </c>
      <c r="B17" s="16">
        <f>B15*1.21</f>
        <v>0</v>
      </c>
    </row>
  </sheetData>
  <sheetProtection algorithmName="SHA-512" hashValue="31TxNrMMc350uqIrjBJ5SzHGHqQLei6f3Gl+z2RvynGTiqRCuH1nBCY/IptfkL+WafN8VrKae/yF+9JYkEkYYQ==" saltValue="mYNUCbkyUEGx5Hk3mUdHQA==" spinCount="100000" sheet="1" objects="1" scenarios="1"/>
  <pageMargins left="0.7" right="0.7" top="0.78740157499999996" bottom="0.78740157499999996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D432-19BD-40E8-8171-F549C3208DE4}">
  <dimension ref="A1:M40"/>
  <sheetViews>
    <sheetView view="pageBreakPreview" zoomScaleNormal="100" zoomScaleSheetLayoutView="100" workbookViewId="0">
      <selection activeCell="K24" sqref="K24"/>
    </sheetView>
  </sheetViews>
  <sheetFormatPr defaultColWidth="9.140625" defaultRowHeight="15" x14ac:dyDescent="0.25"/>
  <cols>
    <col min="1" max="1" width="5.42578125" style="1" customWidth="1"/>
    <col min="2" max="2" width="10.140625" style="1" customWidth="1"/>
    <col min="3" max="4" width="9.7109375" style="1" customWidth="1"/>
    <col min="5" max="7" width="9.14062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ht="15" customHeight="1" x14ac:dyDescent="0.25">
      <c r="A1" s="24" t="s">
        <v>124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ht="15" customHeight="1" x14ac:dyDescent="0.25">
      <c r="A2" s="2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 ht="1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ht="1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3" x14ac:dyDescent="0.25">
      <c r="A5" s="1" t="s">
        <v>0</v>
      </c>
      <c r="B5"/>
      <c r="C5" s="1" t="s">
        <v>60</v>
      </c>
      <c r="D5"/>
      <c r="E5"/>
      <c r="F5"/>
      <c r="G5"/>
      <c r="H5"/>
      <c r="I5"/>
      <c r="J5"/>
      <c r="K5"/>
      <c r="L5"/>
    </row>
    <row r="6" spans="1:13" ht="15.75" thickBot="1" x14ac:dyDescent="0.3">
      <c r="A6"/>
      <c r="B6"/>
      <c r="C6"/>
      <c r="D6"/>
      <c r="E6"/>
      <c r="F6"/>
      <c r="G6"/>
      <c r="H6"/>
      <c r="I6"/>
      <c r="J6"/>
      <c r="K6"/>
      <c r="L6"/>
    </row>
    <row r="7" spans="1:13" ht="15.75" thickBot="1" x14ac:dyDescent="0.3">
      <c r="A7" s="27" t="s">
        <v>1</v>
      </c>
      <c r="B7" s="28"/>
      <c r="C7" s="29" t="s">
        <v>2</v>
      </c>
      <c r="D7" s="30"/>
      <c r="E7" s="30"/>
      <c r="F7" s="30"/>
      <c r="G7" s="30"/>
      <c r="H7" s="30"/>
      <c r="I7" s="3" t="s">
        <v>3</v>
      </c>
      <c r="J7" s="11" t="s">
        <v>4</v>
      </c>
      <c r="K7" s="3" t="s">
        <v>5</v>
      </c>
      <c r="L7" s="3" t="s">
        <v>6</v>
      </c>
    </row>
    <row r="8" spans="1:13" x14ac:dyDescent="0.25">
      <c r="A8" s="4">
        <v>1</v>
      </c>
      <c r="B8" s="31" t="s">
        <v>7</v>
      </c>
      <c r="C8" s="32"/>
      <c r="D8" s="32"/>
      <c r="E8" s="32"/>
      <c r="F8" s="32"/>
      <c r="G8" s="33"/>
      <c r="H8" s="34"/>
      <c r="I8" s="34"/>
      <c r="J8" s="34"/>
      <c r="K8" s="34"/>
      <c r="L8" s="34"/>
    </row>
    <row r="9" spans="1:13" x14ac:dyDescent="0.25">
      <c r="A9" s="2">
        <v>1</v>
      </c>
      <c r="B9" s="5" t="s">
        <v>79</v>
      </c>
      <c r="C9" s="22" t="s">
        <v>129</v>
      </c>
      <c r="D9" s="23"/>
      <c r="E9" s="23"/>
      <c r="F9" s="23"/>
      <c r="G9" s="23"/>
      <c r="H9" s="23"/>
      <c r="I9" s="6">
        <v>1911</v>
      </c>
      <c r="J9" s="10" t="s">
        <v>8</v>
      </c>
      <c r="K9" s="21"/>
      <c r="L9" s="7">
        <f>ROUND(I9*K9,2)</f>
        <v>0</v>
      </c>
      <c r="M9" t="s">
        <v>9</v>
      </c>
    </row>
    <row r="10" spans="1:13" x14ac:dyDescent="0.25">
      <c r="A10" s="35"/>
      <c r="B10" s="36"/>
      <c r="C10" s="36"/>
      <c r="D10" s="36"/>
      <c r="E10" s="36"/>
      <c r="F10" s="36"/>
      <c r="G10" s="37" t="s">
        <v>10</v>
      </c>
      <c r="H10" s="38"/>
      <c r="I10" s="38"/>
      <c r="J10" s="38"/>
      <c r="K10" s="38"/>
      <c r="L10" s="8">
        <f>SUM(L9:M9)</f>
        <v>0</v>
      </c>
    </row>
    <row r="11" spans="1:13" x14ac:dyDescent="0.25">
      <c r="A11" s="4">
        <v>5</v>
      </c>
      <c r="B11" s="39" t="s">
        <v>11</v>
      </c>
      <c r="C11" s="40"/>
      <c r="D11" s="40"/>
      <c r="E11" s="40"/>
      <c r="F11" s="40"/>
      <c r="G11" s="35"/>
      <c r="H11" s="36"/>
      <c r="I11" s="36"/>
      <c r="J11" s="36"/>
      <c r="K11" s="36"/>
      <c r="L11" s="36"/>
    </row>
    <row r="12" spans="1:13" x14ac:dyDescent="0.25">
      <c r="A12" s="2">
        <v>2</v>
      </c>
      <c r="B12" s="5" t="s">
        <v>12</v>
      </c>
      <c r="C12" s="22" t="s">
        <v>13</v>
      </c>
      <c r="D12" s="23"/>
      <c r="E12" s="23"/>
      <c r="F12" s="23"/>
      <c r="G12" s="23"/>
      <c r="H12" s="23"/>
      <c r="I12" s="6">
        <v>3822</v>
      </c>
      <c r="J12" s="10" t="s">
        <v>8</v>
      </c>
      <c r="K12" s="21"/>
      <c r="L12" s="7">
        <f>ROUND(I12*K12,2)</f>
        <v>0</v>
      </c>
      <c r="M12" t="s">
        <v>14</v>
      </c>
    </row>
    <row r="13" spans="1:13" x14ac:dyDescent="0.25">
      <c r="A13" s="2">
        <v>3</v>
      </c>
      <c r="B13" s="5" t="s">
        <v>47</v>
      </c>
      <c r="C13" s="22" t="s">
        <v>46</v>
      </c>
      <c r="D13" s="23"/>
      <c r="E13" s="23"/>
      <c r="F13" s="23"/>
      <c r="G13" s="23"/>
      <c r="H13" s="23"/>
      <c r="I13" s="6">
        <v>1911</v>
      </c>
      <c r="J13" s="10" t="s">
        <v>8</v>
      </c>
      <c r="K13" s="21"/>
      <c r="L13" s="7">
        <f t="shared" ref="L13:L15" si="0">ROUND(I13*K13,2)</f>
        <v>0</v>
      </c>
      <c r="M13" t="s">
        <v>15</v>
      </c>
    </row>
    <row r="14" spans="1:13" x14ac:dyDescent="0.25">
      <c r="A14" s="2">
        <v>4</v>
      </c>
      <c r="B14" s="5" t="s">
        <v>115</v>
      </c>
      <c r="C14" s="22" t="s">
        <v>114</v>
      </c>
      <c r="D14" s="23"/>
      <c r="E14" s="23"/>
      <c r="F14" s="23"/>
      <c r="G14" s="23"/>
      <c r="H14" s="23"/>
      <c r="I14" s="6">
        <v>1911</v>
      </c>
      <c r="J14" s="10" t="s">
        <v>8</v>
      </c>
      <c r="K14" s="21"/>
      <c r="L14" s="7">
        <f t="shared" si="0"/>
        <v>0</v>
      </c>
      <c r="M14" t="s">
        <v>16</v>
      </c>
    </row>
    <row r="15" spans="1:13" x14ac:dyDescent="0.25">
      <c r="A15" s="2">
        <v>5</v>
      </c>
      <c r="B15" s="5" t="s">
        <v>122</v>
      </c>
      <c r="C15" s="22" t="s">
        <v>20</v>
      </c>
      <c r="D15" s="23"/>
      <c r="E15" s="23"/>
      <c r="F15" s="23"/>
      <c r="G15" s="23"/>
      <c r="H15" s="23"/>
      <c r="I15" s="6">
        <v>332</v>
      </c>
      <c r="J15" s="10" t="s">
        <v>21</v>
      </c>
      <c r="K15" s="21"/>
      <c r="L15" s="7">
        <f t="shared" si="0"/>
        <v>0</v>
      </c>
      <c r="M15" t="s">
        <v>22</v>
      </c>
    </row>
    <row r="16" spans="1:13" x14ac:dyDescent="0.25">
      <c r="A16" s="35"/>
      <c r="B16" s="36"/>
      <c r="C16" s="36"/>
      <c r="D16" s="36"/>
      <c r="E16" s="36"/>
      <c r="F16" s="36"/>
      <c r="G16" s="37" t="s">
        <v>17</v>
      </c>
      <c r="H16" s="38"/>
      <c r="I16" s="38"/>
      <c r="J16" s="38"/>
      <c r="K16" s="38"/>
      <c r="L16" s="8">
        <f>SUM(L12:L15)</f>
        <v>0</v>
      </c>
    </row>
    <row r="17" spans="1:13" x14ac:dyDescent="0.25">
      <c r="A17" s="4">
        <v>9</v>
      </c>
      <c r="B17" s="39" t="s">
        <v>18</v>
      </c>
      <c r="C17" s="40"/>
      <c r="D17" s="40"/>
      <c r="E17" s="40"/>
      <c r="F17" s="40"/>
      <c r="G17" s="35"/>
      <c r="H17" s="36"/>
      <c r="I17" s="36"/>
      <c r="J17" s="36"/>
      <c r="K17" s="36"/>
      <c r="L17" s="36"/>
    </row>
    <row r="18" spans="1:13" x14ac:dyDescent="0.25">
      <c r="A18" s="2">
        <v>6</v>
      </c>
      <c r="B18" s="5" t="s">
        <v>88</v>
      </c>
      <c r="C18" s="22" t="s">
        <v>87</v>
      </c>
      <c r="D18" s="23"/>
      <c r="E18" s="23"/>
      <c r="F18" s="23"/>
      <c r="G18" s="23"/>
      <c r="H18" s="23"/>
      <c r="I18" s="6">
        <v>332</v>
      </c>
      <c r="J18" s="10" t="s">
        <v>21</v>
      </c>
      <c r="K18" s="21"/>
      <c r="L18" s="7">
        <f t="shared" ref="L18:L29" si="1">ROUND(I18*K18,2)</f>
        <v>0</v>
      </c>
      <c r="M18" t="s">
        <v>28</v>
      </c>
    </row>
    <row r="19" spans="1:13" x14ac:dyDescent="0.25">
      <c r="A19" s="2">
        <v>7</v>
      </c>
      <c r="B19" s="5" t="s">
        <v>90</v>
      </c>
      <c r="C19" s="22" t="s">
        <v>91</v>
      </c>
      <c r="D19" s="23"/>
      <c r="E19" s="23"/>
      <c r="F19" s="23"/>
      <c r="G19" s="23"/>
      <c r="H19" s="23"/>
      <c r="I19" s="6">
        <v>1911</v>
      </c>
      <c r="J19" s="10" t="s">
        <v>8</v>
      </c>
      <c r="K19" s="21"/>
      <c r="L19" s="7">
        <f t="shared" si="1"/>
        <v>0</v>
      </c>
      <c r="M19" t="s">
        <v>27</v>
      </c>
    </row>
    <row r="20" spans="1:13" x14ac:dyDescent="0.25">
      <c r="A20" s="2">
        <v>8</v>
      </c>
      <c r="B20" s="5" t="s">
        <v>54</v>
      </c>
      <c r="C20" s="22" t="s">
        <v>53</v>
      </c>
      <c r="D20" s="23"/>
      <c r="E20" s="23"/>
      <c r="F20" s="23"/>
      <c r="G20" s="23"/>
      <c r="H20" s="23"/>
      <c r="I20" s="6">
        <v>332</v>
      </c>
      <c r="J20" s="10" t="s">
        <v>21</v>
      </c>
      <c r="K20" s="21"/>
      <c r="L20" s="7">
        <f t="shared" si="1"/>
        <v>0</v>
      </c>
      <c r="M20" t="s">
        <v>28</v>
      </c>
    </row>
    <row r="21" spans="1:13" x14ac:dyDescent="0.25">
      <c r="A21" s="2">
        <v>9</v>
      </c>
      <c r="B21" s="5" t="s">
        <v>56</v>
      </c>
      <c r="C21" s="22" t="s">
        <v>55</v>
      </c>
      <c r="D21" s="23"/>
      <c r="E21" s="23"/>
      <c r="F21" s="23"/>
      <c r="G21" s="23"/>
      <c r="H21" s="23"/>
      <c r="I21" s="6">
        <v>332</v>
      </c>
      <c r="J21" s="10" t="s">
        <v>21</v>
      </c>
      <c r="K21" s="21"/>
      <c r="L21" s="7">
        <f t="shared" si="1"/>
        <v>0</v>
      </c>
      <c r="M21" t="s">
        <v>29</v>
      </c>
    </row>
    <row r="22" spans="1:13" x14ac:dyDescent="0.25">
      <c r="A22" s="2">
        <v>10</v>
      </c>
      <c r="B22" s="5" t="s">
        <v>58</v>
      </c>
      <c r="C22" s="22" t="s">
        <v>57</v>
      </c>
      <c r="D22" s="23"/>
      <c r="E22" s="23"/>
      <c r="F22" s="23"/>
      <c r="G22" s="23"/>
      <c r="H22" s="23"/>
      <c r="I22" s="6">
        <v>1911</v>
      </c>
      <c r="J22" s="10" t="s">
        <v>8</v>
      </c>
      <c r="K22" s="21"/>
      <c r="L22" s="7">
        <f t="shared" si="1"/>
        <v>0</v>
      </c>
      <c r="M22" t="s">
        <v>30</v>
      </c>
    </row>
    <row r="23" spans="1:13" x14ac:dyDescent="0.25">
      <c r="A23" s="2">
        <v>11</v>
      </c>
      <c r="B23" s="5" t="s">
        <v>31</v>
      </c>
      <c r="C23" s="22" t="s">
        <v>32</v>
      </c>
      <c r="D23" s="23"/>
      <c r="E23" s="23"/>
      <c r="F23" s="23"/>
      <c r="G23" s="23"/>
      <c r="H23" s="23"/>
      <c r="I23" s="6">
        <v>496.49600000000004</v>
      </c>
      <c r="J23" s="10" t="s">
        <v>33</v>
      </c>
      <c r="K23" s="21"/>
      <c r="L23" s="7">
        <f t="shared" si="1"/>
        <v>0</v>
      </c>
      <c r="M23" t="s">
        <v>34</v>
      </c>
    </row>
    <row r="24" spans="1:13" x14ac:dyDescent="0.25">
      <c r="A24" s="2">
        <v>12</v>
      </c>
      <c r="B24" s="5" t="s">
        <v>35</v>
      </c>
      <c r="C24" s="22" t="s">
        <v>36</v>
      </c>
      <c r="D24" s="23"/>
      <c r="E24" s="23"/>
      <c r="F24" s="23"/>
      <c r="G24" s="23"/>
      <c r="H24" s="23"/>
      <c r="I24" s="6">
        <v>1489.4880000000001</v>
      </c>
      <c r="J24" s="10" t="s">
        <v>33</v>
      </c>
      <c r="K24" s="21"/>
      <c r="L24" s="7">
        <f t="shared" si="1"/>
        <v>0</v>
      </c>
      <c r="M24" t="s">
        <v>37</v>
      </c>
    </row>
    <row r="25" spans="1:13" x14ac:dyDescent="0.25">
      <c r="A25" s="2">
        <v>13</v>
      </c>
      <c r="B25" s="5" t="s">
        <v>38</v>
      </c>
      <c r="C25" s="22" t="s">
        <v>59</v>
      </c>
      <c r="D25" s="23"/>
      <c r="E25" s="23"/>
      <c r="F25" s="23"/>
      <c r="G25" s="23"/>
      <c r="H25" s="23"/>
      <c r="I25" s="6">
        <v>496.49600000000004</v>
      </c>
      <c r="J25" s="10" t="s">
        <v>33</v>
      </c>
      <c r="K25" s="21"/>
      <c r="L25" s="7">
        <f t="shared" si="1"/>
        <v>0</v>
      </c>
      <c r="M25" t="s">
        <v>39</v>
      </c>
    </row>
    <row r="26" spans="1:13" x14ac:dyDescent="0.25">
      <c r="A26" s="2">
        <v>14</v>
      </c>
      <c r="B26" s="5" t="s">
        <v>40</v>
      </c>
      <c r="C26" s="22" t="s">
        <v>41</v>
      </c>
      <c r="D26" s="23"/>
      <c r="E26" s="23"/>
      <c r="F26" s="23"/>
      <c r="G26" s="23"/>
      <c r="H26" s="23"/>
      <c r="I26" s="6">
        <v>496.49600000000004</v>
      </c>
      <c r="J26" s="10" t="s">
        <v>33</v>
      </c>
      <c r="K26" s="21"/>
      <c r="L26" s="7">
        <f t="shared" si="1"/>
        <v>0</v>
      </c>
      <c r="M26" t="s">
        <v>42</v>
      </c>
    </row>
    <row r="27" spans="1:13" ht="29.45" customHeight="1" x14ac:dyDescent="0.25">
      <c r="A27" s="2">
        <v>15</v>
      </c>
      <c r="B27" s="5" t="s">
        <v>94</v>
      </c>
      <c r="C27" s="41" t="s">
        <v>126</v>
      </c>
      <c r="D27" s="42"/>
      <c r="E27" s="42"/>
      <c r="F27" s="42"/>
      <c r="G27" s="42"/>
      <c r="H27" s="42"/>
      <c r="I27" s="6">
        <v>182</v>
      </c>
      <c r="J27" s="10" t="s">
        <v>101</v>
      </c>
      <c r="K27" s="21"/>
      <c r="L27" s="7">
        <f t="shared" si="1"/>
        <v>0</v>
      </c>
      <c r="M27" t="s">
        <v>42</v>
      </c>
    </row>
    <row r="28" spans="1:13" ht="29.45" customHeight="1" x14ac:dyDescent="0.25">
      <c r="A28" s="2">
        <v>16</v>
      </c>
      <c r="B28" s="5" t="s">
        <v>94</v>
      </c>
      <c r="C28" s="41" t="s">
        <v>125</v>
      </c>
      <c r="D28" s="42"/>
      <c r="E28" s="42"/>
      <c r="F28" s="42"/>
      <c r="G28" s="42"/>
      <c r="H28" s="42"/>
      <c r="I28" s="6">
        <v>6</v>
      </c>
      <c r="J28" s="10" t="s">
        <v>52</v>
      </c>
      <c r="K28" s="21"/>
      <c r="L28" s="7">
        <f t="shared" si="1"/>
        <v>0</v>
      </c>
      <c r="M28" t="s">
        <v>42</v>
      </c>
    </row>
    <row r="29" spans="1:13" x14ac:dyDescent="0.25">
      <c r="A29" s="2">
        <v>19</v>
      </c>
      <c r="B29" s="5" t="s">
        <v>85</v>
      </c>
      <c r="C29" s="10" t="s">
        <v>95</v>
      </c>
      <c r="D29" s="17"/>
      <c r="E29" s="17"/>
      <c r="F29" s="17"/>
      <c r="G29" s="17"/>
      <c r="H29" s="17"/>
      <c r="I29" s="6">
        <v>11</v>
      </c>
      <c r="J29" s="10" t="s">
        <v>82</v>
      </c>
      <c r="K29" s="21"/>
      <c r="L29" s="7">
        <f t="shared" si="1"/>
        <v>0</v>
      </c>
    </row>
    <row r="30" spans="1:13" x14ac:dyDescent="0.25">
      <c r="A30" s="2">
        <v>17</v>
      </c>
      <c r="B30" s="5" t="s">
        <v>50</v>
      </c>
      <c r="C30" s="41" t="s">
        <v>51</v>
      </c>
      <c r="D30" s="42"/>
      <c r="E30" s="42"/>
      <c r="F30" s="42"/>
      <c r="G30" s="42"/>
      <c r="H30" s="42"/>
      <c r="I30" s="6">
        <v>1</v>
      </c>
      <c r="J30" s="10" t="s">
        <v>52</v>
      </c>
      <c r="K30" s="21"/>
      <c r="L30" s="7">
        <f>ROUND(I30*K30,2)</f>
        <v>0</v>
      </c>
      <c r="M30" t="s">
        <v>42</v>
      </c>
    </row>
    <row r="31" spans="1:13" x14ac:dyDescent="0.25">
      <c r="A31" s="35"/>
      <c r="B31" s="36"/>
      <c r="C31" s="36"/>
      <c r="D31" s="36"/>
      <c r="E31" s="36"/>
      <c r="F31" s="36"/>
      <c r="G31" s="37" t="s">
        <v>19</v>
      </c>
      <c r="H31" s="38"/>
      <c r="I31" s="38"/>
      <c r="J31" s="38"/>
      <c r="K31" s="38"/>
      <c r="L31" s="8">
        <f>SUM(L18:M30)</f>
        <v>0</v>
      </c>
    </row>
    <row r="32" spans="1:13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36"/>
      <c r="L33" s="44"/>
    </row>
    <row r="34" spans="1:12" x14ac:dyDescent="0.25">
      <c r="A34" s="45" t="s">
        <v>43</v>
      </c>
      <c r="B34" s="46"/>
      <c r="C34" s="46"/>
      <c r="D34" s="48" t="s">
        <v>44</v>
      </c>
      <c r="E34" s="49"/>
      <c r="F34" s="48" t="s">
        <v>45</v>
      </c>
      <c r="G34" s="49"/>
      <c r="H34" s="50" t="s">
        <v>48</v>
      </c>
      <c r="I34" s="51"/>
      <c r="J34" s="9"/>
      <c r="K34" s="52">
        <f>L31+L16+L10</f>
        <v>0</v>
      </c>
      <c r="L34" s="53"/>
    </row>
    <row r="35" spans="1:12" x14ac:dyDescent="0.25">
      <c r="A35" s="47"/>
      <c r="B35" s="47"/>
      <c r="C35" s="47"/>
      <c r="D35" s="54"/>
      <c r="E35" s="55"/>
      <c r="F35" s="54"/>
      <c r="G35" s="55"/>
      <c r="H35" s="54"/>
      <c r="I35" s="55"/>
      <c r="J35" s="55"/>
      <c r="K35" s="55"/>
      <c r="L35" s="55"/>
    </row>
    <row r="36" spans="1:12" x14ac:dyDescent="0.25">
      <c r="A36" s="47"/>
      <c r="B36" s="47"/>
      <c r="C36" s="47"/>
      <c r="D36" s="58">
        <v>21</v>
      </c>
      <c r="E36" s="49"/>
      <c r="F36" s="52">
        <f>ROUNDUP(K34*0.21,2)</f>
        <v>0</v>
      </c>
      <c r="G36" s="53"/>
      <c r="H36" s="50" t="s">
        <v>49</v>
      </c>
      <c r="I36" s="51"/>
      <c r="J36" s="9"/>
      <c r="K36" s="52">
        <f>K34+F36+F35</f>
        <v>0</v>
      </c>
      <c r="L36" s="53"/>
    </row>
    <row r="37" spans="1:12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38" spans="1:12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x14ac:dyDescent="0.25">
      <c r="A39" s="56"/>
      <c r="B39" s="57"/>
      <c r="C39" s="56"/>
      <c r="D39" s="57"/>
      <c r="E39" s="57"/>
      <c r="F39" s="35"/>
      <c r="G39" s="36"/>
      <c r="H39" s="36"/>
      <c r="I39" s="36"/>
      <c r="J39" s="36"/>
      <c r="K39" s="36"/>
      <c r="L39" s="36"/>
    </row>
    <row r="40" spans="1:12" x14ac:dyDescent="0.25">
      <c r="A40" s="56"/>
      <c r="B40" s="57"/>
      <c r="C40" s="56"/>
      <c r="D40" s="57"/>
      <c r="E40" s="57"/>
      <c r="F40" s="35"/>
      <c r="G40" s="36"/>
      <c r="H40" s="36"/>
      <c r="I40" s="36"/>
      <c r="J40" s="36"/>
      <c r="K40" s="36"/>
      <c r="L40" s="36"/>
    </row>
  </sheetData>
  <sheetProtection algorithmName="SHA-512" hashValue="TAzkwY6OBHMb+EIGvdpUy3q/vcZALWnKXjs+6H+7juIPvO1hkkNyqjsCIs7PY/CDUaNFLuFvWIi4mHUgRrbpbQ==" saltValue="DL0Ndku0BsFE1f3022I+XA==" spinCount="100000" sheet="1" objects="1" scenarios="1"/>
  <mergeCells count="54">
    <mergeCell ref="A40:B40"/>
    <mergeCell ref="C40:E40"/>
    <mergeCell ref="F40:L40"/>
    <mergeCell ref="F35:G35"/>
    <mergeCell ref="H35:L35"/>
    <mergeCell ref="D36:E36"/>
    <mergeCell ref="F36:G36"/>
    <mergeCell ref="H36:I36"/>
    <mergeCell ref="K36:L36"/>
    <mergeCell ref="A37:L37"/>
    <mergeCell ref="A38:L38"/>
    <mergeCell ref="A39:B39"/>
    <mergeCell ref="C39:E39"/>
    <mergeCell ref="F39:L39"/>
    <mergeCell ref="A31:F31"/>
    <mergeCell ref="G31:K31"/>
    <mergeCell ref="A32:L32"/>
    <mergeCell ref="A33:L33"/>
    <mergeCell ref="A34:C36"/>
    <mergeCell ref="D34:E34"/>
    <mergeCell ref="F34:G34"/>
    <mergeCell ref="H34:I34"/>
    <mergeCell ref="K34:L34"/>
    <mergeCell ref="D35:E35"/>
    <mergeCell ref="C30:H30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14:H14"/>
    <mergeCell ref="C15:H15"/>
    <mergeCell ref="A16:F16"/>
    <mergeCell ref="G16:K16"/>
    <mergeCell ref="B17:F17"/>
    <mergeCell ref="G17:L17"/>
    <mergeCell ref="C13:H13"/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6047-7861-4323-B4B3-F44750A03660}">
  <dimension ref="A1:M45"/>
  <sheetViews>
    <sheetView view="pageBreakPreview" zoomScaleNormal="100" zoomScaleSheetLayoutView="100" workbookViewId="0">
      <selection activeCell="K25" sqref="K25"/>
    </sheetView>
  </sheetViews>
  <sheetFormatPr defaultColWidth="8.85546875" defaultRowHeight="15" x14ac:dyDescent="0.25"/>
  <cols>
    <col min="1" max="1" width="5.42578125" style="1" customWidth="1"/>
    <col min="2" max="2" width="10.140625" style="1" customWidth="1"/>
    <col min="3" max="4" width="9.7109375" style="1" customWidth="1"/>
    <col min="5" max="7" width="8.8554687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x14ac:dyDescent="0.25">
      <c r="A1" s="24" t="s">
        <v>128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x14ac:dyDescent="0.25">
      <c r="A2" s="2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3" x14ac:dyDescent="0.25">
      <c r="A5" s="1" t="s">
        <v>0</v>
      </c>
      <c r="C5" s="1" t="s">
        <v>60</v>
      </c>
    </row>
    <row r="6" spans="1:13" ht="15.75" thickBot="1" x14ac:dyDescent="0.3"/>
    <row r="7" spans="1:13" ht="15.75" thickBot="1" x14ac:dyDescent="0.3">
      <c r="A7" s="27" t="s">
        <v>1</v>
      </c>
      <c r="B7" s="28"/>
      <c r="C7" s="29" t="s">
        <v>2</v>
      </c>
      <c r="D7" s="30"/>
      <c r="E7" s="30"/>
      <c r="F7" s="30"/>
      <c r="G7" s="30"/>
      <c r="H7" s="30"/>
      <c r="I7" s="3" t="s">
        <v>3</v>
      </c>
      <c r="J7" s="11" t="s">
        <v>4</v>
      </c>
      <c r="K7" s="3" t="s">
        <v>5</v>
      </c>
      <c r="L7" s="3" t="s">
        <v>6</v>
      </c>
    </row>
    <row r="8" spans="1:13" x14ac:dyDescent="0.25">
      <c r="A8" s="4">
        <v>1</v>
      </c>
      <c r="B8" s="31" t="s">
        <v>7</v>
      </c>
      <c r="C8" s="32"/>
      <c r="D8" s="32"/>
      <c r="E8" s="32"/>
      <c r="F8" s="32"/>
      <c r="G8" s="33"/>
      <c r="H8" s="34"/>
      <c r="I8" s="34"/>
      <c r="J8" s="34"/>
      <c r="K8" s="34"/>
      <c r="L8" s="34"/>
    </row>
    <row r="9" spans="1:13" x14ac:dyDescent="0.25">
      <c r="A9" s="2">
        <v>1</v>
      </c>
      <c r="B9" s="5" t="s">
        <v>79</v>
      </c>
      <c r="C9" s="22" t="s">
        <v>129</v>
      </c>
      <c r="D9" s="23"/>
      <c r="E9" s="23"/>
      <c r="F9" s="23"/>
      <c r="G9" s="23"/>
      <c r="H9" s="23"/>
      <c r="I9" s="6">
        <v>1695</v>
      </c>
      <c r="J9" s="10" t="s">
        <v>8</v>
      </c>
      <c r="K9" s="21"/>
      <c r="L9" s="7">
        <f>ROUND(I9*K9,2)</f>
        <v>0</v>
      </c>
      <c r="M9" t="s">
        <v>9</v>
      </c>
    </row>
    <row r="10" spans="1:13" x14ac:dyDescent="0.25">
      <c r="A10" s="35"/>
      <c r="B10" s="36"/>
      <c r="C10" s="36"/>
      <c r="D10" s="36"/>
      <c r="E10" s="36"/>
      <c r="F10" s="36"/>
      <c r="G10" s="37" t="s">
        <v>10</v>
      </c>
      <c r="H10" s="38"/>
      <c r="I10" s="38"/>
      <c r="J10" s="38"/>
      <c r="K10" s="38"/>
      <c r="L10" s="8">
        <f>SUM(L9:M9)</f>
        <v>0</v>
      </c>
    </row>
    <row r="11" spans="1:13" x14ac:dyDescent="0.25">
      <c r="A11" s="4">
        <v>5</v>
      </c>
      <c r="B11" s="39" t="s">
        <v>11</v>
      </c>
      <c r="C11" s="40"/>
      <c r="D11" s="40"/>
      <c r="E11" s="40"/>
      <c r="F11" s="40"/>
      <c r="G11" s="35"/>
      <c r="H11" s="36"/>
      <c r="I11" s="36"/>
      <c r="J11" s="36"/>
      <c r="K11" s="36"/>
      <c r="L11" s="36"/>
    </row>
    <row r="12" spans="1:13" x14ac:dyDescent="0.25">
      <c r="A12" s="2">
        <v>2</v>
      </c>
      <c r="B12" s="5" t="s">
        <v>12</v>
      </c>
      <c r="C12" s="22" t="s">
        <v>13</v>
      </c>
      <c r="D12" s="23"/>
      <c r="E12" s="23"/>
      <c r="F12" s="23"/>
      <c r="G12" s="23"/>
      <c r="H12" s="23"/>
      <c r="I12" s="6">
        <v>3390</v>
      </c>
      <c r="J12" s="10" t="s">
        <v>8</v>
      </c>
      <c r="K12" s="21"/>
      <c r="L12" s="7">
        <f>ROUND(I12*K12,2)</f>
        <v>0</v>
      </c>
      <c r="M12" t="s">
        <v>14</v>
      </c>
    </row>
    <row r="13" spans="1:13" x14ac:dyDescent="0.25">
      <c r="A13" s="2">
        <v>3</v>
      </c>
      <c r="B13" s="5" t="s">
        <v>47</v>
      </c>
      <c r="C13" s="22" t="s">
        <v>46</v>
      </c>
      <c r="D13" s="23"/>
      <c r="E13" s="23"/>
      <c r="F13" s="23"/>
      <c r="G13" s="23"/>
      <c r="H13" s="23"/>
      <c r="I13" s="6">
        <v>1695</v>
      </c>
      <c r="J13" s="10" t="s">
        <v>8</v>
      </c>
      <c r="K13" s="21"/>
      <c r="L13" s="7">
        <f t="shared" ref="L13:L14" si="0">ROUND(I13*K13,2)</f>
        <v>0</v>
      </c>
      <c r="M13" t="s">
        <v>15</v>
      </c>
    </row>
    <row r="14" spans="1:13" x14ac:dyDescent="0.25">
      <c r="A14" s="2">
        <v>4</v>
      </c>
      <c r="B14" s="5" t="s">
        <v>115</v>
      </c>
      <c r="C14" s="22" t="s">
        <v>114</v>
      </c>
      <c r="D14" s="23"/>
      <c r="E14" s="23"/>
      <c r="F14" s="23"/>
      <c r="G14" s="23"/>
      <c r="H14" s="23"/>
      <c r="I14" s="6">
        <v>1695</v>
      </c>
      <c r="J14" s="10" t="s">
        <v>8</v>
      </c>
      <c r="K14" s="21"/>
      <c r="L14" s="7">
        <f t="shared" si="0"/>
        <v>0</v>
      </c>
      <c r="M14" t="s">
        <v>16</v>
      </c>
    </row>
    <row r="15" spans="1:13" x14ac:dyDescent="0.25">
      <c r="A15" s="2">
        <v>5</v>
      </c>
      <c r="B15" s="5" t="s">
        <v>122</v>
      </c>
      <c r="C15" s="22" t="s">
        <v>20</v>
      </c>
      <c r="D15" s="23"/>
      <c r="E15" s="23"/>
      <c r="F15" s="23"/>
      <c r="G15" s="23"/>
      <c r="H15" s="23"/>
      <c r="I15" s="6">
        <v>259</v>
      </c>
      <c r="J15" s="10" t="s">
        <v>21</v>
      </c>
      <c r="K15" s="21"/>
      <c r="L15" s="7">
        <f t="shared" ref="L15" si="1">ROUND(I15*K15,2)</f>
        <v>0</v>
      </c>
      <c r="M15" t="s">
        <v>22</v>
      </c>
    </row>
    <row r="16" spans="1:13" x14ac:dyDescent="0.25">
      <c r="A16" s="35"/>
      <c r="B16" s="36"/>
      <c r="C16" s="36"/>
      <c r="D16" s="36"/>
      <c r="E16" s="36"/>
      <c r="F16" s="36"/>
      <c r="G16" s="37" t="s">
        <v>17</v>
      </c>
      <c r="H16" s="38"/>
      <c r="I16" s="38"/>
      <c r="J16" s="38"/>
      <c r="K16" s="38"/>
      <c r="L16" s="8">
        <f>SUM(L12:L15)</f>
        <v>0</v>
      </c>
    </row>
    <row r="17" spans="1:13" x14ac:dyDescent="0.25">
      <c r="A17" s="4">
        <v>9</v>
      </c>
      <c r="B17" s="39" t="s">
        <v>18</v>
      </c>
      <c r="C17" s="40"/>
      <c r="D17" s="40"/>
      <c r="E17" s="40"/>
      <c r="F17" s="40"/>
      <c r="G17" s="35"/>
      <c r="H17" s="36"/>
      <c r="I17" s="36"/>
      <c r="J17" s="36"/>
      <c r="K17" s="36"/>
      <c r="L17" s="36"/>
    </row>
    <row r="18" spans="1:13" x14ac:dyDescent="0.25">
      <c r="A18" s="2">
        <v>6</v>
      </c>
      <c r="B18" s="5" t="s">
        <v>99</v>
      </c>
      <c r="C18" s="41" t="s">
        <v>100</v>
      </c>
      <c r="D18" s="42"/>
      <c r="E18" s="42"/>
      <c r="F18" s="42"/>
      <c r="G18" s="42"/>
      <c r="H18" s="42"/>
      <c r="I18" s="6">
        <v>215</v>
      </c>
      <c r="J18" s="10" t="s">
        <v>101</v>
      </c>
      <c r="K18" s="21"/>
      <c r="L18" s="7">
        <f t="shared" ref="L18:L33" si="2">ROUND(I18*K18,2)</f>
        <v>0</v>
      </c>
    </row>
    <row r="19" spans="1:13" x14ac:dyDescent="0.25">
      <c r="A19" s="2">
        <v>7</v>
      </c>
      <c r="B19" s="5" t="s">
        <v>102</v>
      </c>
      <c r="C19" s="41" t="s">
        <v>103</v>
      </c>
      <c r="D19" s="42"/>
      <c r="E19" s="42"/>
      <c r="F19" s="42"/>
      <c r="G19" s="42"/>
      <c r="H19" s="42"/>
      <c r="I19" s="6">
        <v>182</v>
      </c>
      <c r="J19" s="10" t="s">
        <v>101</v>
      </c>
      <c r="K19" s="21"/>
      <c r="L19" s="7">
        <f t="shared" si="2"/>
        <v>0</v>
      </c>
    </row>
    <row r="20" spans="1:13" x14ac:dyDescent="0.25">
      <c r="A20" s="2">
        <v>8</v>
      </c>
      <c r="B20" s="5" t="s">
        <v>104</v>
      </c>
      <c r="C20" s="41" t="s">
        <v>105</v>
      </c>
      <c r="D20" s="42"/>
      <c r="E20" s="42"/>
      <c r="F20" s="42"/>
      <c r="G20" s="42"/>
      <c r="H20" s="42"/>
      <c r="I20" s="6">
        <v>18</v>
      </c>
      <c r="J20" s="10" t="s">
        <v>101</v>
      </c>
      <c r="K20" s="21"/>
      <c r="L20" s="7">
        <f t="shared" si="2"/>
        <v>0</v>
      </c>
    </row>
    <row r="21" spans="1:13" x14ac:dyDescent="0.25">
      <c r="A21" s="2">
        <v>9</v>
      </c>
      <c r="B21" s="5" t="s">
        <v>106</v>
      </c>
      <c r="C21" s="41" t="s">
        <v>107</v>
      </c>
      <c r="D21" s="42"/>
      <c r="E21" s="42"/>
      <c r="F21" s="42"/>
      <c r="G21" s="42"/>
      <c r="H21" s="42"/>
      <c r="I21" s="6">
        <v>176</v>
      </c>
      <c r="J21" s="10" t="s">
        <v>108</v>
      </c>
      <c r="K21" s="21"/>
      <c r="L21" s="7">
        <f t="shared" si="2"/>
        <v>0</v>
      </c>
    </row>
    <row r="22" spans="1:13" x14ac:dyDescent="0.25">
      <c r="A22" s="2">
        <v>10</v>
      </c>
      <c r="B22" s="5" t="s">
        <v>89</v>
      </c>
      <c r="C22" s="22" t="s">
        <v>109</v>
      </c>
      <c r="D22" s="23"/>
      <c r="E22" s="23"/>
      <c r="F22" s="23"/>
      <c r="G22" s="23"/>
      <c r="H22" s="23"/>
      <c r="I22" s="6">
        <v>415</v>
      </c>
      <c r="J22" s="10" t="s">
        <v>101</v>
      </c>
      <c r="K22" s="21"/>
      <c r="L22" s="7">
        <f t="shared" si="2"/>
        <v>0</v>
      </c>
    </row>
    <row r="23" spans="1:13" x14ac:dyDescent="0.25">
      <c r="A23" s="2">
        <v>11</v>
      </c>
      <c r="B23" s="5" t="s">
        <v>110</v>
      </c>
      <c r="C23" s="22" t="s">
        <v>111</v>
      </c>
      <c r="D23" s="23"/>
      <c r="E23" s="23"/>
      <c r="F23" s="23"/>
      <c r="G23" s="23"/>
      <c r="H23" s="23"/>
      <c r="I23" s="6">
        <v>176</v>
      </c>
      <c r="J23" s="10" t="s">
        <v>108</v>
      </c>
      <c r="K23" s="21"/>
      <c r="L23" s="7">
        <f t="shared" si="2"/>
        <v>0</v>
      </c>
    </row>
    <row r="24" spans="1:13" x14ac:dyDescent="0.25">
      <c r="A24" s="2">
        <v>12</v>
      </c>
      <c r="B24" s="5" t="s">
        <v>88</v>
      </c>
      <c r="C24" s="22" t="s">
        <v>87</v>
      </c>
      <c r="D24" s="23"/>
      <c r="E24" s="23"/>
      <c r="F24" s="23"/>
      <c r="G24" s="23"/>
      <c r="H24" s="23"/>
      <c r="I24" s="6">
        <v>259</v>
      </c>
      <c r="J24" s="10" t="s">
        <v>21</v>
      </c>
      <c r="K24" s="21"/>
      <c r="L24" s="7">
        <f t="shared" si="2"/>
        <v>0</v>
      </c>
      <c r="M24" t="s">
        <v>28</v>
      </c>
    </row>
    <row r="25" spans="1:13" x14ac:dyDescent="0.25">
      <c r="A25" s="2">
        <v>13</v>
      </c>
      <c r="B25" s="5" t="s">
        <v>90</v>
      </c>
      <c r="C25" s="22" t="s">
        <v>91</v>
      </c>
      <c r="D25" s="23"/>
      <c r="E25" s="23"/>
      <c r="F25" s="23"/>
      <c r="G25" s="23"/>
      <c r="H25" s="23"/>
      <c r="I25" s="6">
        <v>1695</v>
      </c>
      <c r="J25" s="10" t="s">
        <v>8</v>
      </c>
      <c r="K25" s="21"/>
      <c r="L25" s="7">
        <f t="shared" si="2"/>
        <v>0</v>
      </c>
      <c r="M25" t="s">
        <v>27</v>
      </c>
    </row>
    <row r="26" spans="1:13" x14ac:dyDescent="0.25">
      <c r="A26" s="2">
        <v>14</v>
      </c>
      <c r="B26" s="5" t="s">
        <v>54</v>
      </c>
      <c r="C26" s="22" t="s">
        <v>53</v>
      </c>
      <c r="D26" s="23"/>
      <c r="E26" s="23"/>
      <c r="F26" s="23"/>
      <c r="G26" s="23"/>
      <c r="H26" s="23"/>
      <c r="I26" s="6">
        <v>259</v>
      </c>
      <c r="J26" s="10" t="s">
        <v>21</v>
      </c>
      <c r="K26" s="21"/>
      <c r="L26" s="7">
        <f t="shared" si="2"/>
        <v>0</v>
      </c>
      <c r="M26" t="s">
        <v>28</v>
      </c>
    </row>
    <row r="27" spans="1:13" x14ac:dyDescent="0.25">
      <c r="A27" s="2">
        <v>15</v>
      </c>
      <c r="B27" s="5" t="s">
        <v>56</v>
      </c>
      <c r="C27" s="22" t="s">
        <v>55</v>
      </c>
      <c r="D27" s="23"/>
      <c r="E27" s="23"/>
      <c r="F27" s="23"/>
      <c r="G27" s="23"/>
      <c r="H27" s="23"/>
      <c r="I27" s="6">
        <v>259</v>
      </c>
      <c r="J27" s="10" t="s">
        <v>21</v>
      </c>
      <c r="K27" s="21"/>
      <c r="L27" s="7">
        <f t="shared" si="2"/>
        <v>0</v>
      </c>
      <c r="M27" t="s">
        <v>29</v>
      </c>
    </row>
    <row r="28" spans="1:13" x14ac:dyDescent="0.25">
      <c r="A28" s="2">
        <v>16</v>
      </c>
      <c r="B28" s="5" t="s">
        <v>58</v>
      </c>
      <c r="C28" s="22" t="s">
        <v>57</v>
      </c>
      <c r="D28" s="23"/>
      <c r="E28" s="23"/>
      <c r="F28" s="23"/>
      <c r="G28" s="23"/>
      <c r="H28" s="23"/>
      <c r="I28" s="6">
        <v>1695</v>
      </c>
      <c r="J28" s="10" t="s">
        <v>8</v>
      </c>
      <c r="K28" s="21"/>
      <c r="L28" s="7">
        <f t="shared" si="2"/>
        <v>0</v>
      </c>
      <c r="M28" t="s">
        <v>30</v>
      </c>
    </row>
    <row r="29" spans="1:13" x14ac:dyDescent="0.25">
      <c r="A29" s="2">
        <v>17</v>
      </c>
      <c r="B29" s="5" t="s">
        <v>31</v>
      </c>
      <c r="C29" s="22" t="s">
        <v>32</v>
      </c>
      <c r="D29" s="23"/>
      <c r="E29" s="23"/>
      <c r="F29" s="23"/>
      <c r="G29" s="23"/>
      <c r="H29" s="23"/>
      <c r="I29" s="6">
        <v>400.02</v>
      </c>
      <c r="J29" s="10" t="s">
        <v>33</v>
      </c>
      <c r="K29" s="21"/>
      <c r="L29" s="7">
        <f t="shared" si="2"/>
        <v>0</v>
      </c>
      <c r="M29" t="s">
        <v>34</v>
      </c>
    </row>
    <row r="30" spans="1:13" x14ac:dyDescent="0.25">
      <c r="A30" s="2">
        <v>18</v>
      </c>
      <c r="B30" s="5" t="s">
        <v>35</v>
      </c>
      <c r="C30" s="22" t="s">
        <v>36</v>
      </c>
      <c r="D30" s="23"/>
      <c r="E30" s="23"/>
      <c r="F30" s="23"/>
      <c r="G30" s="23"/>
      <c r="H30" s="23"/>
      <c r="I30" s="6">
        <v>1200.06</v>
      </c>
      <c r="J30" s="10" t="s">
        <v>33</v>
      </c>
      <c r="K30" s="21"/>
      <c r="L30" s="7">
        <f t="shared" si="2"/>
        <v>0</v>
      </c>
      <c r="M30" t="s">
        <v>37</v>
      </c>
    </row>
    <row r="31" spans="1:13" x14ac:dyDescent="0.25">
      <c r="A31" s="2">
        <v>19</v>
      </c>
      <c r="B31" s="5" t="s">
        <v>118</v>
      </c>
      <c r="C31" s="22" t="s">
        <v>59</v>
      </c>
      <c r="D31" s="23"/>
      <c r="E31" s="23"/>
      <c r="F31" s="23"/>
      <c r="G31" s="23"/>
      <c r="H31" s="23"/>
      <c r="I31" s="6">
        <v>400.02</v>
      </c>
      <c r="J31" s="10" t="s">
        <v>33</v>
      </c>
      <c r="K31" s="21"/>
      <c r="L31" s="7">
        <f t="shared" si="2"/>
        <v>0</v>
      </c>
      <c r="M31" t="s">
        <v>39</v>
      </c>
    </row>
    <row r="32" spans="1:13" x14ac:dyDescent="0.25">
      <c r="A32" s="2">
        <v>20</v>
      </c>
      <c r="B32" s="5" t="s">
        <v>40</v>
      </c>
      <c r="C32" s="22" t="s">
        <v>41</v>
      </c>
      <c r="D32" s="23"/>
      <c r="E32" s="23"/>
      <c r="F32" s="23"/>
      <c r="G32" s="23"/>
      <c r="H32" s="23"/>
      <c r="I32" s="6">
        <v>400.02</v>
      </c>
      <c r="J32" s="10" t="s">
        <v>33</v>
      </c>
      <c r="K32" s="21"/>
      <c r="L32" s="7">
        <f t="shared" si="2"/>
        <v>0</v>
      </c>
      <c r="M32" t="s">
        <v>42</v>
      </c>
    </row>
    <row r="33" spans="1:13" x14ac:dyDescent="0.25">
      <c r="A33" s="2">
        <v>21</v>
      </c>
      <c r="B33" s="5" t="s">
        <v>85</v>
      </c>
      <c r="C33" s="10" t="s">
        <v>86</v>
      </c>
      <c r="D33" s="17"/>
      <c r="E33" s="17"/>
      <c r="F33" s="17"/>
      <c r="G33" s="17"/>
      <c r="H33" s="17"/>
      <c r="I33" s="6">
        <v>5</v>
      </c>
      <c r="J33" s="10" t="s">
        <v>82</v>
      </c>
      <c r="K33" s="21"/>
      <c r="L33" s="7">
        <f t="shared" si="2"/>
        <v>0</v>
      </c>
    </row>
    <row r="34" spans="1:13" x14ac:dyDescent="0.25">
      <c r="A34" s="2">
        <v>22</v>
      </c>
      <c r="B34" s="5" t="s">
        <v>85</v>
      </c>
      <c r="C34" s="22" t="s">
        <v>92</v>
      </c>
      <c r="D34" s="23"/>
      <c r="E34" s="23"/>
      <c r="F34" s="23"/>
      <c r="G34" s="23"/>
      <c r="H34" s="23"/>
      <c r="I34" s="6">
        <v>2</v>
      </c>
      <c r="J34" s="10" t="s">
        <v>52</v>
      </c>
      <c r="K34" s="21"/>
      <c r="L34" s="7">
        <f>ROUND(I34*K34,2)</f>
        <v>0</v>
      </c>
      <c r="M34" t="s">
        <v>42</v>
      </c>
    </row>
    <row r="35" spans="1:13" x14ac:dyDescent="0.25">
      <c r="A35" s="2">
        <v>23</v>
      </c>
      <c r="B35" s="5" t="s">
        <v>50</v>
      </c>
      <c r="C35" s="22" t="s">
        <v>51</v>
      </c>
      <c r="D35" s="23"/>
      <c r="E35" s="23"/>
      <c r="F35" s="23"/>
      <c r="G35" s="23"/>
      <c r="H35" s="23"/>
      <c r="I35" s="6">
        <v>1</v>
      </c>
      <c r="J35" s="10" t="s">
        <v>52</v>
      </c>
      <c r="K35" s="21"/>
      <c r="L35" s="7">
        <f>ROUND(I35*K35,2)</f>
        <v>0</v>
      </c>
      <c r="M35" t="s">
        <v>42</v>
      </c>
    </row>
    <row r="36" spans="1:13" x14ac:dyDescent="0.25">
      <c r="A36" s="35"/>
      <c r="B36" s="36"/>
      <c r="C36" s="36"/>
      <c r="D36" s="36"/>
      <c r="E36" s="36"/>
      <c r="F36" s="36"/>
      <c r="G36" s="37" t="s">
        <v>19</v>
      </c>
      <c r="H36" s="38"/>
      <c r="I36" s="38"/>
      <c r="J36" s="38"/>
      <c r="K36" s="38"/>
      <c r="L36" s="8">
        <f>SUM(L18:L35)</f>
        <v>0</v>
      </c>
    </row>
    <row r="37" spans="1:13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3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36"/>
      <c r="L38" s="44"/>
    </row>
    <row r="39" spans="1:13" x14ac:dyDescent="0.25">
      <c r="A39" s="45" t="s">
        <v>43</v>
      </c>
      <c r="B39" s="46"/>
      <c r="C39" s="46"/>
      <c r="D39" s="48" t="s">
        <v>44</v>
      </c>
      <c r="E39" s="49"/>
      <c r="F39" s="48" t="s">
        <v>45</v>
      </c>
      <c r="G39" s="49"/>
      <c r="H39" s="50" t="s">
        <v>48</v>
      </c>
      <c r="I39" s="51"/>
      <c r="J39" s="9"/>
      <c r="K39" s="52">
        <f>L36+L16+L10</f>
        <v>0</v>
      </c>
      <c r="L39" s="53"/>
    </row>
    <row r="40" spans="1:13" x14ac:dyDescent="0.25">
      <c r="A40" s="47"/>
      <c r="B40" s="47"/>
      <c r="C40" s="47"/>
      <c r="D40" s="54"/>
      <c r="E40" s="55"/>
      <c r="F40" s="54"/>
      <c r="G40" s="55"/>
      <c r="H40" s="54"/>
      <c r="I40" s="55"/>
      <c r="J40" s="55"/>
      <c r="K40" s="59"/>
      <c r="L40" s="55"/>
    </row>
    <row r="41" spans="1:13" x14ac:dyDescent="0.25">
      <c r="A41" s="47"/>
      <c r="B41" s="47"/>
      <c r="C41" s="47"/>
      <c r="D41" s="58">
        <v>21</v>
      </c>
      <c r="E41" s="49"/>
      <c r="F41" s="52">
        <f>ROUNDUP(K39*0.21,2)</f>
        <v>0</v>
      </c>
      <c r="G41" s="53"/>
      <c r="H41" s="50" t="s">
        <v>49</v>
      </c>
      <c r="I41" s="51"/>
      <c r="J41" s="9"/>
      <c r="K41" s="52">
        <f>K39+F41+F40</f>
        <v>0</v>
      </c>
      <c r="L41" s="53"/>
    </row>
    <row r="42" spans="1:13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13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3" x14ac:dyDescent="0.25">
      <c r="A44" s="56"/>
      <c r="B44" s="57"/>
      <c r="C44" s="56"/>
      <c r="D44" s="57"/>
      <c r="E44" s="57"/>
      <c r="F44" s="35"/>
      <c r="G44" s="36"/>
      <c r="H44" s="36"/>
      <c r="I44" s="36"/>
      <c r="J44" s="36"/>
      <c r="K44" s="36"/>
      <c r="L44" s="36"/>
    </row>
    <row r="45" spans="1:13" x14ac:dyDescent="0.25">
      <c r="A45" s="56"/>
      <c r="B45" s="57"/>
      <c r="C45" s="56"/>
      <c r="D45" s="57"/>
      <c r="E45" s="57"/>
      <c r="F45" s="35"/>
      <c r="G45" s="36"/>
      <c r="H45" s="36"/>
      <c r="I45" s="36"/>
      <c r="J45" s="36"/>
      <c r="K45" s="36"/>
      <c r="L45" s="36"/>
    </row>
  </sheetData>
  <sheetProtection algorithmName="SHA-512" hashValue="WgKBJn6R/7vyQk75qPgTIJsjpev7z3laXnA09uU2M/APT7m+lR1V9hlagfhzsgCpa1e+5dA0pHtlCzLZ4qPjcg==" saltValue="d5rkSgUxtFNUGxeDEivupA==" spinCount="100000" sheet="1" objects="1" scenarios="1"/>
  <mergeCells count="59">
    <mergeCell ref="A44:B44"/>
    <mergeCell ref="C44:E44"/>
    <mergeCell ref="F44:L44"/>
    <mergeCell ref="A45:B45"/>
    <mergeCell ref="C45:E45"/>
    <mergeCell ref="F45:L45"/>
    <mergeCell ref="A43:L43"/>
    <mergeCell ref="A37:L37"/>
    <mergeCell ref="A38:L38"/>
    <mergeCell ref="A39:C41"/>
    <mergeCell ref="D39:E39"/>
    <mergeCell ref="F39:G39"/>
    <mergeCell ref="H39:I39"/>
    <mergeCell ref="K39:L39"/>
    <mergeCell ref="D40:E40"/>
    <mergeCell ref="F40:G40"/>
    <mergeCell ref="H40:L40"/>
    <mergeCell ref="D41:E41"/>
    <mergeCell ref="F41:G41"/>
    <mergeCell ref="H41:I41"/>
    <mergeCell ref="K41:L41"/>
    <mergeCell ref="A42:L42"/>
    <mergeCell ref="A36:F36"/>
    <mergeCell ref="G36:K36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4:H34"/>
    <mergeCell ref="C35:H35"/>
    <mergeCell ref="C18:H18"/>
    <mergeCell ref="C20:H20"/>
    <mergeCell ref="C21:H21"/>
    <mergeCell ref="C22:H22"/>
    <mergeCell ref="C23:H23"/>
    <mergeCell ref="C19:H19"/>
    <mergeCell ref="C14:H14"/>
    <mergeCell ref="C15:H15"/>
    <mergeCell ref="A16:F16"/>
    <mergeCell ref="G16:K16"/>
    <mergeCell ref="B17:F17"/>
    <mergeCell ref="G17:L17"/>
    <mergeCell ref="C13:H13"/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B21A-3944-4BF1-B2AC-8BEE1CA882CB}">
  <dimension ref="A1:M46"/>
  <sheetViews>
    <sheetView view="pageBreakPreview" zoomScaleNormal="100" zoomScaleSheetLayoutView="100" workbookViewId="0">
      <selection activeCell="K9" sqref="K9"/>
    </sheetView>
  </sheetViews>
  <sheetFormatPr defaultColWidth="9.140625" defaultRowHeight="15" x14ac:dyDescent="0.25"/>
  <cols>
    <col min="1" max="1" width="5.42578125" style="1" customWidth="1"/>
    <col min="2" max="2" width="10.140625" style="1" customWidth="1"/>
    <col min="3" max="4" width="9.7109375" style="1" customWidth="1"/>
    <col min="5" max="7" width="9.14062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ht="15" customHeight="1" x14ac:dyDescent="0.25">
      <c r="A1" s="24" t="s">
        <v>116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ht="15" customHeight="1" x14ac:dyDescent="0.25">
      <c r="A2" s="2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 ht="1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ht="1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3" x14ac:dyDescent="0.25">
      <c r="A5" s="1" t="s">
        <v>0</v>
      </c>
      <c r="B5"/>
      <c r="C5" s="1" t="s">
        <v>60</v>
      </c>
      <c r="D5"/>
      <c r="E5"/>
      <c r="F5"/>
      <c r="G5"/>
      <c r="H5"/>
      <c r="I5"/>
      <c r="J5"/>
      <c r="K5"/>
      <c r="L5"/>
    </row>
    <row r="6" spans="1:13" ht="15.75" thickBot="1" x14ac:dyDescent="0.3">
      <c r="A6"/>
      <c r="B6"/>
      <c r="C6"/>
      <c r="D6"/>
      <c r="E6"/>
      <c r="F6"/>
      <c r="G6"/>
      <c r="H6"/>
      <c r="I6"/>
      <c r="J6"/>
      <c r="K6"/>
      <c r="L6"/>
    </row>
    <row r="7" spans="1:13" ht="15.75" thickBot="1" x14ac:dyDescent="0.3">
      <c r="A7" s="27" t="s">
        <v>1</v>
      </c>
      <c r="B7" s="28"/>
      <c r="C7" s="29" t="s">
        <v>2</v>
      </c>
      <c r="D7" s="30"/>
      <c r="E7" s="30"/>
      <c r="F7" s="30"/>
      <c r="G7" s="30"/>
      <c r="H7" s="30"/>
      <c r="I7" s="3" t="s">
        <v>3</v>
      </c>
      <c r="J7" s="11" t="s">
        <v>4</v>
      </c>
      <c r="K7" s="3" t="s">
        <v>5</v>
      </c>
      <c r="L7" s="3" t="s">
        <v>6</v>
      </c>
    </row>
    <row r="8" spans="1:13" x14ac:dyDescent="0.25">
      <c r="A8" s="4">
        <v>1</v>
      </c>
      <c r="B8" s="31" t="s">
        <v>7</v>
      </c>
      <c r="C8" s="32"/>
      <c r="D8" s="32"/>
      <c r="E8" s="32"/>
      <c r="F8" s="32"/>
      <c r="G8" s="33"/>
      <c r="H8" s="34"/>
      <c r="I8" s="34"/>
      <c r="J8" s="34"/>
      <c r="K8" s="34"/>
      <c r="L8" s="34"/>
    </row>
    <row r="9" spans="1:13" x14ac:dyDescent="0.25">
      <c r="A9" s="2">
        <v>1</v>
      </c>
      <c r="B9" s="5" t="s">
        <v>96</v>
      </c>
      <c r="C9" s="22" t="s">
        <v>117</v>
      </c>
      <c r="D9" s="23"/>
      <c r="E9" s="23"/>
      <c r="F9" s="23"/>
      <c r="G9" s="23"/>
      <c r="H9" s="23"/>
      <c r="I9" s="6">
        <v>1253</v>
      </c>
      <c r="J9" s="10" t="s">
        <v>8</v>
      </c>
      <c r="K9" s="21"/>
      <c r="L9" s="7">
        <f>ROUND(I9*K9,2)</f>
        <v>0</v>
      </c>
      <c r="M9" t="s">
        <v>9</v>
      </c>
    </row>
    <row r="10" spans="1:13" x14ac:dyDescent="0.25">
      <c r="A10" s="35"/>
      <c r="B10" s="36"/>
      <c r="C10" s="36"/>
      <c r="D10" s="36"/>
      <c r="E10" s="36"/>
      <c r="F10" s="36"/>
      <c r="G10" s="37" t="s">
        <v>10</v>
      </c>
      <c r="H10" s="38"/>
      <c r="I10" s="38"/>
      <c r="J10" s="38"/>
      <c r="K10" s="38"/>
      <c r="L10" s="8">
        <f>SUM(L9:M9)</f>
        <v>0</v>
      </c>
    </row>
    <row r="11" spans="1:13" x14ac:dyDescent="0.25">
      <c r="A11" s="4">
        <v>5</v>
      </c>
      <c r="B11" s="39" t="s">
        <v>11</v>
      </c>
      <c r="C11" s="40"/>
      <c r="D11" s="40"/>
      <c r="E11" s="40"/>
      <c r="F11" s="40"/>
      <c r="G11" s="35"/>
      <c r="H11" s="36"/>
      <c r="I11" s="36"/>
      <c r="J11" s="36"/>
      <c r="K11" s="36"/>
      <c r="L11" s="36"/>
    </row>
    <row r="12" spans="1:13" x14ac:dyDescent="0.25">
      <c r="A12" s="2">
        <v>2</v>
      </c>
      <c r="B12" s="5" t="s">
        <v>12</v>
      </c>
      <c r="C12" s="22" t="s">
        <v>13</v>
      </c>
      <c r="D12" s="23"/>
      <c r="E12" s="23"/>
      <c r="F12" s="23"/>
      <c r="G12" s="23"/>
      <c r="H12" s="23"/>
      <c r="I12" s="6">
        <v>2506</v>
      </c>
      <c r="J12" s="10" t="s">
        <v>8</v>
      </c>
      <c r="K12" s="21"/>
      <c r="L12" s="7">
        <f>ROUND(I12*K12,2)</f>
        <v>0</v>
      </c>
      <c r="M12" t="s">
        <v>14</v>
      </c>
    </row>
    <row r="13" spans="1:13" x14ac:dyDescent="0.25">
      <c r="A13" s="2">
        <v>3</v>
      </c>
      <c r="B13" s="5" t="s">
        <v>98</v>
      </c>
      <c r="C13" s="22" t="s">
        <v>97</v>
      </c>
      <c r="D13" s="23"/>
      <c r="E13" s="23"/>
      <c r="F13" s="23"/>
      <c r="G13" s="23"/>
      <c r="H13" s="23"/>
      <c r="I13" s="6">
        <v>1253</v>
      </c>
      <c r="J13" s="10" t="s">
        <v>8</v>
      </c>
      <c r="K13" s="21"/>
      <c r="L13" s="7">
        <f t="shared" ref="L13:L15" si="0">ROUND(I13*K13,2)</f>
        <v>0</v>
      </c>
      <c r="M13" t="s">
        <v>15</v>
      </c>
    </row>
    <row r="14" spans="1:13" x14ac:dyDescent="0.25">
      <c r="A14" s="2">
        <v>4</v>
      </c>
      <c r="B14" s="5" t="s">
        <v>93</v>
      </c>
      <c r="C14" s="22" t="s">
        <v>81</v>
      </c>
      <c r="D14" s="23"/>
      <c r="E14" s="23"/>
      <c r="F14" s="23"/>
      <c r="G14" s="23"/>
      <c r="H14" s="23"/>
      <c r="I14" s="6">
        <v>1253</v>
      </c>
      <c r="J14" s="10" t="s">
        <v>8</v>
      </c>
      <c r="K14" s="21"/>
      <c r="L14" s="7">
        <f t="shared" si="0"/>
        <v>0</v>
      </c>
      <c r="M14" t="s">
        <v>16</v>
      </c>
    </row>
    <row r="15" spans="1:13" x14ac:dyDescent="0.25">
      <c r="A15" s="2">
        <v>5</v>
      </c>
      <c r="B15" s="5" t="s">
        <v>122</v>
      </c>
      <c r="C15" s="22" t="s">
        <v>20</v>
      </c>
      <c r="D15" s="23"/>
      <c r="E15" s="23"/>
      <c r="F15" s="23"/>
      <c r="G15" s="23"/>
      <c r="H15" s="23"/>
      <c r="I15" s="6">
        <v>59</v>
      </c>
      <c r="J15" s="10" t="s">
        <v>21</v>
      </c>
      <c r="K15" s="21"/>
      <c r="L15" s="7">
        <f t="shared" si="0"/>
        <v>0</v>
      </c>
      <c r="M15" t="s">
        <v>22</v>
      </c>
    </row>
    <row r="16" spans="1:13" x14ac:dyDescent="0.25">
      <c r="A16" s="35"/>
      <c r="B16" s="36"/>
      <c r="C16" s="36"/>
      <c r="D16" s="36"/>
      <c r="E16" s="36"/>
      <c r="F16" s="36"/>
      <c r="G16" s="37" t="s">
        <v>17</v>
      </c>
      <c r="H16" s="38"/>
      <c r="I16" s="38"/>
      <c r="J16" s="38"/>
      <c r="K16" s="38"/>
      <c r="L16" s="8">
        <f>SUM(L12:L15)</f>
        <v>0</v>
      </c>
    </row>
    <row r="17" spans="1:13" x14ac:dyDescent="0.25">
      <c r="A17" s="4">
        <v>9</v>
      </c>
      <c r="B17" s="39" t="s">
        <v>18</v>
      </c>
      <c r="C17" s="40"/>
      <c r="D17" s="40"/>
      <c r="E17" s="40"/>
      <c r="F17" s="40"/>
      <c r="G17" s="35"/>
      <c r="H17" s="36"/>
      <c r="I17" s="36"/>
      <c r="J17" s="36"/>
      <c r="K17" s="36"/>
      <c r="L17" s="36"/>
    </row>
    <row r="18" spans="1:13" x14ac:dyDescent="0.25">
      <c r="A18" s="2">
        <v>6</v>
      </c>
      <c r="B18" s="5" t="s">
        <v>99</v>
      </c>
      <c r="C18" s="41" t="s">
        <v>100</v>
      </c>
      <c r="D18" s="42"/>
      <c r="E18" s="42"/>
      <c r="F18" s="42"/>
      <c r="G18" s="42"/>
      <c r="H18" s="42"/>
      <c r="I18" s="6">
        <v>77</v>
      </c>
      <c r="J18" s="10" t="s">
        <v>101</v>
      </c>
      <c r="K18" s="21"/>
      <c r="L18" s="7">
        <f t="shared" ref="L18:L34" si="1">ROUND(I18*K18,2)</f>
        <v>0</v>
      </c>
    </row>
    <row r="19" spans="1:13" x14ac:dyDescent="0.25">
      <c r="A19" s="2">
        <v>7</v>
      </c>
      <c r="B19" s="5" t="s">
        <v>102</v>
      </c>
      <c r="C19" s="41" t="s">
        <v>103</v>
      </c>
      <c r="D19" s="42"/>
      <c r="E19" s="42"/>
      <c r="F19" s="42"/>
      <c r="G19" s="42"/>
      <c r="H19" s="42"/>
      <c r="I19" s="6">
        <v>110</v>
      </c>
      <c r="J19" s="10" t="s">
        <v>101</v>
      </c>
      <c r="K19" s="21"/>
      <c r="L19" s="7">
        <f t="shared" si="1"/>
        <v>0</v>
      </c>
    </row>
    <row r="20" spans="1:13" x14ac:dyDescent="0.25">
      <c r="A20" s="2">
        <v>8</v>
      </c>
      <c r="B20" s="5" t="s">
        <v>104</v>
      </c>
      <c r="C20" s="41" t="s">
        <v>105</v>
      </c>
      <c r="D20" s="42"/>
      <c r="E20" s="42"/>
      <c r="F20" s="42"/>
      <c r="G20" s="42"/>
      <c r="H20" s="42"/>
      <c r="I20" s="6">
        <v>67</v>
      </c>
      <c r="J20" s="10" t="s">
        <v>101</v>
      </c>
      <c r="K20" s="21"/>
      <c r="L20" s="7">
        <f t="shared" si="1"/>
        <v>0</v>
      </c>
    </row>
    <row r="21" spans="1:13" x14ac:dyDescent="0.25">
      <c r="A21" s="2">
        <v>9</v>
      </c>
      <c r="B21" s="5" t="s">
        <v>113</v>
      </c>
      <c r="C21" s="41" t="s">
        <v>112</v>
      </c>
      <c r="D21" s="42"/>
      <c r="E21" s="42"/>
      <c r="F21" s="42"/>
      <c r="G21" s="42"/>
      <c r="H21" s="42"/>
      <c r="I21" s="6">
        <v>33</v>
      </c>
      <c r="J21" s="10" t="s">
        <v>101</v>
      </c>
      <c r="K21" s="21"/>
      <c r="L21" s="7">
        <f t="shared" si="1"/>
        <v>0</v>
      </c>
    </row>
    <row r="22" spans="1:13" x14ac:dyDescent="0.25">
      <c r="A22" s="2">
        <v>10</v>
      </c>
      <c r="B22" s="5" t="s">
        <v>106</v>
      </c>
      <c r="C22" s="41" t="s">
        <v>107</v>
      </c>
      <c r="D22" s="42"/>
      <c r="E22" s="42"/>
      <c r="F22" s="42"/>
      <c r="G22" s="42"/>
      <c r="H22" s="42"/>
      <c r="I22" s="6">
        <v>27</v>
      </c>
      <c r="J22" s="10" t="s">
        <v>108</v>
      </c>
      <c r="K22" s="21"/>
      <c r="L22" s="7">
        <f t="shared" si="1"/>
        <v>0</v>
      </c>
    </row>
    <row r="23" spans="1:13" x14ac:dyDescent="0.25">
      <c r="A23" s="2">
        <v>11</v>
      </c>
      <c r="B23" s="5" t="s">
        <v>89</v>
      </c>
      <c r="C23" s="22" t="s">
        <v>109</v>
      </c>
      <c r="D23" s="23"/>
      <c r="E23" s="23"/>
      <c r="F23" s="23"/>
      <c r="G23" s="23"/>
      <c r="H23" s="23"/>
      <c r="I23" s="6">
        <v>254</v>
      </c>
      <c r="J23" s="10" t="s">
        <v>101</v>
      </c>
      <c r="K23" s="21"/>
      <c r="L23" s="7">
        <f t="shared" si="1"/>
        <v>0</v>
      </c>
    </row>
    <row r="24" spans="1:13" x14ac:dyDescent="0.25">
      <c r="A24" s="2">
        <v>12</v>
      </c>
      <c r="B24" s="5" t="s">
        <v>110</v>
      </c>
      <c r="C24" s="22" t="s">
        <v>111</v>
      </c>
      <c r="D24" s="23"/>
      <c r="E24" s="23"/>
      <c r="F24" s="23"/>
      <c r="G24" s="23"/>
      <c r="H24" s="23"/>
      <c r="I24" s="6">
        <v>60</v>
      </c>
      <c r="J24" s="10" t="s">
        <v>108</v>
      </c>
      <c r="K24" s="21"/>
      <c r="L24" s="7">
        <f t="shared" si="1"/>
        <v>0</v>
      </c>
    </row>
    <row r="25" spans="1:13" x14ac:dyDescent="0.25">
      <c r="A25" s="2">
        <v>13</v>
      </c>
      <c r="B25" s="5" t="s">
        <v>88</v>
      </c>
      <c r="C25" s="22" t="s">
        <v>87</v>
      </c>
      <c r="D25" s="23"/>
      <c r="E25" s="23"/>
      <c r="F25" s="23"/>
      <c r="G25" s="23"/>
      <c r="H25" s="23"/>
      <c r="I25" s="6">
        <v>59</v>
      </c>
      <c r="J25" s="10" t="s">
        <v>21</v>
      </c>
      <c r="K25" s="21"/>
      <c r="L25" s="7">
        <f t="shared" si="1"/>
        <v>0</v>
      </c>
      <c r="M25" t="s">
        <v>28</v>
      </c>
    </row>
    <row r="26" spans="1:13" x14ac:dyDescent="0.25">
      <c r="A26" s="2">
        <v>14</v>
      </c>
      <c r="B26" s="5" t="s">
        <v>90</v>
      </c>
      <c r="C26" s="22" t="s">
        <v>91</v>
      </c>
      <c r="D26" s="23"/>
      <c r="E26" s="23"/>
      <c r="F26" s="23"/>
      <c r="G26" s="23"/>
      <c r="H26" s="23"/>
      <c r="I26" s="6">
        <v>1253</v>
      </c>
      <c r="J26" s="10" t="s">
        <v>8</v>
      </c>
      <c r="K26" s="21"/>
      <c r="L26" s="7">
        <f t="shared" si="1"/>
        <v>0</v>
      </c>
      <c r="M26" t="s">
        <v>27</v>
      </c>
    </row>
    <row r="27" spans="1:13" x14ac:dyDescent="0.25">
      <c r="A27" s="2">
        <v>15</v>
      </c>
      <c r="B27" s="5" t="s">
        <v>54</v>
      </c>
      <c r="C27" s="22" t="s">
        <v>53</v>
      </c>
      <c r="D27" s="23"/>
      <c r="E27" s="23"/>
      <c r="F27" s="23"/>
      <c r="G27" s="23"/>
      <c r="H27" s="23"/>
      <c r="I27" s="6">
        <v>77</v>
      </c>
      <c r="J27" s="10" t="s">
        <v>21</v>
      </c>
      <c r="K27" s="21"/>
      <c r="L27" s="7">
        <f t="shared" si="1"/>
        <v>0</v>
      </c>
      <c r="M27" t="s">
        <v>28</v>
      </c>
    </row>
    <row r="28" spans="1:13" x14ac:dyDescent="0.25">
      <c r="A28" s="2">
        <v>16</v>
      </c>
      <c r="B28" s="5" t="s">
        <v>56</v>
      </c>
      <c r="C28" s="22" t="s">
        <v>55</v>
      </c>
      <c r="D28" s="23"/>
      <c r="E28" s="23"/>
      <c r="F28" s="23"/>
      <c r="G28" s="23"/>
      <c r="H28" s="23"/>
      <c r="I28" s="6">
        <v>77</v>
      </c>
      <c r="J28" s="10" t="s">
        <v>21</v>
      </c>
      <c r="K28" s="21"/>
      <c r="L28" s="7">
        <f t="shared" si="1"/>
        <v>0</v>
      </c>
      <c r="M28" t="s">
        <v>29</v>
      </c>
    </row>
    <row r="29" spans="1:13" x14ac:dyDescent="0.25">
      <c r="A29" s="2">
        <v>17</v>
      </c>
      <c r="B29" s="5" t="s">
        <v>58</v>
      </c>
      <c r="C29" s="22" t="s">
        <v>57</v>
      </c>
      <c r="D29" s="23"/>
      <c r="E29" s="23"/>
      <c r="F29" s="23"/>
      <c r="G29" s="23"/>
      <c r="H29" s="23"/>
      <c r="I29" s="6">
        <v>1253</v>
      </c>
      <c r="J29" s="10" t="s">
        <v>8</v>
      </c>
      <c r="K29" s="21"/>
      <c r="L29" s="7">
        <f t="shared" si="1"/>
        <v>0</v>
      </c>
      <c r="M29" t="s">
        <v>30</v>
      </c>
    </row>
    <row r="30" spans="1:13" x14ac:dyDescent="0.25">
      <c r="A30" s="2">
        <v>18</v>
      </c>
      <c r="B30" s="5" t="s">
        <v>31</v>
      </c>
      <c r="C30" s="22" t="s">
        <v>32</v>
      </c>
      <c r="D30" s="23"/>
      <c r="E30" s="23"/>
      <c r="F30" s="23"/>
      <c r="G30" s="23"/>
      <c r="H30" s="23"/>
      <c r="I30" s="6">
        <v>352.72640000000001</v>
      </c>
      <c r="J30" s="10" t="s">
        <v>33</v>
      </c>
      <c r="K30" s="21"/>
      <c r="L30" s="7">
        <f t="shared" si="1"/>
        <v>0</v>
      </c>
      <c r="M30" t="s">
        <v>34</v>
      </c>
    </row>
    <row r="31" spans="1:13" x14ac:dyDescent="0.25">
      <c r="A31" s="2">
        <v>19</v>
      </c>
      <c r="B31" s="5" t="s">
        <v>35</v>
      </c>
      <c r="C31" s="22" t="s">
        <v>36</v>
      </c>
      <c r="D31" s="23"/>
      <c r="E31" s="23"/>
      <c r="F31" s="23"/>
      <c r="G31" s="23"/>
      <c r="H31" s="23"/>
      <c r="I31" s="6">
        <v>1058.1792</v>
      </c>
      <c r="J31" s="10" t="s">
        <v>33</v>
      </c>
      <c r="K31" s="21"/>
      <c r="L31" s="7">
        <f t="shared" si="1"/>
        <v>0</v>
      </c>
      <c r="M31" t="s">
        <v>37</v>
      </c>
    </row>
    <row r="32" spans="1:13" x14ac:dyDescent="0.25">
      <c r="A32" s="2">
        <v>20</v>
      </c>
      <c r="B32" s="5" t="s">
        <v>38</v>
      </c>
      <c r="C32" s="22" t="s">
        <v>59</v>
      </c>
      <c r="D32" s="23"/>
      <c r="E32" s="23"/>
      <c r="F32" s="23"/>
      <c r="G32" s="23"/>
      <c r="H32" s="23"/>
      <c r="I32" s="6">
        <v>352.72640000000001</v>
      </c>
      <c r="J32" s="10" t="s">
        <v>33</v>
      </c>
      <c r="K32" s="21"/>
      <c r="L32" s="7">
        <f t="shared" si="1"/>
        <v>0</v>
      </c>
      <c r="M32" t="s">
        <v>39</v>
      </c>
    </row>
    <row r="33" spans="1:13" x14ac:dyDescent="0.25">
      <c r="A33" s="2">
        <v>21</v>
      </c>
      <c r="B33" s="5" t="s">
        <v>40</v>
      </c>
      <c r="C33" s="22" t="s">
        <v>41</v>
      </c>
      <c r="D33" s="23"/>
      <c r="E33" s="23"/>
      <c r="F33" s="23"/>
      <c r="G33" s="23"/>
      <c r="H33" s="23"/>
      <c r="I33" s="6">
        <v>352.72640000000001</v>
      </c>
      <c r="J33" s="10" t="s">
        <v>33</v>
      </c>
      <c r="K33" s="21"/>
      <c r="L33" s="7">
        <f t="shared" si="1"/>
        <v>0</v>
      </c>
      <c r="M33" t="s">
        <v>42</v>
      </c>
    </row>
    <row r="34" spans="1:13" x14ac:dyDescent="0.25">
      <c r="A34" s="2">
        <v>22</v>
      </c>
      <c r="B34" s="5" t="s">
        <v>85</v>
      </c>
      <c r="C34" s="10" t="s">
        <v>95</v>
      </c>
      <c r="D34" s="17"/>
      <c r="E34" s="17"/>
      <c r="F34" s="17"/>
      <c r="G34" s="17"/>
      <c r="H34" s="17"/>
      <c r="I34" s="6">
        <v>19</v>
      </c>
      <c r="J34" s="10" t="s">
        <v>82</v>
      </c>
      <c r="K34" s="21"/>
      <c r="L34" s="7">
        <f t="shared" si="1"/>
        <v>0</v>
      </c>
    </row>
    <row r="35" spans="1:13" x14ac:dyDescent="0.25">
      <c r="A35" s="2">
        <v>23</v>
      </c>
      <c r="B35" s="5" t="s">
        <v>85</v>
      </c>
      <c r="C35" s="22" t="s">
        <v>127</v>
      </c>
      <c r="D35" s="23"/>
      <c r="E35" s="23"/>
      <c r="F35" s="23"/>
      <c r="G35" s="23"/>
      <c r="H35" s="23"/>
      <c r="I35" s="6">
        <v>1</v>
      </c>
      <c r="J35" s="10" t="s">
        <v>52</v>
      </c>
      <c r="K35" s="21"/>
      <c r="L35" s="7">
        <f>ROUND(I35*K35,2)</f>
        <v>0</v>
      </c>
      <c r="M35" t="s">
        <v>42</v>
      </c>
    </row>
    <row r="36" spans="1:13" x14ac:dyDescent="0.25">
      <c r="A36" s="2">
        <v>24</v>
      </c>
      <c r="B36" s="5" t="s">
        <v>50</v>
      </c>
      <c r="C36" s="22" t="s">
        <v>51</v>
      </c>
      <c r="D36" s="23"/>
      <c r="E36" s="23"/>
      <c r="F36" s="23"/>
      <c r="G36" s="23"/>
      <c r="H36" s="23"/>
      <c r="I36" s="6">
        <v>1</v>
      </c>
      <c r="J36" s="10" t="s">
        <v>52</v>
      </c>
      <c r="K36" s="21"/>
      <c r="L36" s="7">
        <f>ROUND(I36*K36,2)</f>
        <v>0</v>
      </c>
      <c r="M36" t="s">
        <v>42</v>
      </c>
    </row>
    <row r="37" spans="1:13" x14ac:dyDescent="0.25">
      <c r="A37" s="35"/>
      <c r="B37" s="36"/>
      <c r="C37" s="36"/>
      <c r="D37" s="36"/>
      <c r="E37" s="36"/>
      <c r="F37" s="36"/>
      <c r="G37" s="37" t="s">
        <v>19</v>
      </c>
      <c r="H37" s="38"/>
      <c r="I37" s="38"/>
      <c r="J37" s="38"/>
      <c r="K37" s="38"/>
      <c r="L37" s="8">
        <f>SUM(L18:L36)</f>
        <v>0</v>
      </c>
    </row>
    <row r="38" spans="1:13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3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</row>
    <row r="40" spans="1:13" x14ac:dyDescent="0.25">
      <c r="A40" s="45" t="s">
        <v>43</v>
      </c>
      <c r="B40" s="46"/>
      <c r="C40" s="46"/>
      <c r="D40" s="48" t="s">
        <v>44</v>
      </c>
      <c r="E40" s="49"/>
      <c r="F40" s="48" t="s">
        <v>45</v>
      </c>
      <c r="G40" s="49"/>
      <c r="H40" s="50" t="s">
        <v>48</v>
      </c>
      <c r="I40" s="51"/>
      <c r="J40" s="9"/>
      <c r="K40" s="52">
        <f>L37+L16+L10</f>
        <v>0</v>
      </c>
      <c r="L40" s="53"/>
    </row>
    <row r="41" spans="1:13" x14ac:dyDescent="0.25">
      <c r="A41" s="47"/>
      <c r="B41" s="47"/>
      <c r="C41" s="47"/>
      <c r="D41" s="54"/>
      <c r="E41" s="55"/>
      <c r="F41" s="54"/>
      <c r="G41" s="55"/>
      <c r="H41" s="54"/>
      <c r="I41" s="55"/>
      <c r="J41" s="55"/>
      <c r="K41" s="55"/>
      <c r="L41" s="55"/>
    </row>
    <row r="42" spans="1:13" x14ac:dyDescent="0.25">
      <c r="A42" s="47"/>
      <c r="B42" s="47"/>
      <c r="C42" s="47"/>
      <c r="D42" s="58">
        <v>21</v>
      </c>
      <c r="E42" s="49"/>
      <c r="F42" s="52">
        <f>ROUNDUP(K40*0.21,2)</f>
        <v>0</v>
      </c>
      <c r="G42" s="53"/>
      <c r="H42" s="50" t="s">
        <v>49</v>
      </c>
      <c r="I42" s="51"/>
      <c r="J42" s="9"/>
      <c r="K42" s="52">
        <f>K40+F42+F41</f>
        <v>0</v>
      </c>
      <c r="L42" s="53"/>
    </row>
    <row r="43" spans="1:13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</row>
    <row r="44" spans="1:13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13" x14ac:dyDescent="0.25">
      <c r="A45" s="56"/>
      <c r="B45" s="57"/>
      <c r="C45" s="56"/>
      <c r="D45" s="57"/>
      <c r="E45" s="57"/>
      <c r="F45" s="35"/>
      <c r="G45" s="36"/>
      <c r="H45" s="36"/>
      <c r="I45" s="36"/>
      <c r="J45" s="36"/>
      <c r="K45" s="36"/>
      <c r="L45" s="36"/>
    </row>
    <row r="46" spans="1:13" x14ac:dyDescent="0.25">
      <c r="A46" s="56"/>
      <c r="B46" s="57"/>
      <c r="C46" s="56"/>
      <c r="D46" s="57"/>
      <c r="E46" s="57"/>
      <c r="F46" s="35"/>
      <c r="G46" s="36"/>
      <c r="H46" s="36"/>
      <c r="I46" s="36"/>
      <c r="J46" s="36"/>
      <c r="K46" s="36"/>
      <c r="L46" s="36"/>
    </row>
  </sheetData>
  <sheetProtection algorithmName="SHA-512" hashValue="M/T9zPoY1FigiDSznBSp8jPUPNDL6vm+4YaGpgP/I2ohR7NGgeJ7pQBawI5Vm5ywqy8DNYxHr6k1YXAi+c6MWQ==" saltValue="1S71NFy1pNA/PIhAvcoXIA==" spinCount="100000" sheet="1" objects="1" scenarios="1"/>
  <mergeCells count="60">
    <mergeCell ref="A46:B46"/>
    <mergeCell ref="C46:E46"/>
    <mergeCell ref="F46:L46"/>
    <mergeCell ref="H42:I42"/>
    <mergeCell ref="K42:L42"/>
    <mergeCell ref="A43:L43"/>
    <mergeCell ref="A44:L44"/>
    <mergeCell ref="A45:B45"/>
    <mergeCell ref="C45:E45"/>
    <mergeCell ref="F45:L45"/>
    <mergeCell ref="A40:C42"/>
    <mergeCell ref="D40:E40"/>
    <mergeCell ref="F40:G40"/>
    <mergeCell ref="H40:I40"/>
    <mergeCell ref="K40:L40"/>
    <mergeCell ref="D41:E41"/>
    <mergeCell ref="F41:G41"/>
    <mergeCell ref="H41:L41"/>
    <mergeCell ref="D42:E42"/>
    <mergeCell ref="F42:G42"/>
    <mergeCell ref="C33:H33"/>
    <mergeCell ref="C36:H36"/>
    <mergeCell ref="A37:F37"/>
    <mergeCell ref="G37:K37"/>
    <mergeCell ref="A38:L38"/>
    <mergeCell ref="A39:L39"/>
    <mergeCell ref="C35:H35"/>
    <mergeCell ref="C32:H32"/>
    <mergeCell ref="C20:H20"/>
    <mergeCell ref="C21:H21"/>
    <mergeCell ref="C22:H22"/>
    <mergeCell ref="C23:H23"/>
    <mergeCell ref="C24:H24"/>
    <mergeCell ref="C25:H25"/>
    <mergeCell ref="C27:H27"/>
    <mergeCell ref="C28:H28"/>
    <mergeCell ref="C29:H29"/>
    <mergeCell ref="C30:H30"/>
    <mergeCell ref="C31:H31"/>
    <mergeCell ref="C26:H26"/>
    <mergeCell ref="C19:H19"/>
    <mergeCell ref="C12:H12"/>
    <mergeCell ref="C13:H13"/>
    <mergeCell ref="C14:H14"/>
    <mergeCell ref="C15:H15"/>
    <mergeCell ref="A16:F16"/>
    <mergeCell ref="G16:K16"/>
    <mergeCell ref="B17:F17"/>
    <mergeCell ref="G17:L17"/>
    <mergeCell ref="C18:H18"/>
    <mergeCell ref="A10:F10"/>
    <mergeCell ref="G10:K10"/>
    <mergeCell ref="B11:F11"/>
    <mergeCell ref="G11:L11"/>
    <mergeCell ref="A1:L4"/>
    <mergeCell ref="A7:B7"/>
    <mergeCell ref="C7:H7"/>
    <mergeCell ref="B8:F8"/>
    <mergeCell ref="G8:L8"/>
    <mergeCell ref="C9:H9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1A08-D009-4FBD-8D37-F8DC5ACC061F}">
  <dimension ref="A1:M44"/>
  <sheetViews>
    <sheetView view="pageBreakPreview" zoomScaleNormal="100" zoomScaleSheetLayoutView="100" workbookViewId="0">
      <selection activeCell="I23" sqref="I23 K23"/>
    </sheetView>
  </sheetViews>
  <sheetFormatPr defaultColWidth="9.140625" defaultRowHeight="15" x14ac:dyDescent="0.25"/>
  <cols>
    <col min="1" max="1" width="5.42578125" style="1" customWidth="1"/>
    <col min="2" max="2" width="10.140625" style="1" customWidth="1"/>
    <col min="3" max="4" width="9.7109375" style="1" customWidth="1"/>
    <col min="5" max="7" width="9.14062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ht="15" customHeight="1" x14ac:dyDescent="0.25">
      <c r="A1" s="24" t="s">
        <v>135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ht="15" customHeight="1" x14ac:dyDescent="0.25">
      <c r="A2" s="2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 ht="1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ht="1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3" x14ac:dyDescent="0.25">
      <c r="A5" s="1" t="s">
        <v>0</v>
      </c>
      <c r="B5"/>
      <c r="C5" s="1" t="s">
        <v>60</v>
      </c>
      <c r="D5"/>
      <c r="E5"/>
      <c r="F5"/>
      <c r="G5"/>
      <c r="H5"/>
      <c r="I5"/>
      <c r="J5"/>
      <c r="K5"/>
      <c r="L5"/>
    </row>
    <row r="6" spans="1:13" x14ac:dyDescent="0.25">
      <c r="A6"/>
      <c r="B6"/>
      <c r="C6"/>
      <c r="D6"/>
      <c r="E6"/>
      <c r="F6"/>
      <c r="G6"/>
      <c r="H6"/>
      <c r="I6"/>
      <c r="J6"/>
      <c r="K6"/>
      <c r="L6"/>
    </row>
    <row r="7" spans="1:13" ht="15.75" thickBot="1" x14ac:dyDescent="0.3">
      <c r="A7" s="1" t="s">
        <v>134</v>
      </c>
      <c r="B7"/>
      <c r="C7"/>
      <c r="D7"/>
      <c r="E7"/>
      <c r="F7"/>
      <c r="G7" s="20"/>
      <c r="H7" s="19"/>
      <c r="I7" s="19"/>
      <c r="J7" s="19"/>
      <c r="K7" s="19"/>
      <c r="L7" s="7"/>
    </row>
    <row r="8" spans="1:13" ht="15.75" thickBot="1" x14ac:dyDescent="0.3">
      <c r="A8" s="27" t="s">
        <v>1</v>
      </c>
      <c r="B8" s="28"/>
      <c r="C8" s="29" t="s">
        <v>2</v>
      </c>
      <c r="D8" s="30"/>
      <c r="E8" s="30"/>
      <c r="F8" s="30"/>
      <c r="G8" s="30"/>
      <c r="H8" s="30"/>
      <c r="I8" s="3" t="s">
        <v>3</v>
      </c>
      <c r="J8" s="11" t="s">
        <v>4</v>
      </c>
      <c r="K8" s="3" t="s">
        <v>5</v>
      </c>
      <c r="L8" s="3" t="s">
        <v>6</v>
      </c>
    </row>
    <row r="9" spans="1:13" x14ac:dyDescent="0.25">
      <c r="A9" s="4">
        <v>1</v>
      </c>
      <c r="B9" s="31" t="s">
        <v>7</v>
      </c>
      <c r="C9" s="32"/>
      <c r="D9" s="32"/>
      <c r="E9" s="32"/>
      <c r="F9" s="32"/>
      <c r="G9" s="33"/>
      <c r="H9" s="34"/>
      <c r="I9" s="34"/>
      <c r="J9" s="34"/>
      <c r="K9" s="34"/>
      <c r="L9" s="34"/>
    </row>
    <row r="10" spans="1:13" x14ac:dyDescent="0.25">
      <c r="A10" s="2">
        <v>1</v>
      </c>
      <c r="B10" s="5" t="s">
        <v>96</v>
      </c>
      <c r="C10" s="22" t="s">
        <v>117</v>
      </c>
      <c r="D10" s="23"/>
      <c r="E10" s="23"/>
      <c r="F10" s="23"/>
      <c r="G10" s="23"/>
      <c r="H10" s="23"/>
      <c r="I10" s="6">
        <v>803</v>
      </c>
      <c r="J10" s="10" t="s">
        <v>8</v>
      </c>
      <c r="K10" s="21"/>
      <c r="L10" s="7">
        <f>ROUND(I10*K10,2)</f>
        <v>0</v>
      </c>
      <c r="M10" t="s">
        <v>9</v>
      </c>
    </row>
    <row r="11" spans="1:13" x14ac:dyDescent="0.25">
      <c r="A11" s="35"/>
      <c r="B11" s="36"/>
      <c r="C11" s="36"/>
      <c r="D11" s="36"/>
      <c r="E11" s="36"/>
      <c r="F11" s="36"/>
      <c r="G11" s="37" t="s">
        <v>10</v>
      </c>
      <c r="H11" s="38"/>
      <c r="I11" s="38"/>
      <c r="J11" s="38"/>
      <c r="K11" s="38"/>
      <c r="L11" s="8">
        <f>SUM(L10)</f>
        <v>0</v>
      </c>
    </row>
    <row r="12" spans="1:13" x14ac:dyDescent="0.25">
      <c r="A12" s="4">
        <v>5</v>
      </c>
      <c r="B12" s="39" t="s">
        <v>11</v>
      </c>
      <c r="C12" s="40"/>
      <c r="D12" s="40"/>
      <c r="E12" s="40"/>
      <c r="F12" s="40"/>
      <c r="G12" s="35"/>
      <c r="H12" s="36"/>
      <c r="I12" s="36"/>
      <c r="J12" s="36"/>
      <c r="K12" s="36"/>
      <c r="L12" s="36"/>
    </row>
    <row r="13" spans="1:13" x14ac:dyDescent="0.25">
      <c r="A13" s="2">
        <v>2</v>
      </c>
      <c r="B13" s="5" t="s">
        <v>12</v>
      </c>
      <c r="C13" s="22" t="s">
        <v>13</v>
      </c>
      <c r="D13" s="23"/>
      <c r="E13" s="23"/>
      <c r="F13" s="23"/>
      <c r="G13" s="23"/>
      <c r="H13" s="23"/>
      <c r="I13" s="6">
        <v>1606</v>
      </c>
      <c r="J13" s="10" t="s">
        <v>8</v>
      </c>
      <c r="K13" s="21"/>
      <c r="L13" s="7">
        <f>ROUND(I13*K13,2)</f>
        <v>0</v>
      </c>
      <c r="M13" t="s">
        <v>14</v>
      </c>
    </row>
    <row r="14" spans="1:13" x14ac:dyDescent="0.25">
      <c r="A14" s="2">
        <v>3</v>
      </c>
      <c r="B14" s="5" t="s">
        <v>98</v>
      </c>
      <c r="C14" s="22" t="s">
        <v>97</v>
      </c>
      <c r="D14" s="23"/>
      <c r="E14" s="23"/>
      <c r="F14" s="23"/>
      <c r="G14" s="23"/>
      <c r="H14" s="23"/>
      <c r="I14" s="6">
        <v>803</v>
      </c>
      <c r="J14" s="10" t="s">
        <v>8</v>
      </c>
      <c r="K14" s="21"/>
      <c r="L14" s="7">
        <f t="shared" ref="L14:L16" si="0">ROUND(I14*K14,2)</f>
        <v>0</v>
      </c>
      <c r="M14" t="s">
        <v>15</v>
      </c>
    </row>
    <row r="15" spans="1:13" x14ac:dyDescent="0.25">
      <c r="A15" s="2">
        <v>4</v>
      </c>
      <c r="B15" s="5" t="s">
        <v>93</v>
      </c>
      <c r="C15" s="22" t="s">
        <v>81</v>
      </c>
      <c r="D15" s="23"/>
      <c r="E15" s="23"/>
      <c r="F15" s="23"/>
      <c r="G15" s="23"/>
      <c r="H15" s="23"/>
      <c r="I15" s="6">
        <v>803</v>
      </c>
      <c r="J15" s="10" t="s">
        <v>8</v>
      </c>
      <c r="K15" s="21"/>
      <c r="L15" s="7">
        <f t="shared" si="0"/>
        <v>0</v>
      </c>
      <c r="M15" t="s">
        <v>16</v>
      </c>
    </row>
    <row r="16" spans="1:13" x14ac:dyDescent="0.25">
      <c r="A16" s="2">
        <v>5</v>
      </c>
      <c r="B16" s="5" t="s">
        <v>122</v>
      </c>
      <c r="C16" s="22" t="s">
        <v>20</v>
      </c>
      <c r="D16" s="23"/>
      <c r="E16" s="23"/>
      <c r="F16" s="23"/>
      <c r="G16" s="23"/>
      <c r="H16" s="23"/>
      <c r="I16" s="6">
        <v>59</v>
      </c>
      <c r="J16" s="10" t="s">
        <v>21</v>
      </c>
      <c r="K16" s="21"/>
      <c r="L16" s="7">
        <f t="shared" si="0"/>
        <v>0</v>
      </c>
      <c r="M16" t="s">
        <v>22</v>
      </c>
    </row>
    <row r="17" spans="1:13" x14ac:dyDescent="0.25">
      <c r="A17" s="35"/>
      <c r="B17" s="36"/>
      <c r="C17" s="36"/>
      <c r="D17" s="36"/>
      <c r="E17" s="36"/>
      <c r="F17" s="36"/>
      <c r="G17" s="37" t="s">
        <v>17</v>
      </c>
      <c r="H17" s="38"/>
      <c r="I17" s="38"/>
      <c r="J17" s="38"/>
      <c r="K17" s="38"/>
      <c r="L17" s="8">
        <f>SUM(L13:L16)</f>
        <v>0</v>
      </c>
    </row>
    <row r="18" spans="1:13" x14ac:dyDescent="0.25">
      <c r="A18" s="4">
        <v>9</v>
      </c>
      <c r="B18" s="39" t="s">
        <v>18</v>
      </c>
      <c r="C18" s="40"/>
      <c r="D18" s="40"/>
      <c r="E18" s="40"/>
      <c r="F18" s="40"/>
      <c r="G18" s="35"/>
      <c r="H18" s="36"/>
      <c r="I18" s="36"/>
      <c r="J18" s="36"/>
      <c r="K18" s="36"/>
      <c r="L18" s="36"/>
    </row>
    <row r="19" spans="1:13" x14ac:dyDescent="0.25">
      <c r="A19" s="2">
        <v>6</v>
      </c>
      <c r="B19" s="5" t="s">
        <v>99</v>
      </c>
      <c r="C19" s="41" t="s">
        <v>100</v>
      </c>
      <c r="D19" s="42"/>
      <c r="E19" s="42"/>
      <c r="F19" s="42"/>
      <c r="G19" s="42"/>
      <c r="H19" s="42"/>
      <c r="I19" s="6">
        <v>215</v>
      </c>
      <c r="J19" s="10" t="s">
        <v>101</v>
      </c>
      <c r="K19" s="21"/>
      <c r="L19" s="7">
        <f t="shared" ref="L19:L32" si="1">ROUND(I19*K19,2)</f>
        <v>0</v>
      </c>
    </row>
    <row r="20" spans="1:13" x14ac:dyDescent="0.25">
      <c r="A20" s="2">
        <v>10</v>
      </c>
      <c r="B20" s="5" t="s">
        <v>106</v>
      </c>
      <c r="C20" s="41" t="s">
        <v>107</v>
      </c>
      <c r="D20" s="42"/>
      <c r="E20" s="42"/>
      <c r="F20" s="42"/>
      <c r="G20" s="42"/>
      <c r="H20" s="42"/>
      <c r="I20" s="6">
        <v>30</v>
      </c>
      <c r="J20" s="10" t="s">
        <v>108</v>
      </c>
      <c r="K20" s="21"/>
      <c r="L20" s="7">
        <f t="shared" si="1"/>
        <v>0</v>
      </c>
    </row>
    <row r="21" spans="1:13" x14ac:dyDescent="0.25">
      <c r="A21" s="2">
        <v>11</v>
      </c>
      <c r="B21" s="5" t="s">
        <v>89</v>
      </c>
      <c r="C21" s="22" t="s">
        <v>109</v>
      </c>
      <c r="D21" s="23"/>
      <c r="E21" s="23"/>
      <c r="F21" s="23"/>
      <c r="G21" s="23"/>
      <c r="H21" s="23"/>
      <c r="I21" s="6">
        <v>215</v>
      </c>
      <c r="J21" s="10" t="s">
        <v>101</v>
      </c>
      <c r="K21" s="21"/>
      <c r="L21" s="7">
        <f t="shared" si="1"/>
        <v>0</v>
      </c>
    </row>
    <row r="22" spans="1:13" x14ac:dyDescent="0.25">
      <c r="A22" s="2">
        <v>12</v>
      </c>
      <c r="B22" s="5" t="s">
        <v>110</v>
      </c>
      <c r="C22" s="22" t="s">
        <v>111</v>
      </c>
      <c r="D22" s="23"/>
      <c r="E22" s="23"/>
      <c r="F22" s="23"/>
      <c r="G22" s="23"/>
      <c r="H22" s="23"/>
      <c r="I22" s="6">
        <v>30</v>
      </c>
      <c r="J22" s="10" t="s">
        <v>108</v>
      </c>
      <c r="K22" s="21"/>
      <c r="L22" s="7">
        <f t="shared" si="1"/>
        <v>0</v>
      </c>
    </row>
    <row r="23" spans="1:13" x14ac:dyDescent="0.25">
      <c r="A23" s="2">
        <v>13</v>
      </c>
      <c r="B23" s="5" t="s">
        <v>88</v>
      </c>
      <c r="C23" s="22" t="s">
        <v>87</v>
      </c>
      <c r="D23" s="23"/>
      <c r="E23" s="23"/>
      <c r="F23" s="23"/>
      <c r="G23" s="23"/>
      <c r="H23" s="23"/>
      <c r="I23" s="6">
        <v>59</v>
      </c>
      <c r="J23" s="10" t="s">
        <v>21</v>
      </c>
      <c r="K23" s="21"/>
      <c r="L23" s="7">
        <f t="shared" si="1"/>
        <v>0</v>
      </c>
      <c r="M23" t="s">
        <v>28</v>
      </c>
    </row>
    <row r="24" spans="1:13" x14ac:dyDescent="0.25">
      <c r="A24" s="2">
        <v>14</v>
      </c>
      <c r="B24" s="5" t="s">
        <v>90</v>
      </c>
      <c r="C24" s="22" t="s">
        <v>91</v>
      </c>
      <c r="D24" s="23"/>
      <c r="E24" s="23"/>
      <c r="F24" s="23"/>
      <c r="G24" s="23"/>
      <c r="H24" s="23"/>
      <c r="I24" s="6">
        <v>803</v>
      </c>
      <c r="J24" s="10" t="s">
        <v>8</v>
      </c>
      <c r="K24" s="21"/>
      <c r="L24" s="7">
        <f t="shared" si="1"/>
        <v>0</v>
      </c>
      <c r="M24" t="s">
        <v>27</v>
      </c>
    </row>
    <row r="25" spans="1:13" x14ac:dyDescent="0.25">
      <c r="A25" s="2">
        <v>15</v>
      </c>
      <c r="B25" s="5" t="s">
        <v>54</v>
      </c>
      <c r="C25" s="22" t="s">
        <v>53</v>
      </c>
      <c r="D25" s="23"/>
      <c r="E25" s="23"/>
      <c r="F25" s="23"/>
      <c r="G25" s="23"/>
      <c r="H25" s="23"/>
      <c r="I25" s="6">
        <v>77</v>
      </c>
      <c r="J25" s="10" t="s">
        <v>21</v>
      </c>
      <c r="K25" s="21"/>
      <c r="L25" s="7">
        <f t="shared" si="1"/>
        <v>0</v>
      </c>
      <c r="M25" t="s">
        <v>28</v>
      </c>
    </row>
    <row r="26" spans="1:13" x14ac:dyDescent="0.25">
      <c r="A26" s="2">
        <v>16</v>
      </c>
      <c r="B26" s="5" t="s">
        <v>56</v>
      </c>
      <c r="C26" s="22" t="s">
        <v>55</v>
      </c>
      <c r="D26" s="23"/>
      <c r="E26" s="23"/>
      <c r="F26" s="23"/>
      <c r="G26" s="23"/>
      <c r="H26" s="23"/>
      <c r="I26" s="6">
        <v>77</v>
      </c>
      <c r="J26" s="10" t="s">
        <v>21</v>
      </c>
      <c r="K26" s="21"/>
      <c r="L26" s="7">
        <f t="shared" si="1"/>
        <v>0</v>
      </c>
      <c r="M26" t="s">
        <v>29</v>
      </c>
    </row>
    <row r="27" spans="1:13" x14ac:dyDescent="0.25">
      <c r="A27" s="2">
        <v>17</v>
      </c>
      <c r="B27" s="5" t="s">
        <v>58</v>
      </c>
      <c r="C27" s="22" t="s">
        <v>57</v>
      </c>
      <c r="D27" s="23"/>
      <c r="E27" s="23"/>
      <c r="F27" s="23"/>
      <c r="G27" s="23"/>
      <c r="H27" s="23"/>
      <c r="I27" s="6">
        <v>803</v>
      </c>
      <c r="J27" s="10" t="s">
        <v>8</v>
      </c>
      <c r="K27" s="21"/>
      <c r="L27" s="7">
        <f t="shared" si="1"/>
        <v>0</v>
      </c>
      <c r="M27" t="s">
        <v>30</v>
      </c>
    </row>
    <row r="28" spans="1:13" x14ac:dyDescent="0.25">
      <c r="A28" s="2">
        <v>18</v>
      </c>
      <c r="B28" s="5" t="s">
        <v>31</v>
      </c>
      <c r="C28" s="22" t="s">
        <v>32</v>
      </c>
      <c r="D28" s="23"/>
      <c r="E28" s="23"/>
      <c r="F28" s="23"/>
      <c r="G28" s="23"/>
      <c r="H28" s="23"/>
      <c r="I28" s="6">
        <v>267.76639999999998</v>
      </c>
      <c r="J28" s="10" t="s">
        <v>33</v>
      </c>
      <c r="K28" s="21"/>
      <c r="L28" s="7">
        <f t="shared" si="1"/>
        <v>0</v>
      </c>
      <c r="M28" t="s">
        <v>34</v>
      </c>
    </row>
    <row r="29" spans="1:13" x14ac:dyDescent="0.25">
      <c r="A29" s="2">
        <v>19</v>
      </c>
      <c r="B29" s="5" t="s">
        <v>35</v>
      </c>
      <c r="C29" s="22" t="s">
        <v>36</v>
      </c>
      <c r="D29" s="23"/>
      <c r="E29" s="23"/>
      <c r="F29" s="23"/>
      <c r="G29" s="23"/>
      <c r="H29" s="23"/>
      <c r="I29" s="6">
        <v>803.29919999999993</v>
      </c>
      <c r="J29" s="10" t="s">
        <v>33</v>
      </c>
      <c r="K29" s="21"/>
      <c r="L29" s="7">
        <f t="shared" si="1"/>
        <v>0</v>
      </c>
      <c r="M29" t="s">
        <v>37</v>
      </c>
    </row>
    <row r="30" spans="1:13" x14ac:dyDescent="0.25">
      <c r="A30" s="2">
        <v>20</v>
      </c>
      <c r="B30" s="5" t="s">
        <v>38</v>
      </c>
      <c r="C30" s="22" t="s">
        <v>59</v>
      </c>
      <c r="D30" s="23"/>
      <c r="E30" s="23"/>
      <c r="F30" s="23"/>
      <c r="G30" s="23"/>
      <c r="H30" s="23"/>
      <c r="I30" s="6">
        <v>267.76639999999998</v>
      </c>
      <c r="J30" s="10" t="s">
        <v>33</v>
      </c>
      <c r="K30" s="21"/>
      <c r="L30" s="7">
        <f t="shared" si="1"/>
        <v>0</v>
      </c>
      <c r="M30" t="s">
        <v>39</v>
      </c>
    </row>
    <row r="31" spans="1:13" x14ac:dyDescent="0.25">
      <c r="A31" s="2">
        <v>21</v>
      </c>
      <c r="B31" s="5" t="s">
        <v>40</v>
      </c>
      <c r="C31" s="22" t="s">
        <v>41</v>
      </c>
      <c r="D31" s="23"/>
      <c r="E31" s="23"/>
      <c r="F31" s="23"/>
      <c r="G31" s="23"/>
      <c r="H31" s="23"/>
      <c r="I31" s="6">
        <v>267.76639999999998</v>
      </c>
      <c r="J31" s="10" t="s">
        <v>33</v>
      </c>
      <c r="K31" s="21"/>
      <c r="L31" s="7">
        <f t="shared" si="1"/>
        <v>0</v>
      </c>
      <c r="M31" t="s">
        <v>42</v>
      </c>
    </row>
    <row r="32" spans="1:13" x14ac:dyDescent="0.25">
      <c r="A32" s="2">
        <v>22</v>
      </c>
      <c r="B32" s="5" t="s">
        <v>85</v>
      </c>
      <c r="C32" s="10" t="s">
        <v>95</v>
      </c>
      <c r="D32" s="17"/>
      <c r="E32" s="17"/>
      <c r="F32" s="17"/>
      <c r="G32" s="17"/>
      <c r="H32" s="17"/>
      <c r="I32" s="6">
        <v>5</v>
      </c>
      <c r="J32" s="10" t="s">
        <v>82</v>
      </c>
      <c r="K32" s="21"/>
      <c r="L32" s="7">
        <f t="shared" si="1"/>
        <v>0</v>
      </c>
    </row>
    <row r="33" spans="1:13" x14ac:dyDescent="0.25">
      <c r="A33" s="2">
        <v>23</v>
      </c>
      <c r="B33" s="5" t="s">
        <v>85</v>
      </c>
      <c r="C33" s="22" t="s">
        <v>127</v>
      </c>
      <c r="D33" s="23"/>
      <c r="E33" s="23"/>
      <c r="F33" s="23"/>
      <c r="G33" s="23"/>
      <c r="H33" s="23"/>
      <c r="I33" s="6">
        <v>3</v>
      </c>
      <c r="J33" s="10" t="s">
        <v>52</v>
      </c>
      <c r="K33" s="21"/>
      <c r="L33" s="7">
        <f>ROUND(I33*K33,2)</f>
        <v>0</v>
      </c>
      <c r="M33" t="s">
        <v>42</v>
      </c>
    </row>
    <row r="34" spans="1:13" x14ac:dyDescent="0.25">
      <c r="A34" s="2">
        <v>24</v>
      </c>
      <c r="B34" s="5" t="s">
        <v>50</v>
      </c>
      <c r="C34" s="22" t="s">
        <v>51</v>
      </c>
      <c r="D34" s="23"/>
      <c r="E34" s="23"/>
      <c r="F34" s="23"/>
      <c r="G34" s="23"/>
      <c r="H34" s="23"/>
      <c r="I34" s="6">
        <v>1</v>
      </c>
      <c r="J34" s="10" t="s">
        <v>52</v>
      </c>
      <c r="K34" s="21"/>
      <c r="L34" s="7">
        <f>ROUND(I34*K34,2)</f>
        <v>0</v>
      </c>
      <c r="M34" t="s">
        <v>42</v>
      </c>
    </row>
    <row r="35" spans="1:13" x14ac:dyDescent="0.25">
      <c r="A35" s="35"/>
      <c r="B35" s="36"/>
      <c r="C35" s="36"/>
      <c r="D35" s="36"/>
      <c r="E35" s="36"/>
      <c r="F35" s="36"/>
      <c r="G35" s="37" t="s">
        <v>19</v>
      </c>
      <c r="H35" s="38"/>
      <c r="I35" s="38"/>
      <c r="J35" s="38"/>
      <c r="K35" s="38"/>
      <c r="L35" s="8">
        <f>SUM(L19:L34)</f>
        <v>0</v>
      </c>
    </row>
    <row r="36" spans="1:13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3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38" spans="1:13" x14ac:dyDescent="0.25">
      <c r="A38" s="45" t="s">
        <v>43</v>
      </c>
      <c r="B38" s="46"/>
      <c r="C38" s="46"/>
      <c r="D38" s="48" t="s">
        <v>44</v>
      </c>
      <c r="E38" s="49"/>
      <c r="F38" s="48" t="s">
        <v>45</v>
      </c>
      <c r="G38" s="49"/>
      <c r="H38" s="50" t="s">
        <v>48</v>
      </c>
      <c r="I38" s="51"/>
      <c r="J38" s="9"/>
      <c r="K38" s="52">
        <f>L11+L17+L35</f>
        <v>0</v>
      </c>
      <c r="L38" s="53"/>
    </row>
    <row r="39" spans="1:13" x14ac:dyDescent="0.25">
      <c r="A39" s="47"/>
      <c r="B39" s="47"/>
      <c r="C39" s="47"/>
      <c r="D39" s="54"/>
      <c r="E39" s="55"/>
      <c r="F39" s="54"/>
      <c r="G39" s="55"/>
      <c r="H39" s="54"/>
      <c r="I39" s="55"/>
      <c r="J39" s="55"/>
      <c r="K39" s="55"/>
      <c r="L39" s="55"/>
    </row>
    <row r="40" spans="1:13" x14ac:dyDescent="0.25">
      <c r="A40" s="47"/>
      <c r="B40" s="47"/>
      <c r="C40" s="47"/>
      <c r="D40" s="58">
        <v>21</v>
      </c>
      <c r="E40" s="49"/>
      <c r="F40" s="52">
        <f>ROUNDUP(K38*0.21,2)</f>
        <v>0</v>
      </c>
      <c r="G40" s="53"/>
      <c r="H40" s="50" t="s">
        <v>49</v>
      </c>
      <c r="I40" s="51"/>
      <c r="J40" s="9"/>
      <c r="K40" s="52">
        <f>K38+F40+F39</f>
        <v>0</v>
      </c>
      <c r="L40" s="53"/>
    </row>
    <row r="41" spans="1:13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</row>
    <row r="42" spans="1:13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spans="1:13" x14ac:dyDescent="0.25">
      <c r="A43" s="56"/>
      <c r="B43" s="57"/>
      <c r="C43" s="56"/>
      <c r="D43" s="57"/>
      <c r="E43" s="57"/>
      <c r="F43" s="35"/>
      <c r="G43" s="36"/>
      <c r="H43" s="36"/>
      <c r="I43" s="36"/>
      <c r="J43" s="36"/>
      <c r="K43" s="36"/>
      <c r="L43" s="36"/>
    </row>
    <row r="44" spans="1:13" x14ac:dyDescent="0.25">
      <c r="A44" s="56"/>
      <c r="B44" s="57"/>
      <c r="C44" s="56"/>
      <c r="D44" s="57"/>
      <c r="E44" s="57"/>
      <c r="F44" s="35"/>
      <c r="G44" s="36"/>
      <c r="H44" s="36"/>
      <c r="I44" s="36"/>
      <c r="J44" s="36"/>
      <c r="K44" s="36"/>
      <c r="L44" s="36"/>
    </row>
  </sheetData>
  <sheetProtection algorithmName="SHA-512" hashValue="ucZNv+5NSQQdotwC0e7B3MZawKluQVqOcC71218Q6RYqAvuxYfthOTGF3l0lt6uos+jJvIZ+5Z6kODcBZgvJLA==" saltValue="aKGEZq0MEgY7DI7lBsH+Og==" spinCount="100000" sheet="1" objects="1" scenarios="1"/>
  <mergeCells count="57">
    <mergeCell ref="A1:L4"/>
    <mergeCell ref="A8:B8"/>
    <mergeCell ref="C8:H8"/>
    <mergeCell ref="B9:F9"/>
    <mergeCell ref="G9:L9"/>
    <mergeCell ref="C10:H10"/>
    <mergeCell ref="A36:L36"/>
    <mergeCell ref="A37:L37"/>
    <mergeCell ref="A38:C40"/>
    <mergeCell ref="D38:E38"/>
    <mergeCell ref="F38:G38"/>
    <mergeCell ref="H38:I38"/>
    <mergeCell ref="K38:L38"/>
    <mergeCell ref="D39:E39"/>
    <mergeCell ref="A11:F11"/>
    <mergeCell ref="G11:K11"/>
    <mergeCell ref="B12:F12"/>
    <mergeCell ref="G12:L12"/>
    <mergeCell ref="C13:H13"/>
    <mergeCell ref="C14:H14"/>
    <mergeCell ref="C15:H15"/>
    <mergeCell ref="A44:B44"/>
    <mergeCell ref="C44:E44"/>
    <mergeCell ref="F44:L44"/>
    <mergeCell ref="F39:G39"/>
    <mergeCell ref="H39:L39"/>
    <mergeCell ref="D40:E40"/>
    <mergeCell ref="F40:G40"/>
    <mergeCell ref="H40:I40"/>
    <mergeCell ref="K40:L40"/>
    <mergeCell ref="A41:L41"/>
    <mergeCell ref="A42:L42"/>
    <mergeCell ref="A43:B43"/>
    <mergeCell ref="C43:E43"/>
    <mergeCell ref="F43:L43"/>
    <mergeCell ref="A17:F17"/>
    <mergeCell ref="G17:K17"/>
    <mergeCell ref="B18:F18"/>
    <mergeCell ref="G18:L18"/>
    <mergeCell ref="C16:H16"/>
    <mergeCell ref="C19:H19"/>
    <mergeCell ref="C29:H2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30:H30"/>
    <mergeCell ref="C31:H31"/>
    <mergeCell ref="C33:H33"/>
    <mergeCell ref="C34:H34"/>
    <mergeCell ref="A35:F35"/>
    <mergeCell ref="G35:K35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36734-C1F0-4453-8BAA-632EF092656C}">
  <dimension ref="A1:M45"/>
  <sheetViews>
    <sheetView view="pageBreakPreview" zoomScaleNormal="100" zoomScaleSheetLayoutView="100" workbookViewId="0">
      <selection activeCell="K39" sqref="K39:L39"/>
    </sheetView>
  </sheetViews>
  <sheetFormatPr defaultColWidth="8.85546875" defaultRowHeight="15" x14ac:dyDescent="0.25"/>
  <cols>
    <col min="1" max="1" width="5.42578125" style="1" customWidth="1"/>
    <col min="2" max="2" width="10.140625" style="1" customWidth="1"/>
    <col min="3" max="4" width="9.7109375" style="1" customWidth="1"/>
    <col min="5" max="7" width="8.8554687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x14ac:dyDescent="0.25">
      <c r="A1" s="60" t="s">
        <v>119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3" x14ac:dyDescent="0.25">
      <c r="A2" s="6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3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3" x14ac:dyDescent="0.25">
      <c r="A5" s="1" t="s">
        <v>0</v>
      </c>
      <c r="C5" s="1" t="s">
        <v>60</v>
      </c>
    </row>
    <row r="6" spans="1:13" ht="15.75" thickBot="1" x14ac:dyDescent="0.3"/>
    <row r="7" spans="1:13" ht="15.75" thickBot="1" x14ac:dyDescent="0.3">
      <c r="A7" s="27" t="s">
        <v>1</v>
      </c>
      <c r="B7" s="28"/>
      <c r="C7" s="29" t="s">
        <v>2</v>
      </c>
      <c r="D7" s="30"/>
      <c r="E7" s="30"/>
      <c r="F7" s="30"/>
      <c r="G7" s="30"/>
      <c r="H7" s="30"/>
      <c r="I7" s="3" t="s">
        <v>3</v>
      </c>
      <c r="J7" s="11" t="s">
        <v>4</v>
      </c>
      <c r="K7" s="3" t="s">
        <v>5</v>
      </c>
      <c r="L7" s="3" t="s">
        <v>6</v>
      </c>
    </row>
    <row r="8" spans="1:13" x14ac:dyDescent="0.25">
      <c r="A8" s="4">
        <v>1</v>
      </c>
      <c r="B8" s="31" t="s">
        <v>7</v>
      </c>
      <c r="C8" s="32"/>
      <c r="D8" s="32"/>
      <c r="E8" s="32"/>
      <c r="F8" s="32"/>
      <c r="G8" s="33"/>
      <c r="H8" s="34"/>
      <c r="I8" s="34"/>
      <c r="J8" s="34"/>
      <c r="K8" s="34"/>
      <c r="L8" s="34"/>
    </row>
    <row r="9" spans="1:13" x14ac:dyDescent="0.25">
      <c r="A9" s="2">
        <v>1</v>
      </c>
      <c r="B9" s="5" t="s">
        <v>79</v>
      </c>
      <c r="C9" s="22" t="s">
        <v>80</v>
      </c>
      <c r="D9" s="23"/>
      <c r="E9" s="23"/>
      <c r="F9" s="23"/>
      <c r="G9" s="23"/>
      <c r="H9" s="23"/>
      <c r="I9" s="6">
        <v>1351</v>
      </c>
      <c r="J9" s="10" t="s">
        <v>8</v>
      </c>
      <c r="K9" s="21"/>
      <c r="L9" s="7">
        <f>ROUND(I9*K9,2)</f>
        <v>0</v>
      </c>
      <c r="M9" t="s">
        <v>9</v>
      </c>
    </row>
    <row r="10" spans="1:13" x14ac:dyDescent="0.25">
      <c r="A10" s="35"/>
      <c r="B10" s="36"/>
      <c r="C10" s="36"/>
      <c r="D10" s="36"/>
      <c r="E10" s="36"/>
      <c r="F10" s="36"/>
      <c r="G10" s="37" t="s">
        <v>10</v>
      </c>
      <c r="H10" s="38"/>
      <c r="I10" s="38"/>
      <c r="J10" s="38"/>
      <c r="K10" s="38"/>
      <c r="L10" s="8">
        <f>SUM(L9:M9)</f>
        <v>0</v>
      </c>
    </row>
    <row r="11" spans="1:13" x14ac:dyDescent="0.25">
      <c r="A11" s="4">
        <v>5</v>
      </c>
      <c r="B11" s="39" t="s">
        <v>11</v>
      </c>
      <c r="C11" s="40"/>
      <c r="D11" s="40"/>
      <c r="E11" s="40"/>
      <c r="F11" s="40"/>
      <c r="G11" s="35"/>
      <c r="H11" s="36"/>
      <c r="I11" s="36"/>
      <c r="J11" s="36"/>
      <c r="K11" s="36"/>
      <c r="L11" s="36"/>
    </row>
    <row r="12" spans="1:13" x14ac:dyDescent="0.25">
      <c r="A12" s="2">
        <v>2</v>
      </c>
      <c r="B12" s="5" t="s">
        <v>12</v>
      </c>
      <c r="C12" s="22" t="s">
        <v>13</v>
      </c>
      <c r="D12" s="23"/>
      <c r="E12" s="23"/>
      <c r="F12" s="23"/>
      <c r="G12" s="23"/>
      <c r="H12" s="23"/>
      <c r="I12" s="6">
        <v>2702</v>
      </c>
      <c r="J12" s="10" t="s">
        <v>8</v>
      </c>
      <c r="K12" s="21"/>
      <c r="L12" s="7">
        <f>ROUND(I12*K12,2)</f>
        <v>0</v>
      </c>
      <c r="M12" t="s">
        <v>14</v>
      </c>
    </row>
    <row r="13" spans="1:13" x14ac:dyDescent="0.25">
      <c r="A13" s="2">
        <v>3</v>
      </c>
      <c r="B13" s="5" t="s">
        <v>47</v>
      </c>
      <c r="C13" s="22" t="s">
        <v>46</v>
      </c>
      <c r="D13" s="23"/>
      <c r="E13" s="23"/>
      <c r="F13" s="23"/>
      <c r="G13" s="23"/>
      <c r="H13" s="23"/>
      <c r="I13" s="6">
        <v>1351</v>
      </c>
      <c r="J13" s="10" t="s">
        <v>8</v>
      </c>
      <c r="K13" s="21"/>
      <c r="L13" s="7">
        <f t="shared" ref="L13:L15" si="0">ROUND(I13*K13,2)</f>
        <v>0</v>
      </c>
      <c r="M13" t="s">
        <v>15</v>
      </c>
    </row>
    <row r="14" spans="1:13" x14ac:dyDescent="0.25">
      <c r="A14" s="2">
        <v>4</v>
      </c>
      <c r="B14" s="5" t="s">
        <v>93</v>
      </c>
      <c r="C14" s="22" t="s">
        <v>81</v>
      </c>
      <c r="D14" s="23"/>
      <c r="E14" s="23"/>
      <c r="F14" s="23"/>
      <c r="G14" s="23"/>
      <c r="H14" s="23"/>
      <c r="I14" s="6">
        <v>1351</v>
      </c>
      <c r="J14" s="10" t="s">
        <v>8</v>
      </c>
      <c r="K14" s="21"/>
      <c r="L14" s="7">
        <f t="shared" si="0"/>
        <v>0</v>
      </c>
      <c r="M14" t="s">
        <v>16</v>
      </c>
    </row>
    <row r="15" spans="1:13" x14ac:dyDescent="0.25">
      <c r="A15" s="2">
        <v>5</v>
      </c>
      <c r="B15" s="5" t="s">
        <v>122</v>
      </c>
      <c r="C15" s="22" t="s">
        <v>20</v>
      </c>
      <c r="D15" s="23"/>
      <c r="E15" s="23"/>
      <c r="F15" s="23"/>
      <c r="G15" s="23"/>
      <c r="H15" s="23"/>
      <c r="I15" s="6">
        <v>163</v>
      </c>
      <c r="J15" s="10" t="s">
        <v>21</v>
      </c>
      <c r="K15" s="21"/>
      <c r="L15" s="7">
        <f t="shared" si="0"/>
        <v>0</v>
      </c>
      <c r="M15" t="s">
        <v>22</v>
      </c>
    </row>
    <row r="16" spans="1:13" x14ac:dyDescent="0.25">
      <c r="A16" s="35"/>
      <c r="B16" s="36"/>
      <c r="C16" s="36"/>
      <c r="D16" s="36"/>
      <c r="E16" s="36"/>
      <c r="F16" s="36"/>
      <c r="G16" s="37" t="s">
        <v>17</v>
      </c>
      <c r="H16" s="38"/>
      <c r="I16" s="38"/>
      <c r="J16" s="38"/>
      <c r="K16" s="38"/>
      <c r="L16" s="8">
        <f>SUM(L12:L15)</f>
        <v>0</v>
      </c>
    </row>
    <row r="17" spans="1:13" x14ac:dyDescent="0.25">
      <c r="A17" s="4">
        <v>9</v>
      </c>
      <c r="B17" s="39" t="s">
        <v>18</v>
      </c>
      <c r="C17" s="40"/>
      <c r="D17" s="40"/>
      <c r="E17" s="40"/>
      <c r="F17" s="40"/>
      <c r="G17" s="35"/>
      <c r="H17" s="36"/>
      <c r="I17" s="36"/>
      <c r="J17" s="36"/>
      <c r="K17" s="36"/>
      <c r="L17" s="36"/>
    </row>
    <row r="18" spans="1:13" x14ac:dyDescent="0.25">
      <c r="A18" s="2">
        <v>6</v>
      </c>
      <c r="B18" s="5" t="s">
        <v>99</v>
      </c>
      <c r="C18" s="41" t="s">
        <v>100</v>
      </c>
      <c r="D18" s="42"/>
      <c r="E18" s="42"/>
      <c r="F18" s="42"/>
      <c r="G18" s="42"/>
      <c r="H18" s="42"/>
      <c r="I18" s="6">
        <v>153</v>
      </c>
      <c r="J18" s="10" t="s">
        <v>101</v>
      </c>
      <c r="K18" s="21"/>
      <c r="L18" s="7">
        <f t="shared" ref="L18:L23" si="1">ROUND(I18*K18,2)</f>
        <v>0</v>
      </c>
    </row>
    <row r="19" spans="1:13" x14ac:dyDescent="0.25">
      <c r="A19" s="2">
        <v>7</v>
      </c>
      <c r="B19" s="5" t="s">
        <v>104</v>
      </c>
      <c r="C19" s="41" t="s">
        <v>105</v>
      </c>
      <c r="D19" s="42"/>
      <c r="E19" s="42"/>
      <c r="F19" s="42"/>
      <c r="G19" s="42"/>
      <c r="H19" s="42"/>
      <c r="I19" s="6">
        <v>26</v>
      </c>
      <c r="J19" s="10" t="s">
        <v>101</v>
      </c>
      <c r="K19" s="21"/>
      <c r="L19" s="7">
        <f t="shared" si="1"/>
        <v>0</v>
      </c>
    </row>
    <row r="20" spans="1:13" x14ac:dyDescent="0.25">
      <c r="A20" s="2">
        <v>8</v>
      </c>
      <c r="B20" s="5" t="s">
        <v>113</v>
      </c>
      <c r="C20" s="41" t="s">
        <v>112</v>
      </c>
      <c r="D20" s="42"/>
      <c r="E20" s="42"/>
      <c r="F20" s="42"/>
      <c r="G20" s="42"/>
      <c r="H20" s="42"/>
      <c r="I20" s="6">
        <v>75</v>
      </c>
      <c r="J20" s="10" t="s">
        <v>101</v>
      </c>
      <c r="K20" s="21"/>
      <c r="L20" s="7">
        <f t="shared" si="1"/>
        <v>0</v>
      </c>
    </row>
    <row r="21" spans="1:13" x14ac:dyDescent="0.25">
      <c r="A21" s="2">
        <v>9</v>
      </c>
      <c r="B21" s="5" t="s">
        <v>106</v>
      </c>
      <c r="C21" s="41" t="s">
        <v>107</v>
      </c>
      <c r="D21" s="42"/>
      <c r="E21" s="42"/>
      <c r="F21" s="42"/>
      <c r="G21" s="42"/>
      <c r="H21" s="42"/>
      <c r="I21" s="6">
        <v>48</v>
      </c>
      <c r="J21" s="10" t="s">
        <v>108</v>
      </c>
      <c r="K21" s="21"/>
      <c r="L21" s="7">
        <f t="shared" si="1"/>
        <v>0</v>
      </c>
    </row>
    <row r="22" spans="1:13" x14ac:dyDescent="0.25">
      <c r="A22" s="2">
        <v>10</v>
      </c>
      <c r="B22" s="5" t="s">
        <v>89</v>
      </c>
      <c r="C22" s="22" t="s">
        <v>109</v>
      </c>
      <c r="D22" s="23"/>
      <c r="E22" s="23"/>
      <c r="F22" s="23"/>
      <c r="G22" s="23"/>
      <c r="H22" s="23"/>
      <c r="I22" s="6">
        <v>254</v>
      </c>
      <c r="J22" s="10" t="s">
        <v>101</v>
      </c>
      <c r="K22" s="21"/>
      <c r="L22" s="7">
        <f t="shared" si="1"/>
        <v>0</v>
      </c>
    </row>
    <row r="23" spans="1:13" x14ac:dyDescent="0.25">
      <c r="A23" s="2">
        <v>11</v>
      </c>
      <c r="B23" s="5" t="s">
        <v>110</v>
      </c>
      <c r="C23" s="22" t="s">
        <v>111</v>
      </c>
      <c r="D23" s="23"/>
      <c r="E23" s="23"/>
      <c r="F23" s="23"/>
      <c r="G23" s="23"/>
      <c r="H23" s="23"/>
      <c r="I23" s="6">
        <v>48</v>
      </c>
      <c r="J23" s="10" t="s">
        <v>108</v>
      </c>
      <c r="K23" s="21"/>
      <c r="L23" s="7">
        <f t="shared" si="1"/>
        <v>0</v>
      </c>
    </row>
    <row r="24" spans="1:13" x14ac:dyDescent="0.25">
      <c r="A24" s="2">
        <v>12</v>
      </c>
      <c r="B24" s="5" t="s">
        <v>88</v>
      </c>
      <c r="C24" s="22" t="s">
        <v>87</v>
      </c>
      <c r="D24" s="23"/>
      <c r="E24" s="23"/>
      <c r="F24" s="23"/>
      <c r="G24" s="23"/>
      <c r="H24" s="23"/>
      <c r="I24" s="6">
        <v>163</v>
      </c>
      <c r="J24" s="10" t="s">
        <v>21</v>
      </c>
      <c r="K24" s="21"/>
      <c r="L24" s="7">
        <f t="shared" ref="L24:L33" si="2">ROUND(I24*K24,2)</f>
        <v>0</v>
      </c>
      <c r="M24" t="s">
        <v>28</v>
      </c>
    </row>
    <row r="25" spans="1:13" x14ac:dyDescent="0.25">
      <c r="A25" s="2">
        <v>13</v>
      </c>
      <c r="B25" s="5" t="s">
        <v>90</v>
      </c>
      <c r="C25" s="22" t="s">
        <v>91</v>
      </c>
      <c r="D25" s="23"/>
      <c r="E25" s="23"/>
      <c r="F25" s="23"/>
      <c r="G25" s="23"/>
      <c r="H25" s="23"/>
      <c r="I25" s="6">
        <v>1351</v>
      </c>
      <c r="J25" s="10" t="s">
        <v>8</v>
      </c>
      <c r="K25" s="21"/>
      <c r="L25" s="7">
        <f t="shared" si="2"/>
        <v>0</v>
      </c>
      <c r="M25" t="s">
        <v>27</v>
      </c>
    </row>
    <row r="26" spans="1:13" x14ac:dyDescent="0.25">
      <c r="A26" s="2">
        <v>14</v>
      </c>
      <c r="B26" s="5" t="s">
        <v>54</v>
      </c>
      <c r="C26" s="22" t="s">
        <v>53</v>
      </c>
      <c r="D26" s="23"/>
      <c r="E26" s="23"/>
      <c r="F26" s="23"/>
      <c r="G26" s="23"/>
      <c r="H26" s="23"/>
      <c r="I26" s="6">
        <v>163</v>
      </c>
      <c r="J26" s="10" t="s">
        <v>21</v>
      </c>
      <c r="K26" s="21"/>
      <c r="L26" s="7">
        <f t="shared" si="2"/>
        <v>0</v>
      </c>
      <c r="M26" t="s">
        <v>28</v>
      </c>
    </row>
    <row r="27" spans="1:13" x14ac:dyDescent="0.25">
      <c r="A27" s="2">
        <v>15</v>
      </c>
      <c r="B27" s="5" t="s">
        <v>56</v>
      </c>
      <c r="C27" s="22" t="s">
        <v>55</v>
      </c>
      <c r="D27" s="23"/>
      <c r="E27" s="23"/>
      <c r="F27" s="23"/>
      <c r="G27" s="23"/>
      <c r="H27" s="23"/>
      <c r="I27" s="6">
        <v>163</v>
      </c>
      <c r="J27" s="10" t="s">
        <v>21</v>
      </c>
      <c r="K27" s="21"/>
      <c r="L27" s="7">
        <f t="shared" si="2"/>
        <v>0</v>
      </c>
      <c r="M27" t="s">
        <v>29</v>
      </c>
    </row>
    <row r="28" spans="1:13" x14ac:dyDescent="0.25">
      <c r="A28" s="2">
        <v>16</v>
      </c>
      <c r="B28" s="5" t="s">
        <v>58</v>
      </c>
      <c r="C28" s="22" t="s">
        <v>57</v>
      </c>
      <c r="D28" s="23"/>
      <c r="E28" s="23"/>
      <c r="F28" s="23"/>
      <c r="G28" s="23"/>
      <c r="H28" s="23"/>
      <c r="I28" s="6">
        <v>1351</v>
      </c>
      <c r="J28" s="10" t="s">
        <v>8</v>
      </c>
      <c r="K28" s="21"/>
      <c r="L28" s="7">
        <f t="shared" si="2"/>
        <v>0</v>
      </c>
      <c r="M28" t="s">
        <v>30</v>
      </c>
    </row>
    <row r="29" spans="1:13" x14ac:dyDescent="0.25">
      <c r="A29" s="2">
        <v>17</v>
      </c>
      <c r="B29" s="5" t="s">
        <v>31</v>
      </c>
      <c r="C29" s="22" t="s">
        <v>32</v>
      </c>
      <c r="D29" s="23"/>
      <c r="E29" s="23"/>
      <c r="F29" s="23"/>
      <c r="G29" s="23"/>
      <c r="H29" s="23"/>
      <c r="I29" s="6">
        <v>255.06879999999998</v>
      </c>
      <c r="J29" s="10" t="s">
        <v>33</v>
      </c>
      <c r="K29" s="21"/>
      <c r="L29" s="7">
        <f t="shared" si="2"/>
        <v>0</v>
      </c>
      <c r="M29" t="s">
        <v>34</v>
      </c>
    </row>
    <row r="30" spans="1:13" x14ac:dyDescent="0.25">
      <c r="A30" s="2">
        <v>18</v>
      </c>
      <c r="B30" s="5" t="s">
        <v>35</v>
      </c>
      <c r="C30" s="22" t="s">
        <v>36</v>
      </c>
      <c r="D30" s="23"/>
      <c r="E30" s="23"/>
      <c r="F30" s="23"/>
      <c r="G30" s="23"/>
      <c r="H30" s="23"/>
      <c r="I30" s="6">
        <v>765.20639999999992</v>
      </c>
      <c r="J30" s="10" t="s">
        <v>33</v>
      </c>
      <c r="K30" s="21"/>
      <c r="L30" s="7">
        <f t="shared" si="2"/>
        <v>0</v>
      </c>
      <c r="M30" t="s">
        <v>37</v>
      </c>
    </row>
    <row r="31" spans="1:13" x14ac:dyDescent="0.25">
      <c r="A31" s="2">
        <v>19</v>
      </c>
      <c r="B31" s="5" t="s">
        <v>118</v>
      </c>
      <c r="C31" s="22" t="s">
        <v>59</v>
      </c>
      <c r="D31" s="23"/>
      <c r="E31" s="23"/>
      <c r="F31" s="23"/>
      <c r="G31" s="23"/>
      <c r="H31" s="23"/>
      <c r="I31" s="6">
        <v>255.06879999999998</v>
      </c>
      <c r="J31" s="10" t="s">
        <v>33</v>
      </c>
      <c r="K31" s="21"/>
      <c r="L31" s="7">
        <f t="shared" si="2"/>
        <v>0</v>
      </c>
      <c r="M31" t="s">
        <v>39</v>
      </c>
    </row>
    <row r="32" spans="1:13" x14ac:dyDescent="0.25">
      <c r="A32" s="2">
        <v>20</v>
      </c>
      <c r="B32" s="5" t="s">
        <v>40</v>
      </c>
      <c r="C32" s="22" t="s">
        <v>41</v>
      </c>
      <c r="D32" s="23"/>
      <c r="E32" s="23"/>
      <c r="F32" s="23"/>
      <c r="G32" s="23"/>
      <c r="H32" s="23"/>
      <c r="I32" s="6">
        <v>255.06879999999998</v>
      </c>
      <c r="J32" s="10" t="s">
        <v>33</v>
      </c>
      <c r="K32" s="21"/>
      <c r="L32" s="7">
        <f t="shared" si="2"/>
        <v>0</v>
      </c>
      <c r="M32" t="s">
        <v>42</v>
      </c>
    </row>
    <row r="33" spans="1:13" x14ac:dyDescent="0.25">
      <c r="A33" s="2">
        <v>21</v>
      </c>
      <c r="B33" s="5" t="s">
        <v>85</v>
      </c>
      <c r="C33" s="10" t="s">
        <v>86</v>
      </c>
      <c r="D33" s="17"/>
      <c r="E33" s="17"/>
      <c r="F33" s="17"/>
      <c r="G33" s="17"/>
      <c r="H33" s="17"/>
      <c r="I33" s="6">
        <v>15</v>
      </c>
      <c r="J33" s="10" t="s">
        <v>82</v>
      </c>
      <c r="K33" s="21"/>
      <c r="L33" s="7">
        <f t="shared" si="2"/>
        <v>0</v>
      </c>
    </row>
    <row r="34" spans="1:13" x14ac:dyDescent="0.25">
      <c r="A34" s="2">
        <v>22</v>
      </c>
      <c r="B34" s="5" t="s">
        <v>85</v>
      </c>
      <c r="C34" s="22" t="s">
        <v>92</v>
      </c>
      <c r="D34" s="23"/>
      <c r="E34" s="23"/>
      <c r="F34" s="23"/>
      <c r="G34" s="23"/>
      <c r="H34" s="23"/>
      <c r="I34" s="6">
        <v>2</v>
      </c>
      <c r="J34" s="10" t="s">
        <v>52</v>
      </c>
      <c r="K34" s="21"/>
      <c r="L34" s="7">
        <f>ROUND(I34*K34,2)</f>
        <v>0</v>
      </c>
      <c r="M34" t="s">
        <v>42</v>
      </c>
    </row>
    <row r="35" spans="1:13" x14ac:dyDescent="0.25">
      <c r="A35" s="2">
        <v>23</v>
      </c>
      <c r="B35" s="5" t="s">
        <v>50</v>
      </c>
      <c r="C35" s="22" t="s">
        <v>51</v>
      </c>
      <c r="D35" s="23"/>
      <c r="E35" s="23"/>
      <c r="F35" s="23"/>
      <c r="G35" s="23"/>
      <c r="H35" s="23"/>
      <c r="I35" s="6">
        <v>1</v>
      </c>
      <c r="J35" s="10" t="s">
        <v>52</v>
      </c>
      <c r="K35" s="21"/>
      <c r="L35" s="7">
        <f>ROUND(I35*K35,2)</f>
        <v>0</v>
      </c>
      <c r="M35" t="s">
        <v>42</v>
      </c>
    </row>
    <row r="36" spans="1:13" x14ac:dyDescent="0.25">
      <c r="A36" s="35"/>
      <c r="B36" s="36"/>
      <c r="C36" s="36"/>
      <c r="D36" s="36"/>
      <c r="E36" s="36"/>
      <c r="F36" s="36"/>
      <c r="G36" s="37" t="s">
        <v>19</v>
      </c>
      <c r="H36" s="38"/>
      <c r="I36" s="38"/>
      <c r="J36" s="38"/>
      <c r="K36" s="38"/>
      <c r="L36" s="8">
        <f>SUM(L18:L35)</f>
        <v>0</v>
      </c>
    </row>
    <row r="37" spans="1:13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3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36"/>
      <c r="L38" s="44"/>
    </row>
    <row r="39" spans="1:13" x14ac:dyDescent="0.25">
      <c r="A39" s="45" t="s">
        <v>43</v>
      </c>
      <c r="B39" s="46"/>
      <c r="C39" s="46"/>
      <c r="D39" s="48" t="s">
        <v>44</v>
      </c>
      <c r="E39" s="49"/>
      <c r="F39" s="48" t="s">
        <v>45</v>
      </c>
      <c r="G39" s="49"/>
      <c r="H39" s="50" t="s">
        <v>48</v>
      </c>
      <c r="I39" s="51"/>
      <c r="J39" s="9"/>
      <c r="K39" s="52">
        <f>L36+L16+L10</f>
        <v>0</v>
      </c>
      <c r="L39" s="53"/>
    </row>
    <row r="40" spans="1:13" x14ac:dyDescent="0.25">
      <c r="A40" s="47"/>
      <c r="B40" s="47"/>
      <c r="C40" s="47"/>
      <c r="D40" s="54"/>
      <c r="E40" s="55"/>
      <c r="F40" s="54"/>
      <c r="G40" s="55"/>
      <c r="H40" s="54"/>
      <c r="I40" s="55"/>
      <c r="J40" s="55"/>
      <c r="K40" s="59"/>
      <c r="L40" s="55"/>
    </row>
    <row r="41" spans="1:13" x14ac:dyDescent="0.25">
      <c r="A41" s="47"/>
      <c r="B41" s="47"/>
      <c r="C41" s="47"/>
      <c r="D41" s="58">
        <v>21</v>
      </c>
      <c r="E41" s="49"/>
      <c r="F41" s="52">
        <f>ROUNDUP(K39*0.21,2)</f>
        <v>0</v>
      </c>
      <c r="G41" s="53"/>
      <c r="H41" s="50" t="s">
        <v>49</v>
      </c>
      <c r="I41" s="51"/>
      <c r="J41" s="9"/>
      <c r="K41" s="52">
        <f>K39+F41+F40</f>
        <v>0</v>
      </c>
      <c r="L41" s="53"/>
    </row>
    <row r="42" spans="1:13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13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3" x14ac:dyDescent="0.25">
      <c r="A44" s="56"/>
      <c r="B44" s="57"/>
      <c r="C44" s="56"/>
      <c r="D44" s="57"/>
      <c r="E44" s="57"/>
      <c r="F44" s="35"/>
      <c r="G44" s="36"/>
      <c r="H44" s="36"/>
      <c r="I44" s="36"/>
      <c r="J44" s="36"/>
      <c r="K44" s="36"/>
      <c r="L44" s="36"/>
    </row>
    <row r="45" spans="1:13" x14ac:dyDescent="0.25">
      <c r="A45" s="56"/>
      <c r="B45" s="57"/>
      <c r="C45" s="56"/>
      <c r="D45" s="57"/>
      <c r="E45" s="57"/>
      <c r="F45" s="35"/>
      <c r="G45" s="36"/>
      <c r="H45" s="36"/>
      <c r="I45" s="36"/>
      <c r="J45" s="36"/>
      <c r="K45" s="36"/>
      <c r="L45" s="36"/>
    </row>
  </sheetData>
  <sheetProtection algorithmName="SHA-512" hashValue="sKa2GrAIhhjfQFMNk64o54ljm/z+/QPlDO011WYhn+kZ0oi5DDmLzkXYVj+Z3qz87ZJaW/RT+hBuP7DmnI+18A==" saltValue="NPTipb+M2+Jp+Ue0K+u0Jw==" spinCount="100000" sheet="1" objects="1" scenarios="1"/>
  <mergeCells count="59">
    <mergeCell ref="C22:H22"/>
    <mergeCell ref="C23:H23"/>
    <mergeCell ref="C18:H18"/>
    <mergeCell ref="C19:H19"/>
    <mergeCell ref="C20:H20"/>
    <mergeCell ref="C21:H21"/>
    <mergeCell ref="A44:B44"/>
    <mergeCell ref="C44:E44"/>
    <mergeCell ref="F44:L44"/>
    <mergeCell ref="A45:B45"/>
    <mergeCell ref="C45:E45"/>
    <mergeCell ref="F45:L45"/>
    <mergeCell ref="A43:L43"/>
    <mergeCell ref="A37:L37"/>
    <mergeCell ref="A38:L38"/>
    <mergeCell ref="A39:C41"/>
    <mergeCell ref="D39:E39"/>
    <mergeCell ref="F39:G39"/>
    <mergeCell ref="H39:I39"/>
    <mergeCell ref="K39:L39"/>
    <mergeCell ref="D40:E40"/>
    <mergeCell ref="F40:G40"/>
    <mergeCell ref="H40:L40"/>
    <mergeCell ref="D41:E41"/>
    <mergeCell ref="F41:G41"/>
    <mergeCell ref="H41:I41"/>
    <mergeCell ref="K41:L41"/>
    <mergeCell ref="A42:L42"/>
    <mergeCell ref="A36:F36"/>
    <mergeCell ref="G36:K36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4:H34"/>
    <mergeCell ref="C35:H35"/>
    <mergeCell ref="C14:H14"/>
    <mergeCell ref="C15:H15"/>
    <mergeCell ref="A16:F16"/>
    <mergeCell ref="G16:K16"/>
    <mergeCell ref="B17:F17"/>
    <mergeCell ref="G17:L17"/>
    <mergeCell ref="C13:H13"/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22EAC-99B4-4CA1-992A-17D40EEDF9F7}">
  <dimension ref="A1:M38"/>
  <sheetViews>
    <sheetView view="pageBreakPreview" zoomScaleNormal="100" zoomScaleSheetLayoutView="100" workbookViewId="0">
      <selection activeCell="I26" sqref="I26 K26"/>
    </sheetView>
  </sheetViews>
  <sheetFormatPr defaultColWidth="8.85546875" defaultRowHeight="15" x14ac:dyDescent="0.25"/>
  <cols>
    <col min="1" max="1" width="5.42578125" style="1" customWidth="1"/>
    <col min="2" max="2" width="10.140625" style="1" customWidth="1"/>
    <col min="3" max="4" width="9.7109375" style="1" customWidth="1"/>
    <col min="5" max="7" width="8.8554687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x14ac:dyDescent="0.25">
      <c r="A1" s="60" t="s">
        <v>130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3" x14ac:dyDescent="0.25">
      <c r="A2" s="6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3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3" x14ac:dyDescent="0.25">
      <c r="A5" s="1" t="s">
        <v>0</v>
      </c>
      <c r="C5" s="1" t="s">
        <v>60</v>
      </c>
    </row>
    <row r="6" spans="1:13" ht="15.75" thickBot="1" x14ac:dyDescent="0.3"/>
    <row r="7" spans="1:13" ht="15.75" thickBot="1" x14ac:dyDescent="0.3">
      <c r="A7" s="27" t="s">
        <v>1</v>
      </c>
      <c r="B7" s="28"/>
      <c r="C7" s="29" t="s">
        <v>2</v>
      </c>
      <c r="D7" s="30"/>
      <c r="E7" s="30"/>
      <c r="F7" s="30"/>
      <c r="G7" s="30"/>
      <c r="H7" s="30"/>
      <c r="I7" s="3" t="s">
        <v>3</v>
      </c>
      <c r="J7" s="11" t="s">
        <v>4</v>
      </c>
      <c r="K7" s="3" t="s">
        <v>5</v>
      </c>
      <c r="L7" s="3" t="s">
        <v>6</v>
      </c>
    </row>
    <row r="8" spans="1:13" x14ac:dyDescent="0.25">
      <c r="A8" s="4">
        <v>1</v>
      </c>
      <c r="B8" s="31" t="s">
        <v>7</v>
      </c>
      <c r="C8" s="32"/>
      <c r="D8" s="32"/>
      <c r="E8" s="32"/>
      <c r="F8" s="32"/>
      <c r="G8" s="33"/>
      <c r="H8" s="34"/>
      <c r="I8" s="34"/>
      <c r="J8" s="34"/>
      <c r="K8" s="34"/>
      <c r="L8" s="34"/>
    </row>
    <row r="9" spans="1:13" x14ac:dyDescent="0.25">
      <c r="A9" s="2">
        <v>1</v>
      </c>
      <c r="B9" s="5" t="s">
        <v>79</v>
      </c>
      <c r="C9" s="22" t="s">
        <v>80</v>
      </c>
      <c r="D9" s="23"/>
      <c r="E9" s="23"/>
      <c r="F9" s="23"/>
      <c r="G9" s="23"/>
      <c r="H9" s="23"/>
      <c r="I9" s="6">
        <v>351</v>
      </c>
      <c r="J9" s="10" t="s">
        <v>8</v>
      </c>
      <c r="K9" s="21"/>
      <c r="L9" s="7">
        <f>ROUND(I9*K9,2)</f>
        <v>0</v>
      </c>
      <c r="M9" t="s">
        <v>9</v>
      </c>
    </row>
    <row r="10" spans="1:13" x14ac:dyDescent="0.25">
      <c r="A10" s="35"/>
      <c r="B10" s="36"/>
      <c r="C10" s="36"/>
      <c r="D10" s="36"/>
      <c r="E10" s="36"/>
      <c r="F10" s="36"/>
      <c r="G10" s="37" t="s">
        <v>10</v>
      </c>
      <c r="H10" s="38"/>
      <c r="I10" s="38"/>
      <c r="J10" s="38"/>
      <c r="K10" s="38"/>
      <c r="L10" s="8">
        <f>SUM(L9:M9)</f>
        <v>0</v>
      </c>
    </row>
    <row r="11" spans="1:13" x14ac:dyDescent="0.25">
      <c r="A11" s="4">
        <v>5</v>
      </c>
      <c r="B11" s="39" t="s">
        <v>11</v>
      </c>
      <c r="C11" s="40"/>
      <c r="D11" s="40"/>
      <c r="E11" s="40"/>
      <c r="F11" s="40"/>
      <c r="G11" s="35"/>
      <c r="H11" s="36"/>
      <c r="I11" s="36"/>
      <c r="J11" s="36"/>
      <c r="K11" s="36"/>
      <c r="L11" s="36"/>
    </row>
    <row r="12" spans="1:13" x14ac:dyDescent="0.25">
      <c r="A12" s="2">
        <v>2</v>
      </c>
      <c r="B12" s="5" t="s">
        <v>12</v>
      </c>
      <c r="C12" s="22" t="s">
        <v>13</v>
      </c>
      <c r="D12" s="23"/>
      <c r="E12" s="23"/>
      <c r="F12" s="23"/>
      <c r="G12" s="23"/>
      <c r="H12" s="23"/>
      <c r="I12" s="6">
        <v>702</v>
      </c>
      <c r="J12" s="10" t="s">
        <v>8</v>
      </c>
      <c r="K12" s="21"/>
      <c r="L12" s="7">
        <f>ROUND(I12*K12,2)</f>
        <v>0</v>
      </c>
      <c r="M12" t="s">
        <v>14</v>
      </c>
    </row>
    <row r="13" spans="1:13" x14ac:dyDescent="0.25">
      <c r="A13" s="2">
        <v>3</v>
      </c>
      <c r="B13" s="5" t="s">
        <v>47</v>
      </c>
      <c r="C13" s="22" t="s">
        <v>46</v>
      </c>
      <c r="D13" s="23"/>
      <c r="E13" s="23"/>
      <c r="F13" s="23"/>
      <c r="G13" s="23"/>
      <c r="H13" s="23"/>
      <c r="I13" s="6">
        <v>351</v>
      </c>
      <c r="J13" s="10" t="s">
        <v>8</v>
      </c>
      <c r="K13" s="21"/>
      <c r="L13" s="7">
        <f t="shared" ref="L13:L15" si="0">ROUND(I13*K13,2)</f>
        <v>0</v>
      </c>
      <c r="M13" t="s">
        <v>15</v>
      </c>
    </row>
    <row r="14" spans="1:13" x14ac:dyDescent="0.25">
      <c r="A14" s="2">
        <v>4</v>
      </c>
      <c r="B14" s="5" t="s">
        <v>93</v>
      </c>
      <c r="C14" s="22" t="s">
        <v>81</v>
      </c>
      <c r="D14" s="23"/>
      <c r="E14" s="23"/>
      <c r="F14" s="23"/>
      <c r="G14" s="23"/>
      <c r="H14" s="23"/>
      <c r="I14" s="6">
        <v>351</v>
      </c>
      <c r="J14" s="10" t="s">
        <v>8</v>
      </c>
      <c r="K14" s="21"/>
      <c r="L14" s="7">
        <f t="shared" si="0"/>
        <v>0</v>
      </c>
      <c r="M14" t="s">
        <v>16</v>
      </c>
    </row>
    <row r="15" spans="1:13" x14ac:dyDescent="0.25">
      <c r="A15" s="2">
        <v>5</v>
      </c>
      <c r="B15" s="5" t="s">
        <v>121</v>
      </c>
      <c r="C15" s="22" t="s">
        <v>20</v>
      </c>
      <c r="D15" s="23"/>
      <c r="E15" s="23"/>
      <c r="F15" s="23"/>
      <c r="G15" s="23"/>
      <c r="H15" s="23"/>
      <c r="I15" s="6">
        <v>42</v>
      </c>
      <c r="J15" s="10" t="s">
        <v>21</v>
      </c>
      <c r="K15" s="21"/>
      <c r="L15" s="7">
        <f t="shared" si="0"/>
        <v>0</v>
      </c>
      <c r="M15" t="s">
        <v>22</v>
      </c>
    </row>
    <row r="16" spans="1:13" x14ac:dyDescent="0.25">
      <c r="A16" s="35"/>
      <c r="B16" s="36"/>
      <c r="C16" s="36"/>
      <c r="D16" s="36"/>
      <c r="E16" s="36"/>
      <c r="F16" s="36"/>
      <c r="G16" s="37" t="s">
        <v>17</v>
      </c>
      <c r="H16" s="38"/>
      <c r="I16" s="38"/>
      <c r="J16" s="38"/>
      <c r="K16" s="38"/>
      <c r="L16" s="8">
        <f>SUM(L12:L15)</f>
        <v>0</v>
      </c>
    </row>
    <row r="17" spans="1:13" x14ac:dyDescent="0.25">
      <c r="A17" s="4">
        <v>9</v>
      </c>
      <c r="B17" s="39" t="s">
        <v>18</v>
      </c>
      <c r="C17" s="40"/>
      <c r="D17" s="40"/>
      <c r="E17" s="40"/>
      <c r="F17" s="40"/>
      <c r="G17" s="35"/>
      <c r="H17" s="36"/>
      <c r="I17" s="36"/>
      <c r="J17" s="36"/>
      <c r="K17" s="36"/>
      <c r="L17" s="36"/>
    </row>
    <row r="18" spans="1:13" x14ac:dyDescent="0.25">
      <c r="A18" s="2">
        <v>6</v>
      </c>
      <c r="B18" s="5" t="s">
        <v>88</v>
      </c>
      <c r="C18" s="22" t="s">
        <v>87</v>
      </c>
      <c r="D18" s="23"/>
      <c r="E18" s="23"/>
      <c r="F18" s="23"/>
      <c r="G18" s="23"/>
      <c r="H18" s="23"/>
      <c r="I18" s="6">
        <v>42</v>
      </c>
      <c r="J18" s="10" t="s">
        <v>21</v>
      </c>
      <c r="K18" s="21"/>
      <c r="L18" s="7">
        <f t="shared" ref="L18:L25" si="1">ROUND(I18*K18,2)</f>
        <v>0</v>
      </c>
      <c r="M18" t="s">
        <v>28</v>
      </c>
    </row>
    <row r="19" spans="1:13" x14ac:dyDescent="0.25">
      <c r="A19" s="2">
        <v>7</v>
      </c>
      <c r="B19" s="5" t="s">
        <v>54</v>
      </c>
      <c r="C19" s="22" t="s">
        <v>53</v>
      </c>
      <c r="D19" s="23"/>
      <c r="E19" s="23"/>
      <c r="F19" s="23"/>
      <c r="G19" s="23"/>
      <c r="H19" s="23"/>
      <c r="I19" s="6">
        <v>42</v>
      </c>
      <c r="J19" s="10" t="s">
        <v>21</v>
      </c>
      <c r="K19" s="21"/>
      <c r="L19" s="7">
        <f t="shared" si="1"/>
        <v>0</v>
      </c>
      <c r="M19" t="s">
        <v>28</v>
      </c>
    </row>
    <row r="20" spans="1:13" x14ac:dyDescent="0.25">
      <c r="A20" s="2">
        <v>8</v>
      </c>
      <c r="B20" s="5" t="s">
        <v>56</v>
      </c>
      <c r="C20" s="22" t="s">
        <v>55</v>
      </c>
      <c r="D20" s="23"/>
      <c r="E20" s="23"/>
      <c r="F20" s="23"/>
      <c r="G20" s="23"/>
      <c r="H20" s="23"/>
      <c r="I20" s="6">
        <v>42</v>
      </c>
      <c r="J20" s="10" t="s">
        <v>21</v>
      </c>
      <c r="K20" s="21"/>
      <c r="L20" s="7">
        <f t="shared" si="1"/>
        <v>0</v>
      </c>
      <c r="M20" t="s">
        <v>29</v>
      </c>
    </row>
    <row r="21" spans="1:13" x14ac:dyDescent="0.25">
      <c r="A21" s="2">
        <v>9</v>
      </c>
      <c r="B21" s="5" t="s">
        <v>58</v>
      </c>
      <c r="C21" s="22" t="s">
        <v>57</v>
      </c>
      <c r="D21" s="23"/>
      <c r="E21" s="23"/>
      <c r="F21" s="23"/>
      <c r="G21" s="23"/>
      <c r="H21" s="23"/>
      <c r="I21" s="6">
        <v>351</v>
      </c>
      <c r="J21" s="10" t="s">
        <v>8</v>
      </c>
      <c r="K21" s="21"/>
      <c r="L21" s="7">
        <f t="shared" si="1"/>
        <v>0</v>
      </c>
      <c r="M21" t="s">
        <v>30</v>
      </c>
    </row>
    <row r="22" spans="1:13" x14ac:dyDescent="0.25">
      <c r="A22" s="2">
        <v>10</v>
      </c>
      <c r="B22" s="5" t="s">
        <v>31</v>
      </c>
      <c r="C22" s="22" t="s">
        <v>32</v>
      </c>
      <c r="D22" s="23"/>
      <c r="E22" s="23"/>
      <c r="F22" s="23"/>
      <c r="G22" s="23"/>
      <c r="H22" s="23"/>
      <c r="I22" s="6">
        <v>66.268799999999999</v>
      </c>
      <c r="J22" s="10" t="s">
        <v>33</v>
      </c>
      <c r="K22" s="21"/>
      <c r="L22" s="7">
        <f t="shared" si="1"/>
        <v>0</v>
      </c>
      <c r="M22" t="s">
        <v>34</v>
      </c>
    </row>
    <row r="23" spans="1:13" x14ac:dyDescent="0.25">
      <c r="A23" s="2">
        <v>11</v>
      </c>
      <c r="B23" s="5" t="s">
        <v>35</v>
      </c>
      <c r="C23" s="22" t="s">
        <v>36</v>
      </c>
      <c r="D23" s="23"/>
      <c r="E23" s="23"/>
      <c r="F23" s="23"/>
      <c r="G23" s="23"/>
      <c r="H23" s="23"/>
      <c r="I23" s="6">
        <v>198.8064</v>
      </c>
      <c r="J23" s="10" t="s">
        <v>33</v>
      </c>
      <c r="K23" s="21"/>
      <c r="L23" s="7">
        <f t="shared" si="1"/>
        <v>0</v>
      </c>
      <c r="M23" t="s">
        <v>37</v>
      </c>
    </row>
    <row r="24" spans="1:13" x14ac:dyDescent="0.25">
      <c r="A24" s="2">
        <v>12</v>
      </c>
      <c r="B24" s="5" t="s">
        <v>118</v>
      </c>
      <c r="C24" s="22" t="s">
        <v>59</v>
      </c>
      <c r="D24" s="23"/>
      <c r="E24" s="23"/>
      <c r="F24" s="23"/>
      <c r="G24" s="23"/>
      <c r="H24" s="23"/>
      <c r="I24" s="6">
        <v>66.268799999999999</v>
      </c>
      <c r="J24" s="10" t="s">
        <v>33</v>
      </c>
      <c r="K24" s="21"/>
      <c r="L24" s="7">
        <f t="shared" si="1"/>
        <v>0</v>
      </c>
      <c r="M24" t="s">
        <v>39</v>
      </c>
    </row>
    <row r="25" spans="1:13" x14ac:dyDescent="0.25">
      <c r="A25" s="2">
        <v>13</v>
      </c>
      <c r="B25" s="5" t="s">
        <v>40</v>
      </c>
      <c r="C25" s="22" t="s">
        <v>41</v>
      </c>
      <c r="D25" s="23"/>
      <c r="E25" s="23"/>
      <c r="F25" s="23"/>
      <c r="G25" s="23"/>
      <c r="H25" s="23"/>
      <c r="I25" s="6">
        <v>66.268799999999999</v>
      </c>
      <c r="J25" s="10" t="s">
        <v>33</v>
      </c>
      <c r="K25" s="21"/>
      <c r="L25" s="7">
        <f t="shared" si="1"/>
        <v>0</v>
      </c>
      <c r="M25" t="s">
        <v>42</v>
      </c>
    </row>
    <row r="26" spans="1:13" ht="27.75" customHeight="1" x14ac:dyDescent="0.25">
      <c r="A26" s="2">
        <v>14</v>
      </c>
      <c r="B26" s="5" t="s">
        <v>85</v>
      </c>
      <c r="C26" s="63" t="s">
        <v>132</v>
      </c>
      <c r="D26" s="64"/>
      <c r="E26" s="64"/>
      <c r="F26" s="64"/>
      <c r="G26" s="64"/>
      <c r="H26" s="64"/>
      <c r="I26" s="6">
        <v>1</v>
      </c>
      <c r="J26" s="10" t="s">
        <v>52</v>
      </c>
      <c r="K26" s="21"/>
      <c r="L26" s="7">
        <f>ROUND(I26*K26,2)</f>
        <v>0</v>
      </c>
      <c r="M26" t="s">
        <v>42</v>
      </c>
    </row>
    <row r="27" spans="1:13" ht="27.75" customHeight="1" x14ac:dyDescent="0.25">
      <c r="A27" s="2">
        <v>15</v>
      </c>
      <c r="B27" s="5" t="s">
        <v>85</v>
      </c>
      <c r="C27" s="63" t="s">
        <v>133</v>
      </c>
      <c r="D27" s="64"/>
      <c r="E27" s="64"/>
      <c r="F27" s="64"/>
      <c r="G27" s="64"/>
      <c r="H27" s="64"/>
      <c r="I27" s="6">
        <v>1</v>
      </c>
      <c r="J27" s="10" t="s">
        <v>52</v>
      </c>
      <c r="K27" s="21"/>
      <c r="L27" s="7">
        <f>ROUND(I27*K27,2)</f>
        <v>0</v>
      </c>
      <c r="M27" t="s">
        <v>42</v>
      </c>
    </row>
    <row r="28" spans="1:13" x14ac:dyDescent="0.25">
      <c r="A28" s="2">
        <v>16</v>
      </c>
      <c r="B28" s="5" t="s">
        <v>50</v>
      </c>
      <c r="C28" s="22" t="s">
        <v>51</v>
      </c>
      <c r="D28" s="23"/>
      <c r="E28" s="23"/>
      <c r="F28" s="23"/>
      <c r="G28" s="23"/>
      <c r="H28" s="23"/>
      <c r="I28" s="6">
        <v>1</v>
      </c>
      <c r="J28" s="10" t="s">
        <v>52</v>
      </c>
      <c r="K28" s="21"/>
      <c r="L28" s="7">
        <f>ROUND(I28*K28,2)</f>
        <v>0</v>
      </c>
      <c r="M28" t="s">
        <v>42</v>
      </c>
    </row>
    <row r="29" spans="1:13" x14ac:dyDescent="0.25">
      <c r="A29" s="35"/>
      <c r="B29" s="36"/>
      <c r="C29" s="36"/>
      <c r="D29" s="36"/>
      <c r="E29" s="36"/>
      <c r="F29" s="36"/>
      <c r="G29" s="37" t="s">
        <v>19</v>
      </c>
      <c r="H29" s="38"/>
      <c r="I29" s="38"/>
      <c r="J29" s="38"/>
      <c r="K29" s="38"/>
      <c r="L29" s="8">
        <f>SUM(L18:M28)</f>
        <v>0</v>
      </c>
    </row>
    <row r="30" spans="1:13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3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36"/>
      <c r="L31" s="44"/>
    </row>
    <row r="32" spans="1:13" x14ac:dyDescent="0.25">
      <c r="A32" s="45" t="s">
        <v>43</v>
      </c>
      <c r="B32" s="46"/>
      <c r="C32" s="46"/>
      <c r="D32" s="48" t="s">
        <v>44</v>
      </c>
      <c r="E32" s="49"/>
      <c r="F32" s="48" t="s">
        <v>45</v>
      </c>
      <c r="G32" s="49"/>
      <c r="H32" s="50" t="s">
        <v>48</v>
      </c>
      <c r="I32" s="51"/>
      <c r="J32" s="9"/>
      <c r="K32" s="52">
        <f>L29+L16+L10</f>
        <v>0</v>
      </c>
      <c r="L32" s="53"/>
    </row>
    <row r="33" spans="1:12" x14ac:dyDescent="0.25">
      <c r="A33" s="47"/>
      <c r="B33" s="47"/>
      <c r="C33" s="47"/>
      <c r="D33" s="54"/>
      <c r="E33" s="55"/>
      <c r="F33" s="54"/>
      <c r="G33" s="55"/>
      <c r="H33" s="54"/>
      <c r="I33" s="55"/>
      <c r="J33" s="55"/>
      <c r="K33" s="59"/>
      <c r="L33" s="55"/>
    </row>
    <row r="34" spans="1:12" x14ac:dyDescent="0.25">
      <c r="A34" s="47"/>
      <c r="B34" s="47"/>
      <c r="C34" s="47"/>
      <c r="D34" s="58">
        <v>21</v>
      </c>
      <c r="E34" s="49"/>
      <c r="F34" s="52">
        <f>ROUNDUP(K32*0.21,2)</f>
        <v>0</v>
      </c>
      <c r="G34" s="53"/>
      <c r="H34" s="50" t="s">
        <v>49</v>
      </c>
      <c r="I34" s="51"/>
      <c r="J34" s="9"/>
      <c r="K34" s="52">
        <f>K32+F34+F33</f>
        <v>0</v>
      </c>
      <c r="L34" s="53"/>
    </row>
    <row r="35" spans="1:12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  <row r="36" spans="1:12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 x14ac:dyDescent="0.25">
      <c r="A37" s="56"/>
      <c r="B37" s="57"/>
      <c r="C37" s="56"/>
      <c r="D37" s="57"/>
      <c r="E37" s="57"/>
      <c r="F37" s="35"/>
      <c r="G37" s="36"/>
      <c r="H37" s="36"/>
      <c r="I37" s="36"/>
      <c r="J37" s="36"/>
      <c r="K37" s="36"/>
      <c r="L37" s="36"/>
    </row>
    <row r="38" spans="1:12" x14ac:dyDescent="0.25">
      <c r="A38" s="56"/>
      <c r="B38" s="57"/>
      <c r="C38" s="56"/>
      <c r="D38" s="57"/>
      <c r="E38" s="57"/>
      <c r="F38" s="35"/>
      <c r="G38" s="36"/>
      <c r="H38" s="36"/>
      <c r="I38" s="36"/>
      <c r="J38" s="36"/>
      <c r="K38" s="36"/>
      <c r="L38" s="36"/>
    </row>
  </sheetData>
  <sheetProtection algorithmName="SHA-512" hashValue="3hjDRCMScel+nDxCQ8JIc7tZYs+6Q/ZD9Gee7ca3+Ay8HRDChDVXmxS7tCPD8gR+GSlMeCFJRuxxqKTMOC/Aaw==" saltValue="gIBgOyAS3Trx9rbmYCc7wg==" spinCount="100000" sheet="1" objects="1" scenarios="1"/>
  <mergeCells count="53">
    <mergeCell ref="A37:B37"/>
    <mergeCell ref="C37:E37"/>
    <mergeCell ref="F37:L37"/>
    <mergeCell ref="A38:B38"/>
    <mergeCell ref="C38:E38"/>
    <mergeCell ref="F38:L38"/>
    <mergeCell ref="A36:L36"/>
    <mergeCell ref="A30:L30"/>
    <mergeCell ref="A31:L31"/>
    <mergeCell ref="A32:C34"/>
    <mergeCell ref="D32:E32"/>
    <mergeCell ref="F32:G32"/>
    <mergeCell ref="H32:I32"/>
    <mergeCell ref="K32:L32"/>
    <mergeCell ref="D33:E33"/>
    <mergeCell ref="F33:G33"/>
    <mergeCell ref="H33:L33"/>
    <mergeCell ref="D34:E34"/>
    <mergeCell ref="F34:G34"/>
    <mergeCell ref="H34:I34"/>
    <mergeCell ref="K34:L34"/>
    <mergeCell ref="A35:L35"/>
    <mergeCell ref="C23:H23"/>
    <mergeCell ref="C24:H24"/>
    <mergeCell ref="C25:H25"/>
    <mergeCell ref="C28:H28"/>
    <mergeCell ref="A29:F29"/>
    <mergeCell ref="G29:K29"/>
    <mergeCell ref="C26:H26"/>
    <mergeCell ref="C27:H27"/>
    <mergeCell ref="C18:H18"/>
    <mergeCell ref="C19:H19"/>
    <mergeCell ref="C20:H20"/>
    <mergeCell ref="C21:H21"/>
    <mergeCell ref="C22:H22"/>
    <mergeCell ref="C14:H14"/>
    <mergeCell ref="C15:H15"/>
    <mergeCell ref="A16:F16"/>
    <mergeCell ref="G16:K16"/>
    <mergeCell ref="B17:F17"/>
    <mergeCell ref="G17:L17"/>
    <mergeCell ref="C13:H13"/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</mergeCells>
  <pageMargins left="0.19685039375000002" right="0.19685039375000002" top="0.78740157499999996" bottom="0.78740157499999996" header="0.3" footer="0.3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2"/>
  <sheetViews>
    <sheetView view="pageBreakPreview" zoomScaleNormal="100" zoomScaleSheetLayoutView="100" workbookViewId="0">
      <selection activeCell="J9" sqref="J9"/>
    </sheetView>
  </sheetViews>
  <sheetFormatPr defaultRowHeight="15" x14ac:dyDescent="0.25"/>
  <cols>
    <col min="1" max="1" width="5.42578125" style="1" customWidth="1"/>
    <col min="2" max="2" width="11" style="1" customWidth="1"/>
    <col min="3" max="4" width="9.7109375" style="1" customWidth="1"/>
    <col min="5" max="7" width="9.14062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x14ac:dyDescent="0.25">
      <c r="A1" s="60" t="s">
        <v>67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3" x14ac:dyDescent="0.25">
      <c r="A2" s="6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3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3" x14ac:dyDescent="0.25">
      <c r="A5" s="1" t="s">
        <v>0</v>
      </c>
      <c r="C5" s="1" t="s">
        <v>60</v>
      </c>
    </row>
    <row r="6" spans="1:13" ht="15.75" thickBot="1" x14ac:dyDescent="0.3"/>
    <row r="7" spans="1:13" ht="15.75" thickBot="1" x14ac:dyDescent="0.3">
      <c r="A7" s="27" t="s">
        <v>1</v>
      </c>
      <c r="B7" s="28"/>
      <c r="C7" s="29" t="s">
        <v>2</v>
      </c>
      <c r="D7" s="30"/>
      <c r="E7" s="30"/>
      <c r="F7" s="30"/>
      <c r="G7" s="30"/>
      <c r="H7" s="30"/>
      <c r="I7" s="3" t="s">
        <v>3</v>
      </c>
      <c r="J7" s="11" t="s">
        <v>4</v>
      </c>
      <c r="K7" s="3" t="s">
        <v>5</v>
      </c>
      <c r="L7" s="3" t="s">
        <v>6</v>
      </c>
    </row>
    <row r="8" spans="1:13" x14ac:dyDescent="0.25">
      <c r="A8" s="4">
        <v>5</v>
      </c>
      <c r="B8" s="39" t="s">
        <v>68</v>
      </c>
      <c r="C8" s="40"/>
      <c r="D8" s="40"/>
      <c r="E8" s="40"/>
      <c r="F8" s="40"/>
      <c r="G8" s="35"/>
      <c r="H8" s="36"/>
      <c r="I8" s="36"/>
      <c r="J8" s="36"/>
      <c r="K8" s="36"/>
      <c r="L8" s="36"/>
    </row>
    <row r="9" spans="1:13" ht="29.45" customHeight="1" x14ac:dyDescent="0.25">
      <c r="A9" s="2">
        <v>1</v>
      </c>
      <c r="B9" s="5" t="s">
        <v>121</v>
      </c>
      <c r="C9" s="41" t="s">
        <v>131</v>
      </c>
      <c r="D9" s="42"/>
      <c r="E9" s="42"/>
      <c r="F9" s="42"/>
      <c r="G9" s="42"/>
      <c r="H9" s="42"/>
      <c r="I9" s="6">
        <v>2000</v>
      </c>
      <c r="J9" s="10" t="s">
        <v>21</v>
      </c>
      <c r="K9" s="21"/>
      <c r="L9" s="7">
        <f>ROUND(I9*K9,2)</f>
        <v>0</v>
      </c>
      <c r="M9" t="s">
        <v>22</v>
      </c>
    </row>
    <row r="10" spans="1:13" x14ac:dyDescent="0.25">
      <c r="A10" s="35"/>
      <c r="B10" s="36"/>
      <c r="C10" s="36"/>
      <c r="D10" s="36"/>
      <c r="E10" s="36"/>
      <c r="F10" s="36"/>
      <c r="G10" s="37" t="s">
        <v>17</v>
      </c>
      <c r="H10" s="38"/>
      <c r="I10" s="38"/>
      <c r="J10" s="38"/>
      <c r="K10" s="38"/>
      <c r="L10" s="8">
        <f>SUM(L9)</f>
        <v>0</v>
      </c>
    </row>
    <row r="11" spans="1:13" x14ac:dyDescent="0.25">
      <c r="A11" s="4">
        <v>9</v>
      </c>
      <c r="B11" s="39" t="s">
        <v>69</v>
      </c>
      <c r="C11" s="40"/>
      <c r="D11" s="40"/>
      <c r="E11" s="40"/>
      <c r="F11" s="40"/>
      <c r="G11" s="35"/>
      <c r="H11" s="36"/>
      <c r="I11" s="36"/>
      <c r="J11" s="36"/>
      <c r="K11" s="36"/>
      <c r="L11" s="36"/>
    </row>
    <row r="12" spans="1:13" x14ac:dyDescent="0.25">
      <c r="A12" s="2">
        <v>2</v>
      </c>
      <c r="B12" s="5" t="s">
        <v>88</v>
      </c>
      <c r="C12" s="22" t="s">
        <v>87</v>
      </c>
      <c r="D12" s="23"/>
      <c r="E12" s="23"/>
      <c r="F12" s="23"/>
      <c r="G12" s="23"/>
      <c r="H12" s="23"/>
      <c r="I12" s="6">
        <v>2000</v>
      </c>
      <c r="J12" s="10" t="s">
        <v>21</v>
      </c>
      <c r="K12" s="21"/>
      <c r="L12" s="7">
        <f t="shared" ref="L12" si="0">ROUND(I12*K12,2)</f>
        <v>0</v>
      </c>
      <c r="M12" t="s">
        <v>28</v>
      </c>
    </row>
    <row r="13" spans="1:13" x14ac:dyDescent="0.25">
      <c r="A13" s="35"/>
      <c r="B13" s="36"/>
      <c r="C13" s="36"/>
      <c r="D13" s="36"/>
      <c r="E13" s="36"/>
      <c r="F13" s="36"/>
      <c r="G13" s="37" t="s">
        <v>19</v>
      </c>
      <c r="H13" s="38"/>
      <c r="I13" s="38"/>
      <c r="J13" s="38"/>
      <c r="K13" s="38"/>
      <c r="L13" s="8">
        <f>SUM(L12:M12)</f>
        <v>0</v>
      </c>
    </row>
    <row r="14" spans="1:13" x14ac:dyDescent="0.2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3" x14ac:dyDescent="0.25">
      <c r="A15" s="43" t="s">
        <v>120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</row>
    <row r="16" spans="1:13" x14ac:dyDescent="0.25">
      <c r="A16" s="45" t="s">
        <v>43</v>
      </c>
      <c r="B16" s="46"/>
      <c r="C16" s="46"/>
      <c r="D16" s="48" t="s">
        <v>44</v>
      </c>
      <c r="E16" s="49"/>
      <c r="F16" s="48" t="s">
        <v>45</v>
      </c>
      <c r="G16" s="49"/>
      <c r="H16" s="50" t="s">
        <v>48</v>
      </c>
      <c r="I16" s="51"/>
      <c r="J16" s="9"/>
      <c r="K16" s="52">
        <f>L9+SUM(L12:L12)</f>
        <v>0</v>
      </c>
      <c r="L16" s="53"/>
    </row>
    <row r="17" spans="1:12" x14ac:dyDescent="0.25">
      <c r="A17" s="47"/>
      <c r="B17" s="47"/>
      <c r="C17" s="47"/>
      <c r="D17" s="54"/>
      <c r="E17" s="55"/>
      <c r="F17" s="54"/>
      <c r="G17" s="55"/>
      <c r="H17" s="54"/>
      <c r="I17" s="55"/>
      <c r="J17" s="55"/>
      <c r="K17" s="55"/>
      <c r="L17" s="55"/>
    </row>
    <row r="18" spans="1:12" x14ac:dyDescent="0.25">
      <c r="A18" s="47"/>
      <c r="B18" s="47"/>
      <c r="C18" s="47"/>
      <c r="D18" s="58">
        <v>21</v>
      </c>
      <c r="E18" s="49"/>
      <c r="F18" s="52">
        <f>ROUNDUP(K16*0.21,2)</f>
        <v>0</v>
      </c>
      <c r="G18" s="53"/>
      <c r="H18" s="50" t="s">
        <v>49</v>
      </c>
      <c r="I18" s="51"/>
      <c r="J18" s="9"/>
      <c r="K18" s="52">
        <f>K16+F18+F17</f>
        <v>0</v>
      </c>
      <c r="L18" s="53"/>
    </row>
    <row r="19" spans="1:12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0" spans="1:12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2" x14ac:dyDescent="0.25">
      <c r="A21" s="56"/>
      <c r="B21" s="57"/>
      <c r="C21" s="56"/>
      <c r="D21" s="57"/>
      <c r="E21" s="57"/>
      <c r="F21" s="35"/>
      <c r="G21" s="36"/>
      <c r="H21" s="36"/>
      <c r="I21" s="36"/>
      <c r="J21" s="36"/>
      <c r="K21" s="36"/>
      <c r="L21" s="36"/>
    </row>
    <row r="22" spans="1:12" x14ac:dyDescent="0.25">
      <c r="A22" s="56"/>
      <c r="B22" s="57"/>
      <c r="C22" s="56"/>
      <c r="D22" s="57"/>
      <c r="E22" s="57"/>
      <c r="F22" s="35"/>
      <c r="G22" s="36"/>
      <c r="H22" s="36"/>
      <c r="I22" s="36"/>
      <c r="J22" s="36"/>
      <c r="K22" s="36"/>
      <c r="L22" s="36"/>
    </row>
  </sheetData>
  <sheetProtection algorithmName="SHA-512" hashValue="fUEIdAUYEwP85Ad5smd03ZbC68MyPb3dalNsahxixP8wXt8d4rVwEClCfa8IOyGQXCmxi6t31Hu+EAEhclWBKA==" saltValue="m4EpxgDD9HYyOVaMUqOg6w==" spinCount="100000" sheet="1" objects="1" scenarios="1"/>
  <mergeCells count="35">
    <mergeCell ref="A13:F13"/>
    <mergeCell ref="G13:K13"/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  <mergeCell ref="A20:L20"/>
    <mergeCell ref="A14:L14"/>
    <mergeCell ref="A15:L15"/>
    <mergeCell ref="A16:C18"/>
    <mergeCell ref="D16:E16"/>
    <mergeCell ref="F16:G16"/>
    <mergeCell ref="H16:I16"/>
    <mergeCell ref="K16:L16"/>
    <mergeCell ref="D17:E17"/>
    <mergeCell ref="F17:G17"/>
    <mergeCell ref="H17:L17"/>
    <mergeCell ref="D18:E18"/>
    <mergeCell ref="F18:G18"/>
    <mergeCell ref="H18:I18"/>
    <mergeCell ref="K18:L18"/>
    <mergeCell ref="A19:L19"/>
    <mergeCell ref="A21:B21"/>
    <mergeCell ref="C21:E21"/>
    <mergeCell ref="F21:L21"/>
    <mergeCell ref="A22:B22"/>
    <mergeCell ref="C22:E22"/>
    <mergeCell ref="F22:L22"/>
  </mergeCells>
  <pageMargins left="0.7" right="0.7" top="0.78740157499999996" bottom="0.78740157499999996" header="0.3" footer="0.3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5"/>
  <sheetViews>
    <sheetView view="pageBreakPreview" zoomScaleNormal="100" zoomScaleSheetLayoutView="100" workbookViewId="0">
      <selection activeCell="K15" sqref="K15"/>
    </sheetView>
  </sheetViews>
  <sheetFormatPr defaultRowHeight="15" x14ac:dyDescent="0.25"/>
  <cols>
    <col min="1" max="1" width="5.42578125" style="1" customWidth="1"/>
    <col min="2" max="2" width="10.140625" style="1" customWidth="1"/>
    <col min="3" max="4" width="9.7109375" style="1" customWidth="1"/>
    <col min="5" max="7" width="9.140625" style="1"/>
    <col min="8" max="8" width="29.7109375" style="1" customWidth="1"/>
    <col min="9" max="9" width="11.7109375" style="1" customWidth="1"/>
    <col min="10" max="10" width="6.28515625" style="1" customWidth="1"/>
    <col min="11" max="11" width="12.7109375" style="1" customWidth="1"/>
    <col min="12" max="12" width="13.7109375" style="1" customWidth="1"/>
    <col min="13" max="13" width="16.7109375" hidden="1" customWidth="1"/>
  </cols>
  <sheetData>
    <row r="1" spans="1:13" x14ac:dyDescent="0.25">
      <c r="A1" s="65" t="s">
        <v>72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x14ac:dyDescent="0.25">
      <c r="A2" s="67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3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3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3" x14ac:dyDescent="0.25">
      <c r="A5" s="1" t="s">
        <v>0</v>
      </c>
      <c r="C5" s="1" t="s">
        <v>60</v>
      </c>
    </row>
    <row r="6" spans="1:13" ht="15.75" thickBot="1" x14ac:dyDescent="0.3"/>
    <row r="7" spans="1:13" ht="15.75" thickBot="1" x14ac:dyDescent="0.3">
      <c r="A7" s="27" t="s">
        <v>1</v>
      </c>
      <c r="B7" s="28"/>
      <c r="C7" s="29" t="s">
        <v>2</v>
      </c>
      <c r="D7" s="30"/>
      <c r="E7" s="30"/>
      <c r="F7" s="30"/>
      <c r="G7" s="30"/>
      <c r="H7" s="30"/>
      <c r="I7" s="3" t="s">
        <v>3</v>
      </c>
      <c r="J7" s="11" t="s">
        <v>4</v>
      </c>
      <c r="K7" s="3" t="s">
        <v>5</v>
      </c>
      <c r="L7" s="3" t="s">
        <v>6</v>
      </c>
    </row>
    <row r="8" spans="1:13" x14ac:dyDescent="0.25">
      <c r="A8" s="4"/>
      <c r="B8" s="39" t="s">
        <v>71</v>
      </c>
      <c r="C8" s="40"/>
      <c r="D8" s="40"/>
      <c r="E8" s="40"/>
      <c r="F8" s="40"/>
      <c r="G8" s="35"/>
      <c r="H8" s="36"/>
      <c r="I8" s="36"/>
      <c r="J8" s="36"/>
      <c r="K8" s="36"/>
      <c r="L8" s="36"/>
    </row>
    <row r="9" spans="1:13" x14ac:dyDescent="0.25">
      <c r="A9" s="2">
        <v>1</v>
      </c>
      <c r="B9" s="5"/>
      <c r="C9" s="22" t="s">
        <v>70</v>
      </c>
      <c r="D9" s="23"/>
      <c r="E9" s="23"/>
      <c r="F9" s="23"/>
      <c r="G9" s="23"/>
      <c r="H9" s="23"/>
      <c r="I9" s="6">
        <v>1</v>
      </c>
      <c r="J9" s="10" t="s">
        <v>73</v>
      </c>
      <c r="K9" s="21"/>
      <c r="L9" s="7">
        <f t="shared" ref="L9:L15" si="0">ROUND(I9*K9,2)</f>
        <v>0</v>
      </c>
      <c r="M9" t="s">
        <v>23</v>
      </c>
    </row>
    <row r="10" spans="1:13" x14ac:dyDescent="0.25">
      <c r="A10" s="2">
        <v>2</v>
      </c>
      <c r="B10" s="5"/>
      <c r="C10" s="22" t="s">
        <v>74</v>
      </c>
      <c r="D10" s="23"/>
      <c r="E10" s="23"/>
      <c r="F10" s="23"/>
      <c r="G10" s="23"/>
      <c r="H10" s="23"/>
      <c r="I10" s="6">
        <v>1</v>
      </c>
      <c r="J10" s="10" t="s">
        <v>73</v>
      </c>
      <c r="K10" s="21"/>
      <c r="L10" s="7">
        <f t="shared" si="0"/>
        <v>0</v>
      </c>
      <c r="M10" t="s">
        <v>24</v>
      </c>
    </row>
    <row r="11" spans="1:13" x14ac:dyDescent="0.25">
      <c r="A11" s="2">
        <v>3</v>
      </c>
      <c r="B11" s="5"/>
      <c r="C11" s="22" t="s">
        <v>83</v>
      </c>
      <c r="D11" s="23"/>
      <c r="E11" s="23"/>
      <c r="F11" s="23"/>
      <c r="G11" s="23"/>
      <c r="H11" s="23"/>
      <c r="I11" s="6">
        <v>1</v>
      </c>
      <c r="J11" s="10" t="s">
        <v>73</v>
      </c>
      <c r="K11" s="21"/>
      <c r="L11" s="7">
        <f t="shared" si="0"/>
        <v>0</v>
      </c>
      <c r="M11" t="s">
        <v>25</v>
      </c>
    </row>
    <row r="12" spans="1:13" x14ac:dyDescent="0.25">
      <c r="A12" s="4"/>
      <c r="B12" s="39" t="s">
        <v>75</v>
      </c>
      <c r="C12" s="40"/>
      <c r="D12" s="40"/>
      <c r="E12" s="40"/>
      <c r="F12" s="40"/>
      <c r="G12" s="35"/>
      <c r="H12" s="36"/>
      <c r="I12" s="36"/>
      <c r="J12" s="36"/>
      <c r="K12" s="36"/>
      <c r="L12" s="36"/>
    </row>
    <row r="13" spans="1:13" x14ac:dyDescent="0.25">
      <c r="A13" s="2">
        <v>4</v>
      </c>
      <c r="B13" s="5"/>
      <c r="C13" s="22" t="s">
        <v>76</v>
      </c>
      <c r="D13" s="23"/>
      <c r="E13" s="23"/>
      <c r="F13" s="23"/>
      <c r="G13" s="23"/>
      <c r="H13" s="23"/>
      <c r="I13" s="6">
        <v>1</v>
      </c>
      <c r="J13" s="10" t="s">
        <v>73</v>
      </c>
      <c r="K13" s="21"/>
      <c r="L13" s="7">
        <f t="shared" si="0"/>
        <v>0</v>
      </c>
      <c r="M13" t="s">
        <v>26</v>
      </c>
    </row>
    <row r="14" spans="1:13" x14ac:dyDescent="0.25">
      <c r="A14" s="2">
        <v>5</v>
      </c>
      <c r="B14" s="5"/>
      <c r="C14" s="22" t="s">
        <v>77</v>
      </c>
      <c r="D14" s="23"/>
      <c r="E14" s="23"/>
      <c r="F14" s="23"/>
      <c r="G14" s="23"/>
      <c r="H14" s="23"/>
      <c r="I14" s="6">
        <v>1</v>
      </c>
      <c r="J14" s="10" t="s">
        <v>73</v>
      </c>
      <c r="K14" s="21"/>
      <c r="L14" s="7">
        <f t="shared" si="0"/>
        <v>0</v>
      </c>
      <c r="M14" t="s">
        <v>27</v>
      </c>
    </row>
    <row r="15" spans="1:13" x14ac:dyDescent="0.25">
      <c r="A15" s="2">
        <v>6</v>
      </c>
      <c r="B15" s="5"/>
      <c r="C15" s="22" t="s">
        <v>84</v>
      </c>
      <c r="D15" s="23"/>
      <c r="E15" s="23"/>
      <c r="F15" s="23"/>
      <c r="G15" s="23"/>
      <c r="H15" s="23"/>
      <c r="I15" s="6">
        <v>1</v>
      </c>
      <c r="J15" s="10" t="s">
        <v>73</v>
      </c>
      <c r="K15" s="21"/>
      <c r="L15" s="7">
        <f t="shared" si="0"/>
        <v>0</v>
      </c>
    </row>
    <row r="16" spans="1:13" x14ac:dyDescent="0.25">
      <c r="A16" s="35"/>
      <c r="B16" s="36"/>
      <c r="C16" s="36"/>
      <c r="D16" s="36"/>
      <c r="E16" s="36"/>
      <c r="F16" s="36"/>
      <c r="G16" s="37" t="s">
        <v>78</v>
      </c>
      <c r="H16" s="38"/>
      <c r="I16" s="38"/>
      <c r="J16" s="38"/>
      <c r="K16" s="38"/>
      <c r="L16" s="8">
        <f>SUM(L9:M15)</f>
        <v>0</v>
      </c>
    </row>
    <row r="17" spans="1:12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x14ac:dyDescent="0.25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  <row r="19" spans="1:12" x14ac:dyDescent="0.25">
      <c r="A19" s="45" t="s">
        <v>43</v>
      </c>
      <c r="B19" s="46"/>
      <c r="C19" s="46"/>
      <c r="D19" s="48" t="s">
        <v>44</v>
      </c>
      <c r="E19" s="49"/>
      <c r="F19" s="48" t="s">
        <v>45</v>
      </c>
      <c r="G19" s="49"/>
      <c r="H19" s="50" t="s">
        <v>48</v>
      </c>
      <c r="I19" s="51"/>
      <c r="J19" s="9"/>
      <c r="K19" s="52">
        <f>L16</f>
        <v>0</v>
      </c>
      <c r="L19" s="53"/>
    </row>
    <row r="20" spans="1:12" x14ac:dyDescent="0.25">
      <c r="A20" s="47"/>
      <c r="B20" s="47"/>
      <c r="C20" s="47"/>
      <c r="D20" s="54"/>
      <c r="E20" s="55"/>
      <c r="F20" s="54"/>
      <c r="G20" s="55"/>
      <c r="H20" s="54"/>
      <c r="I20" s="55"/>
      <c r="J20" s="55"/>
      <c r="K20" s="55"/>
      <c r="L20" s="55"/>
    </row>
    <row r="21" spans="1:12" x14ac:dyDescent="0.25">
      <c r="A21" s="47"/>
      <c r="B21" s="47"/>
      <c r="C21" s="47"/>
      <c r="D21" s="58">
        <v>21</v>
      </c>
      <c r="E21" s="49"/>
      <c r="F21" s="52">
        <f>ROUNDUP(K19*0.21,2)</f>
        <v>0</v>
      </c>
      <c r="G21" s="53"/>
      <c r="H21" s="50" t="s">
        <v>49</v>
      </c>
      <c r="I21" s="51"/>
      <c r="J21" s="9"/>
      <c r="K21" s="52">
        <f>K19+F21+F20</f>
        <v>0</v>
      </c>
      <c r="L21" s="53"/>
    </row>
    <row r="22" spans="1:12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</row>
    <row r="23" spans="1:12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2" x14ac:dyDescent="0.25">
      <c r="A24" s="56"/>
      <c r="B24" s="57"/>
      <c r="C24" s="56"/>
      <c r="D24" s="57"/>
      <c r="E24" s="57"/>
      <c r="F24" s="35"/>
      <c r="G24" s="36"/>
      <c r="H24" s="36"/>
      <c r="I24" s="36"/>
      <c r="J24" s="36"/>
      <c r="K24" s="36"/>
      <c r="L24" s="36"/>
    </row>
    <row r="25" spans="1:12" x14ac:dyDescent="0.25">
      <c r="A25" s="56"/>
      <c r="B25" s="57"/>
      <c r="C25" s="56"/>
      <c r="D25" s="57"/>
      <c r="E25" s="57"/>
      <c r="F25" s="35"/>
      <c r="G25" s="36"/>
      <c r="H25" s="36"/>
      <c r="I25" s="36"/>
      <c r="J25" s="36"/>
      <c r="K25" s="36"/>
      <c r="L25" s="36"/>
    </row>
  </sheetData>
  <sheetProtection algorithmName="SHA-512" hashValue="+tTYBWaY77PYJLYAFOeOigeqEJJchbI/COZUBD4EU5KeLjTx3FyU3qlnljNv7AKXrZMZ9soM8nw1oSxYzK+2gA==" saltValue="ouGRBhopxyjj/AodNh5RwA==" spinCount="100000" sheet="1" objects="1" scenarios="1"/>
  <mergeCells count="37">
    <mergeCell ref="A1:L4"/>
    <mergeCell ref="A7:B7"/>
    <mergeCell ref="C7:H7"/>
    <mergeCell ref="B8:F8"/>
    <mergeCell ref="G8:L8"/>
    <mergeCell ref="C9:H9"/>
    <mergeCell ref="C10:H10"/>
    <mergeCell ref="B12:F12"/>
    <mergeCell ref="G12:L12"/>
    <mergeCell ref="A16:F16"/>
    <mergeCell ref="G16:K16"/>
    <mergeCell ref="A17:L17"/>
    <mergeCell ref="C11:H11"/>
    <mergeCell ref="C13:H13"/>
    <mergeCell ref="C14:H14"/>
    <mergeCell ref="C15:H15"/>
    <mergeCell ref="A18:L18"/>
    <mergeCell ref="A19:C21"/>
    <mergeCell ref="D19:E19"/>
    <mergeCell ref="F19:G19"/>
    <mergeCell ref="H19:I19"/>
    <mergeCell ref="K19:L19"/>
    <mergeCell ref="D20:E20"/>
    <mergeCell ref="F20:G20"/>
    <mergeCell ref="H20:L20"/>
    <mergeCell ref="D21:E21"/>
    <mergeCell ref="A25:B25"/>
    <mergeCell ref="C25:E25"/>
    <mergeCell ref="F25:L25"/>
    <mergeCell ref="F21:G21"/>
    <mergeCell ref="H21:I21"/>
    <mergeCell ref="K21:L21"/>
    <mergeCell ref="A22:L22"/>
    <mergeCell ref="A23:L23"/>
    <mergeCell ref="A24:B24"/>
    <mergeCell ref="C24:E24"/>
    <mergeCell ref="F24:L24"/>
  </mergeCells>
  <pageMargins left="0.19685039375000002" right="0.19685039375000002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Rekapitulace</vt:lpstr>
      <vt:lpstr>MK Brněnské nám</vt:lpstr>
      <vt:lpstr>MK Národní třída -I.</vt:lpstr>
      <vt:lpstr>MK Masarykovo náměstí</vt:lpstr>
      <vt:lpstr>Parkoviště Masarykovo nám IRO</vt:lpstr>
      <vt:lpstr>MK Horní Valy</vt:lpstr>
      <vt:lpstr>Velkomoravská sjezdy I_51</vt:lpstr>
      <vt:lpstr>Ošetření spár</vt:lpstr>
      <vt:lpstr>VON</vt:lpstr>
      <vt:lpstr>'Parkoviště Masarykovo nám IRO'!Oblast_tisku</vt:lpstr>
      <vt:lpstr>Rekapitulace!Oblast_tisku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Drábek Petr</cp:lastModifiedBy>
  <cp:lastPrinted>2023-04-06T14:06:16Z</cp:lastPrinted>
  <dcterms:created xsi:type="dcterms:W3CDTF">2016-03-02T12:32:43Z</dcterms:created>
  <dcterms:modified xsi:type="dcterms:W3CDTF">2023-09-11T13:41:52Z</dcterms:modified>
</cp:coreProperties>
</file>