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O 100 Komunikace a ..." sheetId="2" r:id="rId2"/>
    <sheet name="02 - SO 200 Lávka pro pěší" sheetId="3" r:id="rId3"/>
    <sheet name="03 - VRN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'01 - SO 100 Komunikace a ...'!$C$84:$K$290</definedName>
    <definedName name="_xlnm.Print_Area" localSheetId="1">'01 - SO 100 Komunikace a ...'!$C$4:$J$39,'01 - SO 100 Komunikace a ...'!$C$45:$J$66,'01 - SO 100 Komunikace a ...'!$C$72:$K$290</definedName>
    <definedName name="_xlnm.Print_Titles" localSheetId="1">'01 - SO 100 Komunikace a ...'!$84:$84</definedName>
    <definedName name="_xlnm._FilterDatabase" localSheetId="2" hidden="1">'02 - SO 200 Lávka pro pěší'!$C$89:$K$308</definedName>
    <definedName name="_xlnm.Print_Area" localSheetId="2">'02 - SO 200 Lávka pro pěší'!$C$4:$J$39,'02 - SO 200 Lávka pro pěší'!$C$45:$J$71,'02 - SO 200 Lávka pro pěší'!$C$77:$K$308</definedName>
    <definedName name="_xlnm.Print_Titles" localSheetId="2">'02 - SO 200 Lávka pro pěší'!$89:$89</definedName>
    <definedName name="_xlnm._FilterDatabase" localSheetId="3" hidden="1">'03 - VRN'!$C$83:$K$113</definedName>
    <definedName name="_xlnm.Print_Area" localSheetId="3">'03 - VRN'!$C$4:$J$39,'03 - VRN'!$C$45:$J$65,'03 - VRN'!$C$71:$K$113</definedName>
    <definedName name="_xlnm.Print_Titles" localSheetId="3">'03 - VRN'!$83:$83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0"/>
  <c r="BH90"/>
  <c r="BG90"/>
  <c r="BF90"/>
  <c r="T90"/>
  <c r="T89"/>
  <c r="R90"/>
  <c r="R89"/>
  <c r="P90"/>
  <c r="P89"/>
  <c r="BI87"/>
  <c r="BH87"/>
  <c r="BG87"/>
  <c r="BF87"/>
  <c r="T87"/>
  <c r="T86"/>
  <c r="R87"/>
  <c r="R86"/>
  <c r="P87"/>
  <c r="P86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3" r="J37"/>
  <c r="J36"/>
  <c i="1" r="AY56"/>
  <c i="3" r="J35"/>
  <c i="1" r="AX56"/>
  <c i="3" r="BI301"/>
  <c r="BH301"/>
  <c r="BG301"/>
  <c r="BF301"/>
  <c r="T301"/>
  <c r="T300"/>
  <c r="R301"/>
  <c r="R300"/>
  <c r="P301"/>
  <c r="P300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5"/>
  <c r="BH285"/>
  <c r="BG285"/>
  <c r="BF285"/>
  <c r="T285"/>
  <c r="R285"/>
  <c r="P285"/>
  <c r="BI282"/>
  <c r="BH282"/>
  <c r="BG282"/>
  <c r="BF282"/>
  <c r="T282"/>
  <c r="R282"/>
  <c r="P282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0"/>
  <c r="BH260"/>
  <c r="BG260"/>
  <c r="BF260"/>
  <c r="T260"/>
  <c r="R260"/>
  <c r="P260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4"/>
  <c r="BH234"/>
  <c r="BG234"/>
  <c r="BF234"/>
  <c r="T234"/>
  <c r="T233"/>
  <c r="R234"/>
  <c r="R233"/>
  <c r="P234"/>
  <c r="P233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19"/>
  <c r="BH219"/>
  <c r="BG219"/>
  <c r="BF219"/>
  <c r="T219"/>
  <c r="R219"/>
  <c r="P219"/>
  <c r="BI216"/>
  <c r="BH216"/>
  <c r="BG216"/>
  <c r="BF216"/>
  <c r="T216"/>
  <c r="R216"/>
  <c r="P216"/>
  <c r="BI211"/>
  <c r="BH211"/>
  <c r="BG211"/>
  <c r="BF211"/>
  <c r="T211"/>
  <c r="R211"/>
  <c r="P211"/>
  <c r="BI205"/>
  <c r="BH205"/>
  <c r="BG205"/>
  <c r="BF205"/>
  <c r="T205"/>
  <c r="T196"/>
  <c r="R205"/>
  <c r="R196"/>
  <c r="P205"/>
  <c r="P196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R150"/>
  <c r="P150"/>
  <c r="BI144"/>
  <c r="BH144"/>
  <c r="BG144"/>
  <c r="BF144"/>
  <c r="T144"/>
  <c r="R144"/>
  <c r="P144"/>
  <c r="BI139"/>
  <c r="BH139"/>
  <c r="BG139"/>
  <c r="BF139"/>
  <c r="T139"/>
  <c r="R139"/>
  <c r="P139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0"/>
  <c r="BH120"/>
  <c r="BG120"/>
  <c r="BF120"/>
  <c r="T120"/>
  <c r="R120"/>
  <c r="P120"/>
  <c r="BI116"/>
  <c r="BH116"/>
  <c r="BG116"/>
  <c r="BF116"/>
  <c r="T116"/>
  <c r="R116"/>
  <c r="P116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52"/>
  <c r="E7"/>
  <c r="E80"/>
  <c i="2" r="J37"/>
  <c r="J36"/>
  <c i="1" r="AY55"/>
  <c i="2" r="J35"/>
  <c i="1" r="AX55"/>
  <c i="2" r="BI288"/>
  <c r="BH288"/>
  <c r="BG288"/>
  <c r="BF288"/>
  <c r="T288"/>
  <c r="T287"/>
  <c r="R288"/>
  <c r="R287"/>
  <c r="P288"/>
  <c r="P287"/>
  <c r="BI283"/>
  <c r="BH283"/>
  <c r="BG283"/>
  <c r="BF283"/>
  <c r="T283"/>
  <c r="R283"/>
  <c r="P283"/>
  <c r="BI279"/>
  <c r="BH279"/>
  <c r="BG279"/>
  <c r="BF279"/>
  <c r="T279"/>
  <c r="R279"/>
  <c r="P279"/>
  <c r="BI273"/>
  <c r="BH273"/>
  <c r="BG273"/>
  <c r="BF273"/>
  <c r="T273"/>
  <c r="R273"/>
  <c r="P273"/>
  <c r="BI269"/>
  <c r="BH269"/>
  <c r="BG269"/>
  <c r="BF269"/>
  <c r="T269"/>
  <c r="R269"/>
  <c r="P269"/>
  <c r="BI263"/>
  <c r="BH263"/>
  <c r="BG263"/>
  <c r="BF263"/>
  <c r="T263"/>
  <c r="R263"/>
  <c r="P263"/>
  <c r="BI256"/>
  <c r="BH256"/>
  <c r="BG256"/>
  <c r="BF256"/>
  <c r="T256"/>
  <c r="R256"/>
  <c r="P256"/>
  <c r="BI250"/>
  <c r="BH250"/>
  <c r="BG250"/>
  <c r="BF250"/>
  <c r="T250"/>
  <c r="R250"/>
  <c r="P250"/>
  <c r="BI244"/>
  <c r="BH244"/>
  <c r="BG244"/>
  <c r="BF244"/>
  <c r="T244"/>
  <c r="R244"/>
  <c r="P244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R194"/>
  <c r="P194"/>
  <c r="BI189"/>
  <c r="BH189"/>
  <c r="BG189"/>
  <c r="BF189"/>
  <c r="T189"/>
  <c r="R189"/>
  <c r="P189"/>
  <c r="BI184"/>
  <c r="BH184"/>
  <c r="BG184"/>
  <c r="BF184"/>
  <c r="T184"/>
  <c r="R184"/>
  <c r="P184"/>
  <c r="BI176"/>
  <c r="BH176"/>
  <c r="BG176"/>
  <c r="BF176"/>
  <c r="T176"/>
  <c r="R176"/>
  <c r="P176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BI119"/>
  <c r="BH119"/>
  <c r="BG119"/>
  <c r="BF119"/>
  <c r="T119"/>
  <c r="R119"/>
  <c r="P119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52"/>
  <c r="E7"/>
  <c r="E75"/>
  <c i="1" r="L50"/>
  <c r="AM50"/>
  <c r="AM49"/>
  <c r="L49"/>
  <c r="AM47"/>
  <c r="L47"/>
  <c r="L45"/>
  <c r="L44"/>
  <c i="2" r="BK143"/>
  <c r="J100"/>
  <c i="3" r="BK270"/>
  <c r="J144"/>
  <c i="4" r="J110"/>
  <c i="2" r="J203"/>
  <c r="BK167"/>
  <c i="3" r="J224"/>
  <c r="J297"/>
  <c i="2" r="BK159"/>
  <c r="BK218"/>
  <c r="J139"/>
  <c i="3" r="J150"/>
  <c r="BK190"/>
  <c r="BK126"/>
  <c i="4" r="J96"/>
  <c i="2" r="BK263"/>
  <c r="J226"/>
  <c r="BK279"/>
  <c r="J215"/>
  <c r="J210"/>
  <c r="J269"/>
  <c r="BK146"/>
  <c r="BK244"/>
  <c r="BK236"/>
  <c i="3" r="BK250"/>
  <c r="BK110"/>
  <c r="J180"/>
  <c r="BK211"/>
  <c r="BK130"/>
  <c i="4" r="J101"/>
  <c i="2" r="J97"/>
  <c i="1" r="AS54"/>
  <c i="3" r="BK168"/>
  <c r="BK301"/>
  <c i="4" r="J112"/>
  <c i="2" r="J224"/>
  <c r="J236"/>
  <c r="J184"/>
  <c i="3" r="J155"/>
  <c r="BK290"/>
  <c i="2" r="J189"/>
  <c r="BK108"/>
  <c i="3" r="BK116"/>
  <c r="BK183"/>
  <c i="4" r="BK90"/>
  <c i="2" r="J159"/>
  <c r="BK119"/>
  <c r="BK224"/>
  <c i="3" r="J93"/>
  <c r="J267"/>
  <c i="4" r="BK98"/>
  <c i="3" r="BK133"/>
  <c r="J177"/>
  <c i="2" r="J273"/>
  <c r="J171"/>
  <c r="BK103"/>
  <c i="3" r="J285"/>
  <c r="J106"/>
  <c r="BK155"/>
  <c i="4" r="BK94"/>
  <c i="2" r="BK184"/>
  <c r="J244"/>
  <c i="3" r="J183"/>
  <c r="J99"/>
  <c i="2" r="J279"/>
  <c r="BK199"/>
  <c r="J232"/>
  <c i="3" r="J172"/>
  <c r="J253"/>
  <c i="2" r="J250"/>
  <c r="J208"/>
  <c i="3" r="J260"/>
  <c r="BK139"/>
  <c r="J168"/>
  <c i="2" r="J162"/>
  <c i="3" r="BK93"/>
  <c r="BK99"/>
  <c r="J228"/>
  <c i="2" r="J199"/>
  <c r="J127"/>
  <c r="BK208"/>
  <c i="3" r="BK186"/>
  <c r="BK246"/>
  <c r="BK264"/>
  <c i="2" r="J91"/>
  <c r="J151"/>
  <c r="BK139"/>
  <c i="3" r="BK177"/>
  <c i="4" r="BK107"/>
  <c i="2" r="BK156"/>
  <c r="J212"/>
  <c i="3" r="J277"/>
  <c r="BK150"/>
  <c i="2" r="J239"/>
  <c r="J206"/>
  <c r="J167"/>
  <c i="3" r="J294"/>
  <c r="BK253"/>
  <c r="BK102"/>
  <c r="BK234"/>
  <c i="2" r="BK162"/>
  <c r="BK94"/>
  <c r="J131"/>
  <c r="BK273"/>
  <c r="BK131"/>
  <c r="J218"/>
  <c r="J143"/>
  <c r="BK127"/>
  <c r="J156"/>
  <c i="3" r="J186"/>
  <c r="BK230"/>
  <c r="J250"/>
  <c r="J219"/>
  <c r="BK297"/>
  <c i="4" r="J107"/>
  <c i="2" r="BK215"/>
  <c r="BK221"/>
  <c r="J229"/>
  <c i="3" r="J211"/>
  <c r="BK197"/>
  <c r="J139"/>
  <c i="2" r="J288"/>
  <c r="BK189"/>
  <c i="3" r="BK106"/>
  <c r="BK285"/>
  <c i="2" r="J221"/>
  <c r="BK112"/>
  <c r="BK115"/>
  <c i="3" r="BK144"/>
  <c r="BK243"/>
  <c i="2" r="BK288"/>
  <c r="BK176"/>
  <c r="J94"/>
  <c i="3" r="J164"/>
  <c r="J257"/>
  <c i="4" r="BK101"/>
  <c i="3" r="BK164"/>
  <c r="BK267"/>
  <c i="2" r="BK283"/>
  <c r="BK212"/>
  <c r="BK203"/>
  <c r="BK151"/>
  <c i="3" r="BK193"/>
  <c r="J102"/>
  <c r="J159"/>
  <c i="4" r="J90"/>
  <c i="2" r="J136"/>
  <c r="BK165"/>
  <c i="3" r="J234"/>
  <c r="BK205"/>
  <c r="J197"/>
  <c i="2" r="J194"/>
  <c r="J119"/>
  <c r="BK136"/>
  <c i="3" r="J216"/>
  <c r="BK282"/>
  <c i="4" r="BK87"/>
  <c i="2" r="BK250"/>
  <c r="J115"/>
  <c i="3" r="J230"/>
  <c r="BK159"/>
  <c r="BK216"/>
  <c r="J301"/>
  <c i="2" r="BK206"/>
  <c i="3" r="BK260"/>
  <c r="J190"/>
  <c i="4" r="BK96"/>
  <c i="2" r="J146"/>
  <c r="BK100"/>
  <c i="3" r="J290"/>
  <c r="BK224"/>
  <c r="BK219"/>
  <c r="J270"/>
  <c r="J193"/>
  <c i="2" r="BK232"/>
  <c r="J165"/>
  <c i="3" r="J205"/>
  <c i="4" r="BK110"/>
  <c i="2" r="J263"/>
  <c r="BK97"/>
  <c i="3" r="BK172"/>
  <c r="J282"/>
  <c i="2" r="J176"/>
  <c r="BK91"/>
  <c r="BK256"/>
  <c r="BK88"/>
  <c i="3" r="BK228"/>
  <c i="4" r="BK112"/>
  <c i="2" r="BK194"/>
  <c i="3" r="J246"/>
  <c i="4" r="J98"/>
  <c i="2" r="BK269"/>
  <c r="J283"/>
  <c i="3" r="BK180"/>
  <c r="J130"/>
  <c r="BK277"/>
  <c r="BK294"/>
  <c i="4" r="BK104"/>
  <c i="2" r="BK210"/>
  <c r="J112"/>
  <c i="3" r="J264"/>
  <c i="4" r="J104"/>
  <c i="2" r="J256"/>
  <c r="BK226"/>
  <c i="3" r="BK239"/>
  <c r="J116"/>
  <c r="J120"/>
  <c i="2" r="BK229"/>
  <c r="J88"/>
  <c r="BK239"/>
  <c i="3" r="BK120"/>
  <c r="J243"/>
  <c r="J273"/>
  <c i="2" r="J103"/>
  <c i="3" r="J133"/>
  <c r="J126"/>
  <c r="J110"/>
  <c i="4" r="J87"/>
  <c i="2" r="BK171"/>
  <c r="J108"/>
  <c i="3" r="BK257"/>
  <c r="BK273"/>
  <c r="J239"/>
  <c i="4" r="J94"/>
  <c l="1" r="T93"/>
  <c i="2" r="R87"/>
  <c r="P202"/>
  <c i="3" r="R92"/>
  <c r="P189"/>
  <c r="P210"/>
  <c r="BK276"/>
  <c r="J276"/>
  <c r="J69"/>
  <c i="2" r="BK175"/>
  <c r="J175"/>
  <c r="J62"/>
  <c r="P249"/>
  <c i="3" r="BK109"/>
  <c r="J109"/>
  <c r="J62"/>
  <c r="T189"/>
  <c r="T276"/>
  <c i="4" r="R93"/>
  <c i="2" r="P87"/>
  <c r="R202"/>
  <c r="T87"/>
  <c r="T202"/>
  <c i="3" r="BK92"/>
  <c r="J92"/>
  <c r="J61"/>
  <c r="T92"/>
  <c r="BK189"/>
  <c r="J189"/>
  <c r="J63"/>
  <c r="R210"/>
  <c r="T238"/>
  <c i="2" r="R175"/>
  <c r="T249"/>
  <c i="3" r="P109"/>
  <c r="BK238"/>
  <c r="BK237"/>
  <c r="J237"/>
  <c r="J67"/>
  <c r="R276"/>
  <c i="4" r="BK100"/>
  <c r="J100"/>
  <c r="J64"/>
  <c i="2" r="P175"/>
  <c r="BK249"/>
  <c r="J249"/>
  <c r="J64"/>
  <c i="3" r="T109"/>
  <c r="T91"/>
  <c r="T210"/>
  <c r="R238"/>
  <c i="4" r="BK93"/>
  <c r="J93"/>
  <c r="J63"/>
  <c r="P100"/>
  <c i="2" r="BK87"/>
  <c r="BK202"/>
  <c r="J202"/>
  <c r="J63"/>
  <c i="3" r="P92"/>
  <c r="P276"/>
  <c i="4" r="T100"/>
  <c r="T85"/>
  <c r="T84"/>
  <c i="2" r="T175"/>
  <c r="R249"/>
  <c i="3" r="R109"/>
  <c r="R91"/>
  <c r="R189"/>
  <c r="BK210"/>
  <c r="J210"/>
  <c r="J65"/>
  <c r="P238"/>
  <c i="4" r="P93"/>
  <c r="P85"/>
  <c r="P84"/>
  <c i="1" r="AU57"/>
  <c i="4" r="R100"/>
  <c i="3" r="BK233"/>
  <c r="J233"/>
  <c r="J66"/>
  <c i="4" r="BK89"/>
  <c r="J89"/>
  <c r="J62"/>
  <c r="BK86"/>
  <c r="BK85"/>
  <c r="BK84"/>
  <c r="J84"/>
  <c r="J59"/>
  <c i="2" r="BK287"/>
  <c r="J287"/>
  <c r="J65"/>
  <c i="3" r="BK196"/>
  <c r="J196"/>
  <c r="J64"/>
  <c r="BK300"/>
  <c r="J300"/>
  <c r="J70"/>
  <c i="4" r="E48"/>
  <c r="J78"/>
  <c r="BE94"/>
  <c r="BE98"/>
  <c i="3" r="J238"/>
  <c r="J68"/>
  <c i="4" r="BE87"/>
  <c r="BE96"/>
  <c r="BE112"/>
  <c i="3" r="BK91"/>
  <c r="BK90"/>
  <c r="J90"/>
  <c i="4" r="F55"/>
  <c r="BE90"/>
  <c r="BE104"/>
  <c r="BE101"/>
  <c r="BE107"/>
  <c r="BE110"/>
  <c i="3" r="E48"/>
  <c r="BE106"/>
  <c r="BE164"/>
  <c r="BE177"/>
  <c r="BE183"/>
  <c r="BE257"/>
  <c r="BE294"/>
  <c r="BE297"/>
  <c r="BE301"/>
  <c r="F87"/>
  <c r="BE190"/>
  <c r="BE264"/>
  <c r="BE277"/>
  <c r="BE180"/>
  <c r="BE230"/>
  <c r="BE270"/>
  <c i="2" r="J87"/>
  <c r="J61"/>
  <c i="3" r="J84"/>
  <c r="BE120"/>
  <c r="BE260"/>
  <c r="BE285"/>
  <c r="BE110"/>
  <c r="BE150"/>
  <c r="BE168"/>
  <c r="BE172"/>
  <c r="BE186"/>
  <c r="BE234"/>
  <c r="BE239"/>
  <c r="BE253"/>
  <c r="BE267"/>
  <c r="BE282"/>
  <c r="BE144"/>
  <c r="BE193"/>
  <c r="BE216"/>
  <c r="BE243"/>
  <c r="BE246"/>
  <c r="BE250"/>
  <c r="BE93"/>
  <c r="BE99"/>
  <c r="BE102"/>
  <c r="BE126"/>
  <c r="BE219"/>
  <c r="BE228"/>
  <c r="BE273"/>
  <c r="BE290"/>
  <c r="BE116"/>
  <c r="BE130"/>
  <c r="BE133"/>
  <c r="BE139"/>
  <c r="BE155"/>
  <c r="BE159"/>
  <c r="BE197"/>
  <c r="BE205"/>
  <c r="BE211"/>
  <c r="BE224"/>
  <c i="2" r="BE194"/>
  <c r="BE208"/>
  <c r="BE210"/>
  <c r="BE212"/>
  <c r="BE239"/>
  <c r="BE156"/>
  <c r="BE159"/>
  <c r="BE176"/>
  <c r="BE221"/>
  <c r="F82"/>
  <c r="BE112"/>
  <c r="BE136"/>
  <c r="BE165"/>
  <c r="BE167"/>
  <c r="BE229"/>
  <c r="J79"/>
  <c r="BE88"/>
  <c r="BE91"/>
  <c r="BE94"/>
  <c r="BE162"/>
  <c r="BE199"/>
  <c r="BE203"/>
  <c r="BE206"/>
  <c r="BE250"/>
  <c r="BE256"/>
  <c r="BE263"/>
  <c r="BE269"/>
  <c r="E48"/>
  <c r="BE97"/>
  <c r="BE103"/>
  <c r="BE146"/>
  <c r="BE218"/>
  <c r="BE226"/>
  <c r="BE236"/>
  <c r="BE288"/>
  <c r="BE100"/>
  <c r="BE131"/>
  <c r="BE184"/>
  <c r="BE189"/>
  <c r="BE224"/>
  <c r="BE244"/>
  <c r="BE273"/>
  <c r="BE115"/>
  <c r="BE119"/>
  <c r="BE127"/>
  <c r="BE139"/>
  <c r="BE171"/>
  <c r="BE283"/>
  <c r="BE108"/>
  <c r="BE143"/>
  <c r="BE151"/>
  <c r="BE215"/>
  <c r="BE232"/>
  <c r="BE279"/>
  <c i="4" r="F35"/>
  <c i="1" r="BB57"/>
  <c i="3" r="F34"/>
  <c i="1" r="BA56"/>
  <c i="2" r="F34"/>
  <c i="1" r="BA55"/>
  <c i="2" r="F35"/>
  <c i="1" r="BB55"/>
  <c i="2" r="J34"/>
  <c i="1" r="AW55"/>
  <c i="2" r="F36"/>
  <c i="1" r="BC55"/>
  <c i="4" r="F34"/>
  <c i="1" r="BA57"/>
  <c i="2" r="F37"/>
  <c i="1" r="BD55"/>
  <c i="4" r="J34"/>
  <c i="1" r="AW57"/>
  <c i="4" r="F37"/>
  <c i="1" r="BD57"/>
  <c i="3" r="F35"/>
  <c i="1" r="BB56"/>
  <c i="3" r="J30"/>
  <c r="F36"/>
  <c i="1" r="BC56"/>
  <c i="3" r="F37"/>
  <c i="1" r="BD56"/>
  <c i="4" r="F36"/>
  <c i="1" r="BC57"/>
  <c i="3" r="J34"/>
  <c i="1" r="AW56"/>
  <c i="3" l="1" r="P237"/>
  <c i="4" r="R85"/>
  <c r="R84"/>
  <c i="3" r="T237"/>
  <c r="T90"/>
  <c r="R237"/>
  <c r="R90"/>
  <c i="2" r="P86"/>
  <c r="P85"/>
  <c i="1" r="AU55"/>
  <c i="2" r="R86"/>
  <c r="R85"/>
  <c i="3" r="P91"/>
  <c r="P90"/>
  <c i="1" r="AU56"/>
  <c i="2" r="T86"/>
  <c r="T85"/>
  <c r="BK86"/>
  <c r="J86"/>
  <c r="J60"/>
  <c i="4" r="J85"/>
  <c r="J60"/>
  <c r="J86"/>
  <c r="J61"/>
  <c i="1" r="AG56"/>
  <c i="3" r="J59"/>
  <c r="J91"/>
  <c r="J60"/>
  <c i="2" r="F33"/>
  <c i="1" r="AZ55"/>
  <c r="BC54"/>
  <c r="AY54"/>
  <c i="3" r="J33"/>
  <c i="1" r="AV56"/>
  <c r="AT56"/>
  <c r="AN56"/>
  <c i="2" r="J33"/>
  <c i="1" r="AV55"/>
  <c r="AT55"/>
  <c i="4" r="J30"/>
  <c i="1" r="AG57"/>
  <c r="BB54"/>
  <c r="W31"/>
  <c i="4" r="F33"/>
  <c i="1" r="AZ57"/>
  <c r="BA54"/>
  <c r="W30"/>
  <c i="3" r="F33"/>
  <c i="1" r="AZ56"/>
  <c r="BD54"/>
  <c r="W33"/>
  <c i="4" r="J33"/>
  <c i="1" r="AV57"/>
  <c r="AT57"/>
  <c r="AN57"/>
  <c i="2" l="1" r="BK85"/>
  <c r="J85"/>
  <c i="4" r="J39"/>
  <c i="3" r="J39"/>
  <c i="2" r="J30"/>
  <c i="1" r="AG55"/>
  <c r="AG54"/>
  <c r="AK26"/>
  <c r="W32"/>
  <c r="AU54"/>
  <c r="AW54"/>
  <c r="AK30"/>
  <c r="AZ54"/>
  <c r="AV54"/>
  <c r="AK29"/>
  <c r="AX54"/>
  <c i="2" l="1" r="J39"/>
  <c r="J59"/>
  <c i="1" r="AN55"/>
  <c r="AK35"/>
  <c r="AT54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<sst xmlns="http://schemas.openxmlformats.org/spreadsheetml/2006/main">
  <si>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</si>
  <si>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</si>
  <si>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</si>
  <si>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</si>
  <si>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</si>
  <si>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{e6987eba-c1ac-4497-92f0-f6560a06fe6f}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</si>
  <si>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</si>
  <si>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</si>
  <si>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</si>
  <si>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</si>
  <si>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</si>
  <si>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</si>
  <si>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</si>
  <si>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</si>
  <si>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202314-2220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</si>
  <si>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</si>
  <si>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</si>
  <si>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lávky pro pěší na p.p.č.1609/1, k.ú.Údlice</t>
  </si>
  <si>
    <t>KSO:</t>
  </si>
  <si>
    <t/>
  </si>
  <si>
    <t>CC-CZ:</t>
  </si>
  <si>
    <t>Místo:</t>
  </si>
  <si>
    <t xml:space="preserve"> </t>
  </si>
  <si>
    <t>Datum:</t>
  </si>
  <si>
    <t>10. 5. 2023</t>
  </si>
  <si>
    <t>Zadavatel:</t>
  </si>
  <si>
    <t>IČ:</t>
  </si>
  <si>
    <t>Obec Údlice</t>
  </si>
  <si>
    <t>DIČ:</t>
  </si>
  <si>
    <t>Uchazeč:</t>
  </si>
  <si>
    <t>Vyplň údaj</t>
  </si>
  <si>
    <t>Projektant:</t>
  </si>
  <si>
    <t>Bohemia Arch spol. s r.o.</t>
  </si>
  <si>
    <t>True</t>
  </si>
  <si>
    <t>Zpracovatel:</t>
  </si>
  <si>
    <t>Valová Radka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</si>
  <si>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</si>
  <si>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</si>
  <si>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</si>
  <si>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</si>
  <si>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</si>
  <si>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</si>
  <si>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</si>
  <si>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</si>
  <si>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</si>
  <si>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</si>
  <si>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</si>
  <si>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</si>
  <si>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</si>
  <si>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</si>
  <si>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</si>
  <si>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</si>
  <si>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</si>
  <si>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</si>
  <si>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</si>
  <si>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</si>
  <si>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</si>
  <si>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</si>
  <si>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</si>
  <si>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</si>
  <si>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</si>
  <si>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</si>
  <si>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</si>
  <si>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</si>
  <si>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</si>
  <si>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</si>
  <si>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</si>
  <si>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</si>
  <si>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</si>
  <si>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</si>
  <si>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</si>
  <si>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</si>
  <si>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</si>
  <si>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</si>
  <si>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</si>
  <si>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</si>
  <si>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</si>
  <si>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</si>
  <si>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100 Komunikace a zpevněné plochy (chodník)</t>
  </si>
  <si>
    <t>STA</t>
  </si>
  <si>
    <t>1</t>
  </si>
  <si>
    <t>{23d20757-9229-4222-ae63-e320074684c0}</t>
  </si>
  <si>
    <t>2</t>
  </si>
  <si>
    <t>02</t>
  </si>
  <si>
    <t>SO 200 Lávka pro pěší</t>
  </si>
  <si>
    <t>{72c67d44-7927-4537-af3e-d6ff727fcaaf}</t>
  </si>
  <si>
    <t>03</t>
  </si>
  <si>
    <t>VRN</t>
  </si>
  <si>
    <t>{2212f4f5-830a-4c2e-a4ce-b7fb2323e891}</t>
  </si>
  <si>
    <t>KRYCÍ LIST SOUPISU PRACÍ</t>
  </si>
  <si>
    <t>Objekt:</t>
  </si>
  <si>
    <t>01 - SO 100 Komunikace a zpevněné plochy (chodník)</t>
  </si>
  <si>
    <t>Ing. Michal Štepánik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</si>
  <si>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</si>
  <si>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</si>
  <si>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</si>
  <si>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</si>
  <si>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</si>
  <si>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</si>
  <si>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</si>
  <si>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</si>
  <si>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</si>
  <si>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</si>
  <si>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</si>
  <si>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</si>
  <si>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</si>
  <si>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</si>
  <si>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</si>
  <si>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</si>
  <si>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</si>
  <si>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</si>
  <si>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</si>
  <si>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</si>
  <si>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</si>
  <si>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</si>
  <si>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</si>
  <si>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</si>
  <si>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</si>
  <si>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</si>
  <si>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</si>
  <si>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</si>
  <si>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</si>
  <si>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</si>
  <si>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</si>
  <si>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CS ÚRS 2023 01</t>
  </si>
  <si>
    <t>4</t>
  </si>
  <si>
    <t>1874354998</t>
  </si>
  <si>
    <t>PP</t>
  </si>
  <si>
    <t>Rozebrání dlažeb vozovek a ploch s přemístěním hmot na skládku na vzdálenost do 3 m nebo s naložením na dopravní prostředek, s jakoukoliv výplní spár ručně ze zámkové dlažby s ložem z kameniva</t>
  </si>
  <si>
    <t>Online PSC</t>
  </si>
  <si>
    <t>https://podminky.urs.cz/item/CS_URS_2023_01/113106171</t>
  </si>
  <si>
    <t>113107311</t>
  </si>
  <si>
    <t>Odstranění podkladu z kameniva těženého tl do 100 mm strojně pl do 50 m2</t>
  </si>
  <si>
    <t>1453160717</t>
  </si>
  <si>
    <t>Odstranění podkladů nebo krytů strojně plochy jednotlivě do 50 m2 s přemístěním hmot na skládku na vzdálenost do 3 m nebo s naložením na dopravní prostředek z kameniva těženého, o tl. vrstvy do 100 mm</t>
  </si>
  <si>
    <t>https://podminky.urs.cz/item/CS_URS_2023_01/113107311</t>
  </si>
  <si>
    <t>3</t>
  </si>
  <si>
    <t>113107322</t>
  </si>
  <si>
    <t>Odstranění podkladu z kameniva drceného tl přes 100 do 200 mm strojně pl do 50 m2</t>
  </si>
  <si>
    <t>-817290120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</si>
  <si>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</si>
  <si>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https://podminky.urs.cz/item/CS_URS_2023_01/113107322</t>
  </si>
  <si>
    <t>113107345</t>
  </si>
  <si>
    <t>Odstranění podkladu živičného tl přes 200 do 250 mm strojně pl do 50 m2</t>
  </si>
  <si>
    <t>1201887089</t>
  </si>
  <si>
    <t>Odstranění podkladů nebo krytů strojně plochy jednotlivě do 50 m2 s přemístěním hmot na skládku na vzdálenost do 3 m nebo s naložením na dopravní prostředek živičných, o tl. vrstvy přes 200 do 250 mm</t>
  </si>
  <si>
    <t>https://podminky.urs.cz/item/CS_URS_2023_01/113107345</t>
  </si>
  <si>
    <t>5</t>
  </si>
  <si>
    <t>113202111</t>
  </si>
  <si>
    <t>Vytrhání obrub krajníků obrubníků stojatých</t>
  </si>
  <si>
    <t>m</t>
  </si>
  <si>
    <t>1209324335</t>
  </si>
  <si>
    <t>Vytrhání obrub s vybouráním lože, s přemístěním hmot na skládku na vzdálenost do 3 m nebo s naložením na dopravní prostředek z krajníků nebo obrubníků stojatých</t>
  </si>
  <si>
    <t>https://podminky.urs.cz/item/CS_URS_2023_01/113202111</t>
  </si>
  <si>
    <t>6</t>
  </si>
  <si>
    <t>116951201</t>
  </si>
  <si>
    <t>Úprava zemin vápnem nebo směsnými hydraulickými pojivy</t>
  </si>
  <si>
    <t>m3</t>
  </si>
  <si>
    <t>747591155</t>
  </si>
  <si>
    <t>Úprava zemin vápnem nebo směsnými hydraulickými pojivy za účelem zlepšení mechanických vlastností a zpracovatelnosti, bez dodávky materiálu u hrubých terénních úprav, násypů a zásypů</t>
  </si>
  <si>
    <t>https://podminky.urs.cz/item/CS_URS_2023_01/116951201</t>
  </si>
  <si>
    <t>VV</t>
  </si>
  <si>
    <t>V případě nevhodného podloží je nutné provést stabilizaci zemin vápnem a to v rozmězí 2 - 4% v tl.0,5 m a nebo po konzultaci s geologem. ČERPÁNÍ PO DO</t>
  </si>
  <si>
    <t>10*0,58</t>
  </si>
  <si>
    <t>7</t>
  </si>
  <si>
    <t>M</t>
  </si>
  <si>
    <t>58530170</t>
  </si>
  <si>
    <t>vápno nehašené CL 90-Q pro úpravu zemin standardní</t>
  </si>
  <si>
    <t>t</t>
  </si>
  <si>
    <t>8</t>
  </si>
  <si>
    <t>1926594026</t>
  </si>
  <si>
    <t>4%- objemová hmotnost 1,2 t/m3</t>
  </si>
  <si>
    <t>5,8/100*4*1,2</t>
  </si>
  <si>
    <t>122151401</t>
  </si>
  <si>
    <t>Vykopávky v zemníku na suchu v hornině třídy těžitelnosti I skupiny 1 a 2 objem do 20 m3 strojně</t>
  </si>
  <si>
    <t>1728117613</t>
  </si>
  <si>
    <t>Vykopávky v zemnících na suchu strojně zapažených i nezapažených v hornině třídy těžitelnosti I skupiny 1 a 2 do 20 m3</t>
  </si>
  <si>
    <t>https://podminky.urs.cz/item/CS_URS_2023_01/122151401</t>
  </si>
  <si>
    <t>9</t>
  </si>
  <si>
    <t>122252203</t>
  </si>
  <si>
    <t>Odkopávky a prokopávky nezapažené pro silnice a dálnice v hornině třídy těžitelnosti I objem do 100 m3 strojně</t>
  </si>
  <si>
    <t>-602517566</t>
  </si>
  <si>
    <t>Odkopávky a prokopávky nezapažené pro silnice a dálnice strojně v hornině třídy těžitelnosti I do 100 m3</t>
  </si>
  <si>
    <t>https://podminky.urs.cz/item/CS_URS_2023_01/122252203</t>
  </si>
  <si>
    <t>9,22*0,25</t>
  </si>
  <si>
    <t>10</t>
  </si>
  <si>
    <t>162751117</t>
  </si>
  <si>
    <t>Vodorovné přemístění přes 9 000 do 10000 m výkopku/sypaniny z horniny třídy těžitelnosti I skupiny 1 až 3</t>
  </si>
  <si>
    <t>-422847904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</si>
  <si>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</si>
  <si>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https://podminky.urs.cz/item/CS_URS_2023_01/162751117</t>
  </si>
  <si>
    <t>odvoz zeminy z odkopávky</t>
  </si>
  <si>
    <t>2,31</t>
  </si>
  <si>
    <t>odvoz vykopávky ze zemníku</t>
  </si>
  <si>
    <t>Součet</t>
  </si>
  <si>
    <t>11</t>
  </si>
  <si>
    <t>162751119</t>
  </si>
  <si>
    <t>Příplatek k vodorovnému přemístění výkopku/sypaniny z horniny třídy těžitelnosti I skupiny 1 až 3 ZKD 1000 m přes 10000 m</t>
  </si>
  <si>
    <t>-373836609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</si>
  <si>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</si>
  <si>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https://podminky.urs.cz/item/CS_URS_2023_01/162751119</t>
  </si>
  <si>
    <t>12,31*5 'Přepočtené koeficientem množství</t>
  </si>
  <si>
    <t>12</t>
  </si>
  <si>
    <t>171151111</t>
  </si>
  <si>
    <t>Uložení sypaniny z hornin nesoudržných sypkých do násypů zhutněných strojně</t>
  </si>
  <si>
    <t>1549736200</t>
  </si>
  <si>
    <t>Uložení sypanin do násypů strojně s rozprostřením sypaniny ve vrstvách a s hrubým urovnáním zhutněných z hornin nesoudržných sypkých</t>
  </si>
  <si>
    <t>https://podminky.urs.cz/item/CS_URS_2023_01/171151111</t>
  </si>
  <si>
    <t>zemní násyp</t>
  </si>
  <si>
    <t>13</t>
  </si>
  <si>
    <t>171152501</t>
  </si>
  <si>
    <t>Zhutnění podloží z hornin soudržných nebo nesoudržných pod násypy</t>
  </si>
  <si>
    <t>1236970079</t>
  </si>
  <si>
    <t>Zhutnění podloží pod násypy z rostlé horniny třídy těžitelnosti I a II, skupiny 1 až 4 z hornin soudružných a nesoudržných</t>
  </si>
  <si>
    <t>https://podminky.urs.cz/item/CS_URS_2023_01/171152501</t>
  </si>
  <si>
    <t>14</t>
  </si>
  <si>
    <t>171201231</t>
  </si>
  <si>
    <t>Poplatek za uložení zeminy a kamení na recyklační skládce (skládkovné) kód odpadu 17 05 04</t>
  </si>
  <si>
    <t>1452690695</t>
  </si>
  <si>
    <t>Poplatek za uložení stavebního odpadu na recyklační skládce (skládkovné) zeminy a kamení zatříděného do Katalogu odpadů pod kódem 17 05 04</t>
  </si>
  <si>
    <t>https://podminky.urs.cz/item/CS_URS_2023_01/171201231</t>
  </si>
  <si>
    <t>12,31*1,8 'Přepočtené koeficientem množství</t>
  </si>
  <si>
    <t>171251201</t>
  </si>
  <si>
    <t>Uložení sypaniny na skládky nebo meziskládky</t>
  </si>
  <si>
    <t>-1636400027</t>
  </si>
  <si>
    <t>Uložení sypaniny na skládky nebo meziskládky bez hutnění s upravením uložené sypaniny do předepsaného tvaru</t>
  </si>
  <si>
    <t>https://podminky.urs.cz/item/CS_URS_2023_01/171251201</t>
  </si>
  <si>
    <t>16</t>
  </si>
  <si>
    <t>181252305</t>
  </si>
  <si>
    <t>Úprava pláně pro silnice a dálnice na násypech se zhutněním</t>
  </si>
  <si>
    <t>1759393709</t>
  </si>
  <si>
    <t>Úprava pláně na stavbách silnic a dálnic strojně na násypech se zhutněním</t>
  </si>
  <si>
    <t>https://podminky.urs.cz/item/CS_URS_2023_01/181252305</t>
  </si>
  <si>
    <t>sklon 3%</t>
  </si>
  <si>
    <t>10*1,2</t>
  </si>
  <si>
    <t>17</t>
  </si>
  <si>
    <t>181351003</t>
  </si>
  <si>
    <t>Rozprostření ornice tl vrstvy do 200 mm pl do 100 m2 v rovině nebo ve svahu do 1:5 strojně</t>
  </si>
  <si>
    <t>-606361944</t>
  </si>
  <si>
    <t>Rozprostření a urovnání ornice v rovině nebo ve svahu sklonu do 1:5 strojně při souvislé ploše do 100 m2, tl. vrstvy do 200 mm</t>
  </si>
  <si>
    <t>https://podminky.urs.cz/item/CS_URS_2023_01/181351003</t>
  </si>
  <si>
    <t>zemina z odkopu</t>
  </si>
  <si>
    <t>18</t>
  </si>
  <si>
    <t>181411132</t>
  </si>
  <si>
    <t>Založení parkového trávníku výsevem pl do 1000 m2 ve svahu přes 1:5 do 1:2</t>
  </si>
  <si>
    <t>1458482282</t>
  </si>
  <si>
    <t>Založení trávníku na půdě předem připravené plochy do 1000 m2 výsevem včetně utažení parkového na svahu přes 1:5 do 1:2</t>
  </si>
  <si>
    <t>https://podminky.urs.cz/item/CS_URS_2023_01/181411132</t>
  </si>
  <si>
    <t>19</t>
  </si>
  <si>
    <t>00572410</t>
  </si>
  <si>
    <t>osivo směs travní parková</t>
  </si>
  <si>
    <t>kg</t>
  </si>
  <si>
    <t>1251471368</t>
  </si>
  <si>
    <t>10*0,02 'Přepočtené koeficientem množství</t>
  </si>
  <si>
    <t>20</t>
  </si>
  <si>
    <t>185802113</t>
  </si>
  <si>
    <t>Hnojení půdy umělým hnojivem na široko v rovině a svahu do 1:5</t>
  </si>
  <si>
    <t>415595800</t>
  </si>
  <si>
    <t>Hnojení půdy nebo trávníku v rovině nebo na svahu do 1:5 umělým hnojivem na široko</t>
  </si>
  <si>
    <t>https://podminky.urs.cz/item/CS_URS_2023_01/185802113</t>
  </si>
  <si>
    <t>25191155</t>
  </si>
  <si>
    <t>hnojivo průmyslové</t>
  </si>
  <si>
    <t>-161494995</t>
  </si>
  <si>
    <t>22</t>
  </si>
  <si>
    <t>185804311</t>
  </si>
  <si>
    <t>Zalití rostlin vodou plocha do 20 m2</t>
  </si>
  <si>
    <t>-190920012</t>
  </si>
  <si>
    <t>Zalití rostlin vodou plochy záhonů jednotlivě do 20 m2</t>
  </si>
  <si>
    <t>https://podminky.urs.cz/item/CS_URS_2023_01/185804311</t>
  </si>
  <si>
    <t>5*3/1000</t>
  </si>
  <si>
    <t>23</t>
  </si>
  <si>
    <t>185851121</t>
  </si>
  <si>
    <t>Dovoz vody pro zálivku rostlin za vzdálenost do 1000 m</t>
  </si>
  <si>
    <t>-966312680</t>
  </si>
  <si>
    <t>Dovoz vody pro zálivku rostlin na vzdálenost do 1000 m</t>
  </si>
  <si>
    <t>https://podminky.urs.cz/item/CS_URS_2023_01/185851121</t>
  </si>
  <si>
    <t>Komunikace pozemní</t>
  </si>
  <si>
    <t>24</t>
  </si>
  <si>
    <t>564851011</t>
  </si>
  <si>
    <t>Podklad ze štěrkodrtě ŠD plochy do 100 m2 tl 150 mm</t>
  </si>
  <si>
    <t>1862283691</t>
  </si>
  <si>
    <t>Podklad ze štěrkodrti ŠD s rozprostřením a zhutněním plochy jednotlivě do 100 m2, po zhutnění tl. 150 mm</t>
  </si>
  <si>
    <t>https://podminky.urs.cz/item/CS_URS_2023_01/564851011</t>
  </si>
  <si>
    <t>konstrukce chodníku</t>
  </si>
  <si>
    <t>9,22</t>
  </si>
  <si>
    <t>pod obruby</t>
  </si>
  <si>
    <t>25</t>
  </si>
  <si>
    <t>564861011</t>
  </si>
  <si>
    <t>Podklad ze štěrkodrtě ŠD plochy do 100 m2 tl 200 mm</t>
  </si>
  <si>
    <t>2097507266</t>
  </si>
  <si>
    <t>Podklad ze štěrkodrti ŠD s rozprostřením a zhutněním plochy jednotlivě do 100 m2, po zhutnění tl. 200 mm</t>
  </si>
  <si>
    <t>https://podminky.urs.cz/item/CS_URS_2023_01/564861011</t>
  </si>
  <si>
    <t>kontrukce chodníku</t>
  </si>
  <si>
    <t>26</t>
  </si>
  <si>
    <t>564871016</t>
  </si>
  <si>
    <t>Podklad ze štěrkodrtě ŠD plochy do 100 m2 tl 300 mm</t>
  </si>
  <si>
    <t>-930432458</t>
  </si>
  <si>
    <t>Podklad ze štěrkodrti ŠD s rozprostřením a zhutněním plochy jednotlivě do 100 m2, po zhutnění tl. 300 mm</t>
  </si>
  <si>
    <t>https://podminky.urs.cz/item/CS_URS_2023_01/564871016</t>
  </si>
  <si>
    <t>2x vrstva, V případě nevhodného podloží je nutné provést stabilizaci podloží - ČERPÁNO PO DOHODĚ S INVESTOREM</t>
  </si>
  <si>
    <t>2*10</t>
  </si>
  <si>
    <t>27</t>
  </si>
  <si>
    <t>596212210</t>
  </si>
  <si>
    <t>Kladení zámkové dlažby pozemních komunikací ručně tl 80 mm skupiny A pl do 50 m2</t>
  </si>
  <si>
    <t>328375253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</si>
  <si>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do 50 m2</t>
  </si>
  <si>
    <t>https://podminky.urs.cz/item/CS_URS_2023_01/596212210</t>
  </si>
  <si>
    <t>KONSTRUKCE CHODNÍKU</t>
  </si>
  <si>
    <t>28</t>
  </si>
  <si>
    <t>59245020</t>
  </si>
  <si>
    <t>dlažba tvar obdélník betonová 200x100x80mm přírodní</t>
  </si>
  <si>
    <t>486544106</t>
  </si>
  <si>
    <t>10*1,03 'Přepočtené koeficientem množství</t>
  </si>
  <si>
    <t>Ostatní konstrukce a práce, bourání</t>
  </si>
  <si>
    <t>29</t>
  </si>
  <si>
    <t>911111111</t>
  </si>
  <si>
    <t>Montáž zábradlí ocelového zabetonovaného</t>
  </si>
  <si>
    <t>-2115644605</t>
  </si>
  <si>
    <t>https://podminky.urs.cz/item/CS_URS_2023_01/911111111</t>
  </si>
  <si>
    <t>30</t>
  </si>
  <si>
    <t>911SPCM 1</t>
  </si>
  <si>
    <t>Výroba a dodávka oelového zábradlí, s povrchovou úpravou žárovým stříkáním a nátěrem, včetně dílenské dokumentace</t>
  </si>
  <si>
    <t>-1493042648</t>
  </si>
  <si>
    <t>31</t>
  </si>
  <si>
    <t>9113811.R01</t>
  </si>
  <si>
    <t xml:space="preserve">Montáž silničního  svodidlo betonové jednostranné průběžné délky 2 m výšky 0,8 m</t>
  </si>
  <si>
    <t>-165543527</t>
  </si>
  <si>
    <t>Montáž silničního svodidlo betonové jednostranné průběžné délky 2 m výšky 0,8 m</t>
  </si>
  <si>
    <t>32</t>
  </si>
  <si>
    <t>911SPCM 2</t>
  </si>
  <si>
    <t>ŽB svodidlo - CITY BLOK 2000/440/500, včetně montážních spojek</t>
  </si>
  <si>
    <t>kus</t>
  </si>
  <si>
    <t>2117583808</t>
  </si>
  <si>
    <t>33</t>
  </si>
  <si>
    <t>914111111</t>
  </si>
  <si>
    <t>Montáž svislé dopravní značky do velikosti 1 m2 objímkami na sloupek nebo konzolu</t>
  </si>
  <si>
    <t>-878441347</t>
  </si>
  <si>
    <t>Montáž svislé dopravní značky základní velikosti do 1 m2 objímkami na sloupky nebo konzoly</t>
  </si>
  <si>
    <t>https://podminky.urs.cz/item/CS_URS_2023_01/914111111</t>
  </si>
  <si>
    <t>34</t>
  </si>
  <si>
    <t>40445622</t>
  </si>
  <si>
    <t>informativní značky provozní IP1-IP3, IP4b-IP7, IP10a, b 750x750mm</t>
  </si>
  <si>
    <t>-1468516720</t>
  </si>
  <si>
    <t>P</t>
  </si>
  <si>
    <t>Poznámka k položce:_x000d_
IP 10a</t>
  </si>
  <si>
    <t>35</t>
  </si>
  <si>
    <t>40445620</t>
  </si>
  <si>
    <t>zákazové, příkazové dopravní značky B1-B34, C1-15 700mm</t>
  </si>
  <si>
    <t>-219049326</t>
  </si>
  <si>
    <t>Poznámka k položce:_x000d_
B1, zákaz vjezdu</t>
  </si>
  <si>
    <t>36</t>
  </si>
  <si>
    <t>914511111</t>
  </si>
  <si>
    <t>Montáž sloupku dopravních značek délky do 3,5 m s betonovým základem</t>
  </si>
  <si>
    <t>1586619645</t>
  </si>
  <si>
    <t>Montáž sloupku dopravních značek délky do 3,5 m do betonového základu</t>
  </si>
  <si>
    <t>https://podminky.urs.cz/item/CS_URS_2023_01/914511111</t>
  </si>
  <si>
    <t>37</t>
  </si>
  <si>
    <t>40445235</t>
  </si>
  <si>
    <t>sloupek pro dopravní značku Al D 60mm v 3,5m</t>
  </si>
  <si>
    <t>529176653</t>
  </si>
  <si>
    <t>38</t>
  </si>
  <si>
    <t>916231212</t>
  </si>
  <si>
    <t>Osazení chodníkového obrubníku betonového stojatého bez boční opěry do lože z betonu prostého</t>
  </si>
  <si>
    <t>-24985983</t>
  </si>
  <si>
    <t>Osazení chodníkového obrubníku betonového se zřízením lože, s vyplněním a zatřením spár cementovou maltou stojatého bez boční opěry, do lože z betonu prostého</t>
  </si>
  <si>
    <t>https://podminky.urs.cz/item/CS_URS_2023_01/916231212</t>
  </si>
  <si>
    <t>39</t>
  </si>
  <si>
    <t>59217011</t>
  </si>
  <si>
    <t>obrubník betonový zahradní 500x50x200mm</t>
  </si>
  <si>
    <t>-1349296547</t>
  </si>
  <si>
    <t>18*1,02 'Přepočtené koeficientem množství</t>
  </si>
  <si>
    <t>40</t>
  </si>
  <si>
    <t>919726203</t>
  </si>
  <si>
    <t>Geotextilie pro vyztužení, separaci a filtraci tkaná z PP podélná pevnost v tahu přes 50 do 80 kN/m</t>
  </si>
  <si>
    <t>-1011552834</t>
  </si>
  <si>
    <t>Geotextilie tkaná pro vyztužení, separaci nebo filtraci z polypropylenu, podélná pevnost v tahu přes 50 do 80 kN/m</t>
  </si>
  <si>
    <t>https://podminky.urs.cz/item/CS_URS_2023_01/919726203</t>
  </si>
  <si>
    <t>41</t>
  </si>
  <si>
    <t>919732221</t>
  </si>
  <si>
    <t>Styčná spára napojení nového živičného povrchu na stávající za tepla š 15 mm hl 25 mm bez prořezání</t>
  </si>
  <si>
    <t>2017358096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</si>
  <si>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</si>
  <si>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https://podminky.urs.cz/item/CS_URS_2023_01/919732221</t>
  </si>
  <si>
    <t>42</t>
  </si>
  <si>
    <t>919735111</t>
  </si>
  <si>
    <t>Řezání stávajícího živičného krytu hl do 50 mm</t>
  </si>
  <si>
    <t>1688473492</t>
  </si>
  <si>
    <t>Řezání stávajícího živičného krytu nebo podkladu hloubky do 50 mm</t>
  </si>
  <si>
    <t>https://podminky.urs.cz/item/CS_URS_2023_01/919735111</t>
  </si>
  <si>
    <t>pro spáru</t>
  </si>
  <si>
    <t>43</t>
  </si>
  <si>
    <t>919735112</t>
  </si>
  <si>
    <t>Řezání stávajícího živičného krytu hl přes 50 do 100 mm</t>
  </si>
  <si>
    <t>-533496300</t>
  </si>
  <si>
    <t>Řezání stávajícího živičného krytu nebo podkladu hloubky přes 50 do 100 mm</t>
  </si>
  <si>
    <t>https://podminky.urs.cz/item/CS_URS_2023_01/919735112</t>
  </si>
  <si>
    <t>pro bourání</t>
  </si>
  <si>
    <t>997</t>
  </si>
  <si>
    <t>Přesun sutě</t>
  </si>
  <si>
    <t>44</t>
  </si>
  <si>
    <t>997221551</t>
  </si>
  <si>
    <t>Vodorovná doprava suti ze sypkých materiálů do 1 km</t>
  </si>
  <si>
    <t>-1027145909</t>
  </si>
  <si>
    <t>Vodorovná doprava suti bez naložení, ale se složením a s hrubým urovnáním ze sypkých materiálů, na vzdálenost do 1 km</t>
  </si>
  <si>
    <t>https://podminky.urs.cz/item/CS_URS_2023_01/997221551</t>
  </si>
  <si>
    <t>"kamenivo"1,8+2,9</t>
  </si>
  <si>
    <t>"asfalt"5,82</t>
  </si>
  <si>
    <t>45</t>
  </si>
  <si>
    <t>997221559</t>
  </si>
  <si>
    <t>Příplatek ZKD 1 km u vodorovné dopravy suti ze sypkých materiálů</t>
  </si>
  <si>
    <t>657202471</t>
  </si>
  <si>
    <t>Vodorovná doprava suti bez naložení, ale se složením a s hrubým urovnáním Příplatek k ceně za každý další i započatý 1 km přes 1 km</t>
  </si>
  <si>
    <t>https://podminky.urs.cz/item/CS_URS_2023_01/997221559</t>
  </si>
  <si>
    <t>10,52*14 'Přepočtené koeficientem množství</t>
  </si>
  <si>
    <t>46</t>
  </si>
  <si>
    <t>997221561</t>
  </si>
  <si>
    <t>Vodorovná doprava suti z kusových materiálů do 1 km</t>
  </si>
  <si>
    <t>-1535811022</t>
  </si>
  <si>
    <t>Vodorovná doprava suti bez naložení, ale se složením a s hrubým urovnáním z kusových materiálů, na vzdálenost do 1 km</t>
  </si>
  <si>
    <t>https://podminky.urs.cz/item/CS_URS_2023_01/997221561</t>
  </si>
  <si>
    <t>"dlažba"1,623</t>
  </si>
  <si>
    <t>"obruby"2,87</t>
  </si>
  <si>
    <t>47</t>
  </si>
  <si>
    <t>997221569</t>
  </si>
  <si>
    <t>Příplatek ZKD 1 km u vodorovné dopravy suti z kusových materiálů</t>
  </si>
  <si>
    <t>143386200</t>
  </si>
  <si>
    <t>https://podminky.urs.cz/item/CS_URS_2023_01/997221569</t>
  </si>
  <si>
    <t>4,493*14 'Přepočtené koeficientem množství</t>
  </si>
  <si>
    <t>48</t>
  </si>
  <si>
    <t>997221861</t>
  </si>
  <si>
    <t>Poplatek za uložení stavebního odpadu na recyklační skládce (skládkovné) z prostého betonu pod kódem 17 01 01</t>
  </si>
  <si>
    <t>1354505775</t>
  </si>
  <si>
    <t>Poplatek za uložení stavebního odpadu na recyklační skládce (skládkovné) z prostého betonu zatříděného do Katalogu odpadů pod kódem 17 01 01</t>
  </si>
  <si>
    <t>https://podminky.urs.cz/item/CS_URS_2023_01/997221861</t>
  </si>
  <si>
    <t>49</t>
  </si>
  <si>
    <t>997221873</t>
  </si>
  <si>
    <t>2119383221</t>
  </si>
  <si>
    <t>https://podminky.urs.cz/item/CS_URS_2023_01/997221873</t>
  </si>
  <si>
    <t>50</t>
  </si>
  <si>
    <t>997221875</t>
  </si>
  <si>
    <t>Poplatek za uložení stavebního odpadu na recyklační skládce (skládkovné) asfaltového bez obsahu dehtu zatříděného do Katalogu odpadů pod kódem 17 03 02</t>
  </si>
  <si>
    <t>-275252638</t>
  </si>
  <si>
    <t>https://podminky.urs.cz/item/CS_URS_2023_01/997221875</t>
  </si>
  <si>
    <t>998</t>
  </si>
  <si>
    <t>Přesun hmot</t>
  </si>
  <si>
    <t>51</t>
  </si>
  <si>
    <t>998223011</t>
  </si>
  <si>
    <t>Přesun hmot pro pozemní komunikace s krytem dlážděným</t>
  </si>
  <si>
    <t>305202878</t>
  </si>
  <si>
    <t>Přesun hmot pro pozemní komunikace s krytem dlážděným dopravní vzdálenost do 200 m jakékoliv délky objektu</t>
  </si>
  <si>
    <t>https://podminky.urs.cz/item/CS_URS_2023_01/998223011</t>
  </si>
  <si>
    <t>02 - SO 200 Lávka pro pěší</t>
  </si>
  <si>
    <t xml:space="preserve">    2 - Zakládání</t>
  </si>
  <si>
    <t xml:space="preserve">    4 - Vodorovné konstrukce</t>
  </si>
  <si>
    <t xml:space="preserve">    6 - Úpravy povrchů, podlahy a osazování výplní</t>
  </si>
  <si>
    <t>PSV - Práce a dodávky PSV</t>
  </si>
  <si>
    <t xml:space="preserve">    711 - Izolace proti vodě, vlhkosti a plynům</t>
  </si>
  <si>
    <t xml:space="preserve">    767 - Konstrukce zámečnické</t>
  </si>
  <si>
    <t>HZS - Hodinové zúčtovací sazby</t>
  </si>
  <si>
    <t>Zakládání</t>
  </si>
  <si>
    <t>274311128</t>
  </si>
  <si>
    <t>Základové pasy, prahy, věnce a ostruhy z betonu prostého C 30/37</t>
  </si>
  <si>
    <t>-1922303969</t>
  </si>
  <si>
    <t>Základové konstrukce z betonu prostého pasy, prahy, věnce a ostruhy ve výkopu nebo na hlavách pilot C 30/37</t>
  </si>
  <si>
    <t>https://podminky.urs.cz/item/CS_URS_2023_01/274311128</t>
  </si>
  <si>
    <t>2,413*0,725*0,3*2</t>
  </si>
  <si>
    <t>2,413*0,3*0,2*2</t>
  </si>
  <si>
    <t>274311191</t>
  </si>
  <si>
    <t>Příplatek k základovým pasům, prahům a věncům za betonáž malého rozsahu do 25 m3</t>
  </si>
  <si>
    <t>-397350937</t>
  </si>
  <si>
    <t>Základové konstrukce z betonu prostého Příplatek k cenám za betonáž malého rozsahu do 25 m3</t>
  </si>
  <si>
    <t>https://podminky.urs.cz/item/CS_URS_2023_01/274311191</t>
  </si>
  <si>
    <t>274354111</t>
  </si>
  <si>
    <t>Bednění základových pasů - zřízení</t>
  </si>
  <si>
    <t>-921103152</t>
  </si>
  <si>
    <t>Bednění základových konstrukcí pasů, prahů, věnců a ostruh zřízení</t>
  </si>
  <si>
    <t>https://podminky.urs.cz/item/CS_URS_2023_01/274354111</t>
  </si>
  <si>
    <t>2,413*0,5*2*2</t>
  </si>
  <si>
    <t>274354211</t>
  </si>
  <si>
    <t>Bednění základových pasů - odstranění</t>
  </si>
  <si>
    <t>-1785344981</t>
  </si>
  <si>
    <t>Bednění základových konstrukcí pasů, prahů, věnců a ostruh odstranění bednění</t>
  </si>
  <si>
    <t>https://podminky.urs.cz/item/CS_URS_2023_01/274354211</t>
  </si>
  <si>
    <t>Vodorovné konstrukce</t>
  </si>
  <si>
    <t>411354313</t>
  </si>
  <si>
    <t>Zřízení podpěrné konstrukce stropů výšky do 4 m tl přes 15 do 25 cm</t>
  </si>
  <si>
    <t>-1981314688</t>
  </si>
  <si>
    <t>Podpěrná konstrukce stropů - desek, kleneb a skořepin výška podepření do 4 m tloušťka stropu přes 15 do 25 cm zřízení</t>
  </si>
  <si>
    <t>https://podminky.urs.cz/item/CS_URS_2023_01/411354313</t>
  </si>
  <si>
    <t>Poznámka k položce:_x000d_
při realizaci musí být doražen požadavek Povodí Ohře, st.p., č.vyjádření POH/61052/2022-2/0321100,že nebudou při stavbě v průtočném profilu koryta osazovány dočasné podpěry če lešení.</t>
  </si>
  <si>
    <t>výkres ST06</t>
  </si>
  <si>
    <t>2,35*8,95</t>
  </si>
  <si>
    <t>411354314</t>
  </si>
  <si>
    <t>Odstranění podpěrné konstrukce stropů výšky do 4 m tl přes 15 do 25 cm</t>
  </si>
  <si>
    <t>-1388004002</t>
  </si>
  <si>
    <t>Podpěrná konstrukce stropů - desek, kleneb a skořepin výška podepření do 4 m tloušťka stropu přes 15 do 25 cm odstranění</t>
  </si>
  <si>
    <t>https://podminky.urs.cz/item/CS_URS_2023_01/411354314</t>
  </si>
  <si>
    <t>421321108</t>
  </si>
  <si>
    <t>Mostní nosné konstrukce deskové přechodové ze ŽB C 30/37</t>
  </si>
  <si>
    <t>-1563155877</t>
  </si>
  <si>
    <t>Mostní železobetonové nosné konstrukce deskové nebo klenbové deskové přechodové, z betonu C 30/37</t>
  </si>
  <si>
    <t>https://podminky.urs.cz/item/CS_URS_2023_01/421321108</t>
  </si>
  <si>
    <t>2,35*8,95*0,17</t>
  </si>
  <si>
    <t>421321192</t>
  </si>
  <si>
    <t>Příplatek k mostní železobetonové nosné konstrukci deskové nebo klenbové za betonáž malého rozsahu do 50 m3</t>
  </si>
  <si>
    <t>-1599764045</t>
  </si>
  <si>
    <t>Mostní železobetonové nosné konstrukce deskové nebo klenbové Příplatek k cenám za betonáž malého rozsahu do 50 m3</t>
  </si>
  <si>
    <t>https://podminky.urs.cz/item/CS_URS_2023_01/421321192</t>
  </si>
  <si>
    <t>421321199.R</t>
  </si>
  <si>
    <t>Mostní železobetonové nosné konstrukce deskové nebo klenbové Příplatek k cenám za úpravu povrchu lávky ocelovým koštětem</t>
  </si>
  <si>
    <t>854010046</t>
  </si>
  <si>
    <t>421351111</t>
  </si>
  <si>
    <t>Bednění přesahu spřažené mostovky š do 600 mm - zřízení</t>
  </si>
  <si>
    <t>712263547</t>
  </si>
  <si>
    <t>Bednění deskových konstrukcí mostů z betonu železového nebo předpjatého zřízení přesahu spřažené mostovky šíře do 600 mm</t>
  </si>
  <si>
    <t>https://podminky.urs.cz/item/CS_URS_2023_01/421351111</t>
  </si>
  <si>
    <t>421351131</t>
  </si>
  <si>
    <t>Bednění boční stěny konstrukcí mostů výšky do 350 mm - zřízení</t>
  </si>
  <si>
    <t>848707246</t>
  </si>
  <si>
    <t>Bednění deskových konstrukcí mostů z betonu železového nebo předpjatého zřízení boční stěny výšky do 350 mm</t>
  </si>
  <si>
    <t>https://podminky.urs.cz/item/CS_URS_2023_01/421351131</t>
  </si>
  <si>
    <t>(8,95+2,35)*2*0,17</t>
  </si>
  <si>
    <t>421351211</t>
  </si>
  <si>
    <t>Bednění přesahu spřažené mostovky š do 600 mm - odstranění</t>
  </si>
  <si>
    <t>65533951</t>
  </si>
  <si>
    <t>Bednění deskových konstrukcí mostů z betonu železového nebo předpjatého odstranění přesahu spřažené mostovky šíře do 600 mm</t>
  </si>
  <si>
    <t>https://podminky.urs.cz/item/CS_URS_2023_01/421351211</t>
  </si>
  <si>
    <t>421351212</t>
  </si>
  <si>
    <t>Bednění boků přechodové desky konstrukcí mostů - odstranění</t>
  </si>
  <si>
    <t>-482048871</t>
  </si>
  <si>
    <t>Bednění deskových konstrukcí mostů z betonu železového nebo předpjatého odstranění boků přechodové desky</t>
  </si>
  <si>
    <t>https://podminky.urs.cz/item/CS_URS_2023_01/421351212</t>
  </si>
  <si>
    <t>421361226</t>
  </si>
  <si>
    <t>Výztuž ŽB deskového mostu z betonářské oceli 10 505</t>
  </si>
  <si>
    <t>-1140369911</t>
  </si>
  <si>
    <t>Výztuž deskových konstrukcí z betonářské oceli 10 505 (R) nebo BSt 500 deskového mostu</t>
  </si>
  <si>
    <t>https://podminky.urs.cz/item/CS_URS_2023_01/421361226</t>
  </si>
  <si>
    <t>583,597*1,15/1000</t>
  </si>
  <si>
    <t>421953011</t>
  </si>
  <si>
    <t>Dřevěné mostní podlahy dočasné z fošen a hranolů - výroba</t>
  </si>
  <si>
    <t>824964243</t>
  </si>
  <si>
    <t>Dřevěné mostní podlahy z fošen a hranolů dočasné výroba</t>
  </si>
  <si>
    <t>https://podminky.urs.cz/item/CS_URS_2023_01/421953011</t>
  </si>
  <si>
    <t>8,2*1,2*2</t>
  </si>
  <si>
    <t>421953112</t>
  </si>
  <si>
    <t>Dřevěné mostní podlahy dočasné z fošen a hranolů - montáž</t>
  </si>
  <si>
    <t>1080333309</t>
  </si>
  <si>
    <t>Dřevěné mostní podlahy z fošen a hranolů dočasné montáž</t>
  </si>
  <si>
    <t>https://podminky.urs.cz/item/CS_URS_2023_01/421953112</t>
  </si>
  <si>
    <t>421953211</t>
  </si>
  <si>
    <t>Dřevěné mostní podlahy dočasné z fošen a hranolů - odstranění</t>
  </si>
  <si>
    <t>-1936976711</t>
  </si>
  <si>
    <t>Dřevěné mostní podlahy z fošen a hranolů dočasné odstranění</t>
  </si>
  <si>
    <t>https://podminky.urs.cz/item/CS_URS_2023_01/421953211</t>
  </si>
  <si>
    <t>423176511</t>
  </si>
  <si>
    <t>Montáž atypické OK š do 2,4 m, v do 3,0 m most o 1 poli rozpětí do 13 m</t>
  </si>
  <si>
    <t>1937439875</t>
  </si>
  <si>
    <t>Montáž atypické nebo speciální ocelové konstrukce šířky do 2,4 m, výšky do 3 m mostu o jednom poli, rozpětí pole do 13 m</t>
  </si>
  <si>
    <t>https://podminky.urs.cz/item/CS_URS_2023_01/423176511</t>
  </si>
  <si>
    <t>výkres ST04</t>
  </si>
  <si>
    <t>1663,2/1000</t>
  </si>
  <si>
    <t>423SPCM 1</t>
  </si>
  <si>
    <t xml:space="preserve">Výroba a dodávka ocelové konstrukce mostu, včetně všech povrchových  úprav,dílenské dokumentace </t>
  </si>
  <si>
    <t>1412106318</t>
  </si>
  <si>
    <t xml:space="preserve">Výroba a dodávka ocelové konstrukce mostu, včetně všech povrchových  úprav,dílenské dokumentace</t>
  </si>
  <si>
    <t>1663*1,15</t>
  </si>
  <si>
    <t>423SPCM 2</t>
  </si>
  <si>
    <t>Spřahovací prvek X-HVB 125 #348181</t>
  </si>
  <si>
    <t>100 ks</t>
  </si>
  <si>
    <t>998619542</t>
  </si>
  <si>
    <t>114/100*1,1</t>
  </si>
  <si>
    <t>428941122</t>
  </si>
  <si>
    <t>Osazení mostního ložiska ocelového válečkového zatížení přes 1800 do 2500 kN</t>
  </si>
  <si>
    <t>1438264842</t>
  </si>
  <si>
    <t>Osazení mostního ložiska ocelového nebo hrncového ocelového válečkového do 2500 kN</t>
  </si>
  <si>
    <t>https://podminky.urs.cz/item/CS_URS_2023_01/428941122</t>
  </si>
  <si>
    <t>423SPCM 3</t>
  </si>
  <si>
    <t>Ložiskové bloky – plech P15,250x250, 4x trn z R20 (B500B – výztuž), navařená záv. tyč, 1ks – cca 15kg, PKO 2x základ, 1 x vrchní nátěr, podlití plastmaltou, gumová deska EPDM 20 mm, min.5MPa, trubka DN 50, vyplněná pěnou.</t>
  </si>
  <si>
    <t>1568284885</t>
  </si>
  <si>
    <t>15*4</t>
  </si>
  <si>
    <t>Úpravy povrchů, podlahy a osazování výplní</t>
  </si>
  <si>
    <t>622335113</t>
  </si>
  <si>
    <t>Oprava cementové štukové omítky vnějších stěn v rozsahu přes 30 do 50 %</t>
  </si>
  <si>
    <t>1765781046</t>
  </si>
  <si>
    <t>Oprava cementové omítky vnějších ploch štukové stěn, v rozsahu opravované plochy přes 30 do 50%</t>
  </si>
  <si>
    <t>https://podminky.urs.cz/item/CS_URS_2023_01/622335113</t>
  </si>
  <si>
    <t>629995101</t>
  </si>
  <si>
    <t>Očištění vnějších ploch tlakovou vodou</t>
  </si>
  <si>
    <t>1632008418</t>
  </si>
  <si>
    <t>Očištění vnějších ploch tlakovou vodou omytím</t>
  </si>
  <si>
    <t>https://podminky.urs.cz/item/CS_URS_2023_01/629995101</t>
  </si>
  <si>
    <t>963051111</t>
  </si>
  <si>
    <t>Bourání mostní nosné konstrukce z ŽB</t>
  </si>
  <si>
    <t>370412333</t>
  </si>
  <si>
    <t>Bourání mostních konstrukcí nosných konstrukcí ze železového betonu</t>
  </si>
  <si>
    <t>https://podminky.urs.cz/item/CS_URS_2023_01/963051111</t>
  </si>
  <si>
    <t>mostní deska</t>
  </si>
  <si>
    <t>2,35*8,95*0,2</t>
  </si>
  <si>
    <t>mostní opěra</t>
  </si>
  <si>
    <t>2,35*0,8*0,35*2</t>
  </si>
  <si>
    <t>978036161</t>
  </si>
  <si>
    <t>Otlučení (osekání) cementových omítek vnějších ploch v rozsahu přes 30 do 50 %</t>
  </si>
  <si>
    <t>-421457868</t>
  </si>
  <si>
    <t>Otlučení cementových omítek vnějších ploch s vyškrabáním spar zdiva a s očištěním povrchu, v rozsahu přes 40 do 50 %</t>
  </si>
  <si>
    <t>https://podminky.urs.cz/item/CS_URS_2023_01/978036161</t>
  </si>
  <si>
    <t>stávající opěra - předpoklad výměry - bude upřesněno při realizaci</t>
  </si>
  <si>
    <t>(0,8+2,5+0,8)*1,55*2</t>
  </si>
  <si>
    <t>997013501</t>
  </si>
  <si>
    <t>Odvoz suti a vybouraných hmot na skládku nebo meziskládku do 1 km se složením</t>
  </si>
  <si>
    <t>2055639028</t>
  </si>
  <si>
    <t>Odvoz suti a vybouraných hmot na skládku nebo meziskládku se složením, na vzdálenost do 1 km</t>
  </si>
  <si>
    <t>https://podminky.urs.cz/item/CS_URS_2023_01/997013501</t>
  </si>
  <si>
    <t>ocelová kontrukce do kovošrotu</t>
  </si>
  <si>
    <t>1,949</t>
  </si>
  <si>
    <t>21363347</t>
  </si>
  <si>
    <t>997013509</t>
  </si>
  <si>
    <t>Příplatek k odvozu suti a vybouraných hmot na skládku ZKD 1 km přes 1 km</t>
  </si>
  <si>
    <t>264019596</t>
  </si>
  <si>
    <t>Odvoz suti a vybouraných hmot na skládku nebo meziskládku se složením, na vzdálenost Příplatek k ceně za každý další i započatý 1 km přes 1 km</t>
  </si>
  <si>
    <t>https://podminky.urs.cz/item/CS_URS_2023_01/997013509</t>
  </si>
  <si>
    <t>1,949*14</t>
  </si>
  <si>
    <t>-1556835907</t>
  </si>
  <si>
    <t>13,624*14 'Přepočtené koeficientem množství</t>
  </si>
  <si>
    <t>997013510</t>
  </si>
  <si>
    <t>-782363706</t>
  </si>
  <si>
    <t>Výzisk z kovošrou</t>
  </si>
  <si>
    <t>997013602</t>
  </si>
  <si>
    <t>Poplatek za uložení na skládce (skládkovné) stavebního odpadu železobetonového kód odpadu 17 01 01</t>
  </si>
  <si>
    <t>122901071</t>
  </si>
  <si>
    <t>Poplatek za uložení stavebního odpadu na skládce (skládkovné) z armovaného betonu zatříděného do Katalogu odpadů pod kódem 17 01 01</t>
  </si>
  <si>
    <t>https://podminky.urs.cz/item/CS_URS_2023_01/997013602</t>
  </si>
  <si>
    <t>998212111</t>
  </si>
  <si>
    <t>Přesun hmot pro mosty zděné, monolitické betonové nebo ocelové v do 20 m</t>
  </si>
  <si>
    <t>26819139</t>
  </si>
  <si>
    <t>Přesun hmot pro mosty zděné, betonové monolitické, spřažené ocelobetonové nebo kovové vodorovná dopravní vzdálenost do 100 m výška mostu do 20 m</t>
  </si>
  <si>
    <t>https://podminky.urs.cz/item/CS_URS_2023_01/998212111</t>
  </si>
  <si>
    <t>PSV</t>
  </si>
  <si>
    <t>Práce a dodávky PSV</t>
  </si>
  <si>
    <t>711</t>
  </si>
  <si>
    <t>Izolace proti vodě, vlhkosti a plynům</t>
  </si>
  <si>
    <t>711111001</t>
  </si>
  <si>
    <t>Provedení izolace proti zemní vlhkosti vodorovné za studena nátěrem penetračním</t>
  </si>
  <si>
    <t>-695665588</t>
  </si>
  <si>
    <t>Provedení izolace proti zemní vlhkosti natěradly a tmely za studena na ploše vodorovné V nátěrem penetračním</t>
  </si>
  <si>
    <t>https://podminky.urs.cz/item/CS_URS_2023_01/711111001</t>
  </si>
  <si>
    <t>2,413*0,725*2</t>
  </si>
  <si>
    <t>11163150</t>
  </si>
  <si>
    <t>lak penetrační asfaltový</t>
  </si>
  <si>
    <t>821364298</t>
  </si>
  <si>
    <t>3,499*0,0003 'Přepočtené koeficientem množství</t>
  </si>
  <si>
    <t>711112001</t>
  </si>
  <si>
    <t>Provedení izolace proti zemní vlhkosti svislé za studena nátěrem penetračním</t>
  </si>
  <si>
    <t>147432802</t>
  </si>
  <si>
    <t>Provedení izolace proti zemní vlhkosti natěradly a tmely za studena na ploše svislé S nátěrem penetračním</t>
  </si>
  <si>
    <t>https://podminky.urs.cz/item/CS_URS_2023_01/711112001</t>
  </si>
  <si>
    <t>2,413*0,5*2</t>
  </si>
  <si>
    <t>-302034699</t>
  </si>
  <si>
    <t>2,413*0,00034 'Přepočtené koeficientem množství</t>
  </si>
  <si>
    <t>711131101</t>
  </si>
  <si>
    <t>Provedení izolace proti zemní vlhkosti pásy na sucho vodorovné AIP nebo tkaninou</t>
  </si>
  <si>
    <t>-1468863417</t>
  </si>
  <si>
    <t>Provedení izolace proti zemní vlhkosti pásy na sucho AIP nebo tkaniny na ploše vodorovné V</t>
  </si>
  <si>
    <t>https://podminky.urs.cz/item/CS_URS_2023_01/711131101</t>
  </si>
  <si>
    <t>62853001</t>
  </si>
  <si>
    <t>pás asfaltový samolepicí modifikovaný SBS tl 4,0mm s vložkou ze skleněné tkaniny se spalitelnou fólií nebo jemnozrnným minerálním posypem nebo textilií na horním povrchu</t>
  </si>
  <si>
    <t>-114556857</t>
  </si>
  <si>
    <t>3,499*1,1655 'Přepočtené koeficientem množství</t>
  </si>
  <si>
    <t>711132101</t>
  </si>
  <si>
    <t>Provedení izolace proti zemní vlhkosti pásy na sucho svislé AIP nebo tkaninou</t>
  </si>
  <si>
    <t>-195983463</t>
  </si>
  <si>
    <t>Provedení izolace proti zemní vlhkosti pásy na sucho AIP nebo tkaniny na ploše svislé S</t>
  </si>
  <si>
    <t>https://podminky.urs.cz/item/CS_URS_2023_01/711132101</t>
  </si>
  <si>
    <t>-1049618304</t>
  </si>
  <si>
    <t>2,413*1,221 'Přepočtené koeficientem množství</t>
  </si>
  <si>
    <t>7111613.R01</t>
  </si>
  <si>
    <t>Izolace proti zemní vlhkosti a beztlakové vodě ostatní ukončení izolace nerezovou lištou</t>
  </si>
  <si>
    <t>-1042584713</t>
  </si>
  <si>
    <t>2*2,413</t>
  </si>
  <si>
    <t>998711101</t>
  </si>
  <si>
    <t>Přesun hmot tonážní pro izolace proti vodě, vlhkosti a plynům v objektech v do 6 m</t>
  </si>
  <si>
    <t>-299877534</t>
  </si>
  <si>
    <t>Přesun hmot pro izolace proti vodě, vlhkosti a plynům stanovený z hmotnosti přesunovaného materiálu vodorovná dopravní vzdálenost do 50 m v objektech výšky do 6 m</t>
  </si>
  <si>
    <t>https://podminky.urs.cz/item/CS_URS_2023_01/998711101</t>
  </si>
  <si>
    <t>998711181</t>
  </si>
  <si>
    <t>Příplatek k přesunu hmot tonážní 711 prováděný bez použití mechanizace</t>
  </si>
  <si>
    <t>532510180</t>
  </si>
  <si>
    <t>Přesun hmot pro izolace proti vodě, vlhkosti a plynům stanovený z hmotnosti přesunovaného materiálu Příplatek k cenám za přesun prováděný bez použití mechanizace pro jakoukoliv výšku objektu</t>
  </si>
  <si>
    <t>https://podminky.urs.cz/item/CS_URS_2023_01/998711181</t>
  </si>
  <si>
    <t>767</t>
  </si>
  <si>
    <t>Konstrukce zámečnické</t>
  </si>
  <si>
    <t>767161111</t>
  </si>
  <si>
    <t>Montáž zábradlí rovného z trubek do zdi hm do 20 kg</t>
  </si>
  <si>
    <t>-602908448</t>
  </si>
  <si>
    <t>Montáž zábradlí rovného z trubek nebo tenkostěnných profilů do zdiva, hmotnosti 1 m zábradlí do 20 kg</t>
  </si>
  <si>
    <t>https://podminky.urs.cz/item/CS_URS_2023_01/767161111</t>
  </si>
  <si>
    <t>výkres ST 05</t>
  </si>
  <si>
    <t>8,95*2</t>
  </si>
  <si>
    <t>767SPCM 1</t>
  </si>
  <si>
    <t>Výroba a dodávka zábradlí , včetně všech povrchových úprav, kotevních prvků a dílenské dokumentace</t>
  </si>
  <si>
    <t>986129163</t>
  </si>
  <si>
    <t>211*1,15</t>
  </si>
  <si>
    <t>767161813</t>
  </si>
  <si>
    <t>Demontáž zábradlí rovného nerozebíratelného hmotnosti 1 m zábradlí do 20 kg do suti</t>
  </si>
  <si>
    <t>1875658282</t>
  </si>
  <si>
    <t>Demontáž zábradlí do suti rovného nerozebíratelný spoj hmotnosti 1 m zábradlí do 20 kg</t>
  </si>
  <si>
    <t>https://podminky.urs.cz/item/CS_URS_2023_01/767161813</t>
  </si>
  <si>
    <t>767996803</t>
  </si>
  <si>
    <t>Demontáž atypických zámečnických konstrukcí rozebráním hm jednotlivých dílů přes 100 do 250 kg</t>
  </si>
  <si>
    <t>325856354</t>
  </si>
  <si>
    <t>Demontáž ostatních zámečnických konstrukcí rozebráním o hmotnosti jednotlivých dílů přes 100 do 250 kg</t>
  </si>
  <si>
    <t>https://podminky.urs.cz/item/CS_URS_2023_01/767996803</t>
  </si>
  <si>
    <t>1663</t>
  </si>
  <si>
    <t>998767101</t>
  </si>
  <si>
    <t>Přesun hmot tonážní pro zámečnické konstrukce v objektech v do 6 m</t>
  </si>
  <si>
    <t>-1618608140</t>
  </si>
  <si>
    <t>Přesun hmot pro zámečnické konstrukce stanovený z hmotnosti přesunovaného materiálu vodorovná dopravní vzdálenost do 50 m v objektech výšky do 6 m</t>
  </si>
  <si>
    <t>https://podminky.urs.cz/item/CS_URS_2023_01/998767101</t>
  </si>
  <si>
    <t>998767181</t>
  </si>
  <si>
    <t>Příplatek k přesunu hmot tonážní 767 prováděný bez použití mechanizace</t>
  </si>
  <si>
    <t>-1156144925</t>
  </si>
  <si>
    <t>Přesun hmot pro zámečnické konstrukce stanovený z hmotnosti přesunovaného materiálu Příplatek k cenám za přesun prováděný bez použití mechanizace pro jakoukoliv výšku objektu</t>
  </si>
  <si>
    <t>https://podminky.urs.cz/item/CS_URS_2023_01/998767181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</si>
  <si>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</si>
  <si>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</si>
  <si>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</si>
  <si>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</si>
  <si>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</si>
  <si>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</si>
  <si>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810522335</t>
  </si>
  <si>
    <t>Hodinové zúčtovací sazby profesí HSV zemní a pomocné práce stavební dělník</t>
  </si>
  <si>
    <t>https://podminky.urs.cz/item/CS_URS_2023_01/HZS1292</t>
  </si>
  <si>
    <t>Čištění koryta v průběhu výstavby</t>
  </si>
  <si>
    <t xml:space="preserve">Vyčištění koryta po  realizaci</t>
  </si>
  <si>
    <t>03 -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</si>
  <si>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</si>
  <si>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</si>
  <si>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</si>
  <si>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</si>
  <si>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VRN9 - Ostatní náklady</t>
  </si>
  <si>
    <t>Vedlejší rozpočtové náklady</t>
  </si>
  <si>
    <t>VRN1</t>
  </si>
  <si>
    <t>Průzkumné, geodetické a projektové práce</t>
  </si>
  <si>
    <t>010001001</t>
  </si>
  <si>
    <t>Průzkumné, geodetické a projektové práce - geodetické práce před zahájením, v průběhu výstavby a po dokončení</t>
  </si>
  <si>
    <t>Kč</t>
  </si>
  <si>
    <t>1024</t>
  </si>
  <si>
    <t>1844154948</t>
  </si>
  <si>
    <t>VRN3</t>
  </si>
  <si>
    <t>Zařízení staveniště</t>
  </si>
  <si>
    <t>030001000</t>
  </si>
  <si>
    <t>%</t>
  </si>
  <si>
    <t>-194490737</t>
  </si>
  <si>
    <t>https://podminky.urs.cz/item/CS_URS_2023_01/030001000</t>
  </si>
  <si>
    <t>VRN6</t>
  </si>
  <si>
    <t>Územní vlivy</t>
  </si>
  <si>
    <t>060001001</t>
  </si>
  <si>
    <t>Územní vlivy - Přechodné dopravní značení vč.návrhu a projednání s dotčenými orgány, dodávky dopravních značek a světelného signalizačního zařízení,provoz a údržba po dobu realizace</t>
  </si>
  <si>
    <t>kpl</t>
  </si>
  <si>
    <t>230769691</t>
  </si>
  <si>
    <t>060001002</t>
  </si>
  <si>
    <t>Územní vlivy - ztížené dopravní podmínky pro dopravu materiálu</t>
  </si>
  <si>
    <t>947943839</t>
  </si>
  <si>
    <t>060001003</t>
  </si>
  <si>
    <t>Územní vlivy - uvedení dotčených pozemků do původního stavu</t>
  </si>
  <si>
    <t>-756109696</t>
  </si>
  <si>
    <t>VRN9</t>
  </si>
  <si>
    <t>Ostatní náklady</t>
  </si>
  <si>
    <t>090001001</t>
  </si>
  <si>
    <t>Ostatní náklady - hutnící zkoušky</t>
  </si>
  <si>
    <t>-743706095</t>
  </si>
  <si>
    <t>Poznámka k položce:_x000d_
kontrola míry zhutnění modulem přetvárnosti na hotové vrstvě</t>
  </si>
  <si>
    <t>090001002</t>
  </si>
  <si>
    <t>Ostatní náklady - kompletní DSPS, včetně geometrického plánu,zanesení do KN</t>
  </si>
  <si>
    <t>-1774802244</t>
  </si>
  <si>
    <t>Poznámka k položce:_x000d_
PROVEDENÍ V DIGITÁLNÍ FORMĚ</t>
  </si>
  <si>
    <t>090001003</t>
  </si>
  <si>
    <t>Ostatní náklady - vypracování RDS</t>
  </si>
  <si>
    <t>898408313</t>
  </si>
  <si>
    <t xml:space="preserve">Poznámka k položce:_x000d_
zahrnuje upřesňující průzkumy, vypracování technologických postupů , výrobních výkresů, plánů BOZP atd. </t>
  </si>
  <si>
    <t>090001004</t>
  </si>
  <si>
    <t>Ostatní náklady - vypracování havarijního plánu ,dle vyhlášky č.450/2005 sb. včetně projednání s příslušným vodoprávním úřadem</t>
  </si>
  <si>
    <t>866205794</t>
  </si>
  <si>
    <t>090001005</t>
  </si>
  <si>
    <t xml:space="preserve">Ostatní náklady - vypracování povodňového plánu  ,dle TNV 75 2931. včetně projednání s příslušným úřadem v obci</t>
  </si>
  <si>
    <t>-1909431406</t>
  </si>
  <si>
    <t>Ostatní náklady - vypracování povodňového plánu ,dle TNV 75 2931. včetně projednání s příslušným úřadem v obci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</si>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</sst>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3106171" TargetMode="External" /><Relationship Id="rId2" Type="http://schemas.openxmlformats.org/officeDocument/2006/relationships/hyperlink" Target="https://podminky.urs.cz/item/CS_URS_2023_01/113107311" TargetMode="External" /><Relationship Id="rId3" Type="http://schemas.openxmlformats.org/officeDocument/2006/relationships/hyperlink" Target="https://podminky.urs.cz/item/CS_URS_2023_01/113107322" TargetMode="External" /><Relationship Id="rId4" Type="http://schemas.openxmlformats.org/officeDocument/2006/relationships/hyperlink" Target="https://podminky.urs.cz/item/CS_URS_2023_01/113107345" TargetMode="External" /><Relationship Id="rId5" Type="http://schemas.openxmlformats.org/officeDocument/2006/relationships/hyperlink" Target="https://podminky.urs.cz/item/CS_URS_2023_01/113202111" TargetMode="External" /><Relationship Id="rId6" Type="http://schemas.openxmlformats.org/officeDocument/2006/relationships/hyperlink" Target="https://podminky.urs.cz/item/CS_URS_2023_01/116951201" TargetMode="External" /><Relationship Id="rId7" Type="http://schemas.openxmlformats.org/officeDocument/2006/relationships/hyperlink" Target="https://podminky.urs.cz/item/CS_URS_2023_01/122151401" TargetMode="External" /><Relationship Id="rId8" Type="http://schemas.openxmlformats.org/officeDocument/2006/relationships/hyperlink" Target="https://podminky.urs.cz/item/CS_URS_2023_01/122252203" TargetMode="External" /><Relationship Id="rId9" Type="http://schemas.openxmlformats.org/officeDocument/2006/relationships/hyperlink" Target="https://podminky.urs.cz/item/CS_URS_2023_01/162751117" TargetMode="External" /><Relationship Id="rId10" Type="http://schemas.openxmlformats.org/officeDocument/2006/relationships/hyperlink" Target="https://podminky.urs.cz/item/CS_URS_2023_01/162751119" TargetMode="External" /><Relationship Id="rId11" Type="http://schemas.openxmlformats.org/officeDocument/2006/relationships/hyperlink" Target="https://podminky.urs.cz/item/CS_URS_2023_01/171151111" TargetMode="External" /><Relationship Id="rId12" Type="http://schemas.openxmlformats.org/officeDocument/2006/relationships/hyperlink" Target="https://podminky.urs.cz/item/CS_URS_2023_01/171152501" TargetMode="External" /><Relationship Id="rId13" Type="http://schemas.openxmlformats.org/officeDocument/2006/relationships/hyperlink" Target="https://podminky.urs.cz/item/CS_URS_2023_01/171201231" TargetMode="External" /><Relationship Id="rId14" Type="http://schemas.openxmlformats.org/officeDocument/2006/relationships/hyperlink" Target="https://podminky.urs.cz/item/CS_URS_2023_01/171251201" TargetMode="External" /><Relationship Id="rId15" Type="http://schemas.openxmlformats.org/officeDocument/2006/relationships/hyperlink" Target="https://podminky.urs.cz/item/CS_URS_2023_01/181252305" TargetMode="External" /><Relationship Id="rId16" Type="http://schemas.openxmlformats.org/officeDocument/2006/relationships/hyperlink" Target="https://podminky.urs.cz/item/CS_URS_2023_01/181351003" TargetMode="External" /><Relationship Id="rId17" Type="http://schemas.openxmlformats.org/officeDocument/2006/relationships/hyperlink" Target="https://podminky.urs.cz/item/CS_URS_2023_01/181411132" TargetMode="External" /><Relationship Id="rId18" Type="http://schemas.openxmlformats.org/officeDocument/2006/relationships/hyperlink" Target="https://podminky.urs.cz/item/CS_URS_2023_01/185802113" TargetMode="External" /><Relationship Id="rId19" Type="http://schemas.openxmlformats.org/officeDocument/2006/relationships/hyperlink" Target="https://podminky.urs.cz/item/CS_URS_2023_01/185804311" TargetMode="External" /><Relationship Id="rId20" Type="http://schemas.openxmlformats.org/officeDocument/2006/relationships/hyperlink" Target="https://podminky.urs.cz/item/CS_URS_2023_01/185851121" TargetMode="External" /><Relationship Id="rId21" Type="http://schemas.openxmlformats.org/officeDocument/2006/relationships/hyperlink" Target="https://podminky.urs.cz/item/CS_URS_2023_01/564851011" TargetMode="External" /><Relationship Id="rId22" Type="http://schemas.openxmlformats.org/officeDocument/2006/relationships/hyperlink" Target="https://podminky.urs.cz/item/CS_URS_2023_01/564861011" TargetMode="External" /><Relationship Id="rId23" Type="http://schemas.openxmlformats.org/officeDocument/2006/relationships/hyperlink" Target="https://podminky.urs.cz/item/CS_URS_2023_01/564871016" TargetMode="External" /><Relationship Id="rId24" Type="http://schemas.openxmlformats.org/officeDocument/2006/relationships/hyperlink" Target="https://podminky.urs.cz/item/CS_URS_2023_01/596212210" TargetMode="External" /><Relationship Id="rId25" Type="http://schemas.openxmlformats.org/officeDocument/2006/relationships/hyperlink" Target="https://podminky.urs.cz/item/CS_URS_2023_01/911111111" TargetMode="External" /><Relationship Id="rId26" Type="http://schemas.openxmlformats.org/officeDocument/2006/relationships/hyperlink" Target="https://podminky.urs.cz/item/CS_URS_2023_01/914111111" TargetMode="External" /><Relationship Id="rId27" Type="http://schemas.openxmlformats.org/officeDocument/2006/relationships/hyperlink" Target="https://podminky.urs.cz/item/CS_URS_2023_01/914511111" TargetMode="External" /><Relationship Id="rId28" Type="http://schemas.openxmlformats.org/officeDocument/2006/relationships/hyperlink" Target="https://podminky.urs.cz/item/CS_URS_2023_01/916231212" TargetMode="External" /><Relationship Id="rId29" Type="http://schemas.openxmlformats.org/officeDocument/2006/relationships/hyperlink" Target="https://podminky.urs.cz/item/CS_URS_2023_01/919726203" TargetMode="External" /><Relationship Id="rId30" Type="http://schemas.openxmlformats.org/officeDocument/2006/relationships/hyperlink" Target="https://podminky.urs.cz/item/CS_URS_2023_01/919732221" TargetMode="External" /><Relationship Id="rId31" Type="http://schemas.openxmlformats.org/officeDocument/2006/relationships/hyperlink" Target="https://podminky.urs.cz/item/CS_URS_2023_01/919735111" TargetMode="External" /><Relationship Id="rId32" Type="http://schemas.openxmlformats.org/officeDocument/2006/relationships/hyperlink" Target="https://podminky.urs.cz/item/CS_URS_2023_01/919735112" TargetMode="External" /><Relationship Id="rId33" Type="http://schemas.openxmlformats.org/officeDocument/2006/relationships/hyperlink" Target="https://podminky.urs.cz/item/CS_URS_2023_01/997221551" TargetMode="External" /><Relationship Id="rId34" Type="http://schemas.openxmlformats.org/officeDocument/2006/relationships/hyperlink" Target="https://podminky.urs.cz/item/CS_URS_2023_01/997221559" TargetMode="External" /><Relationship Id="rId35" Type="http://schemas.openxmlformats.org/officeDocument/2006/relationships/hyperlink" Target="https://podminky.urs.cz/item/CS_URS_2023_01/997221561" TargetMode="External" /><Relationship Id="rId36" Type="http://schemas.openxmlformats.org/officeDocument/2006/relationships/hyperlink" Target="https://podminky.urs.cz/item/CS_URS_2023_01/997221569" TargetMode="External" /><Relationship Id="rId37" Type="http://schemas.openxmlformats.org/officeDocument/2006/relationships/hyperlink" Target="https://podminky.urs.cz/item/CS_URS_2023_01/997221861" TargetMode="External" /><Relationship Id="rId38" Type="http://schemas.openxmlformats.org/officeDocument/2006/relationships/hyperlink" Target="https://podminky.urs.cz/item/CS_URS_2023_01/997221873" TargetMode="External" /><Relationship Id="rId39" Type="http://schemas.openxmlformats.org/officeDocument/2006/relationships/hyperlink" Target="https://podminky.urs.cz/item/CS_URS_2023_01/997221875" TargetMode="External" /><Relationship Id="rId40" Type="http://schemas.openxmlformats.org/officeDocument/2006/relationships/hyperlink" Target="https://podminky.urs.cz/item/CS_URS_2023_01/998223011" TargetMode="External" /><Relationship Id="rId4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274311128" TargetMode="External" /><Relationship Id="rId2" Type="http://schemas.openxmlformats.org/officeDocument/2006/relationships/hyperlink" Target="https://podminky.urs.cz/item/CS_URS_2023_01/274311191" TargetMode="External" /><Relationship Id="rId3" Type="http://schemas.openxmlformats.org/officeDocument/2006/relationships/hyperlink" Target="https://podminky.urs.cz/item/CS_URS_2023_01/274354111" TargetMode="External" /><Relationship Id="rId4" Type="http://schemas.openxmlformats.org/officeDocument/2006/relationships/hyperlink" Target="https://podminky.urs.cz/item/CS_URS_2023_01/274354211" TargetMode="External" /><Relationship Id="rId5" Type="http://schemas.openxmlformats.org/officeDocument/2006/relationships/hyperlink" Target="https://podminky.urs.cz/item/CS_URS_2023_01/411354313" TargetMode="External" /><Relationship Id="rId6" Type="http://schemas.openxmlformats.org/officeDocument/2006/relationships/hyperlink" Target="https://podminky.urs.cz/item/CS_URS_2023_01/411354314" TargetMode="External" /><Relationship Id="rId7" Type="http://schemas.openxmlformats.org/officeDocument/2006/relationships/hyperlink" Target="https://podminky.urs.cz/item/CS_URS_2023_01/421321108" TargetMode="External" /><Relationship Id="rId8" Type="http://schemas.openxmlformats.org/officeDocument/2006/relationships/hyperlink" Target="https://podminky.urs.cz/item/CS_URS_2023_01/421321192" TargetMode="External" /><Relationship Id="rId9" Type="http://schemas.openxmlformats.org/officeDocument/2006/relationships/hyperlink" Target="https://podminky.urs.cz/item/CS_URS_2023_01/421351111" TargetMode="External" /><Relationship Id="rId10" Type="http://schemas.openxmlformats.org/officeDocument/2006/relationships/hyperlink" Target="https://podminky.urs.cz/item/CS_URS_2023_01/421351131" TargetMode="External" /><Relationship Id="rId11" Type="http://schemas.openxmlformats.org/officeDocument/2006/relationships/hyperlink" Target="https://podminky.urs.cz/item/CS_URS_2023_01/421351211" TargetMode="External" /><Relationship Id="rId12" Type="http://schemas.openxmlformats.org/officeDocument/2006/relationships/hyperlink" Target="https://podminky.urs.cz/item/CS_URS_2023_01/421351212" TargetMode="External" /><Relationship Id="rId13" Type="http://schemas.openxmlformats.org/officeDocument/2006/relationships/hyperlink" Target="https://podminky.urs.cz/item/CS_URS_2023_01/421361226" TargetMode="External" /><Relationship Id="rId14" Type="http://schemas.openxmlformats.org/officeDocument/2006/relationships/hyperlink" Target="https://podminky.urs.cz/item/CS_URS_2023_01/421953011" TargetMode="External" /><Relationship Id="rId15" Type="http://schemas.openxmlformats.org/officeDocument/2006/relationships/hyperlink" Target="https://podminky.urs.cz/item/CS_URS_2023_01/421953112" TargetMode="External" /><Relationship Id="rId16" Type="http://schemas.openxmlformats.org/officeDocument/2006/relationships/hyperlink" Target="https://podminky.urs.cz/item/CS_URS_2023_01/421953211" TargetMode="External" /><Relationship Id="rId17" Type="http://schemas.openxmlformats.org/officeDocument/2006/relationships/hyperlink" Target="https://podminky.urs.cz/item/CS_URS_2023_01/423176511" TargetMode="External" /><Relationship Id="rId18" Type="http://schemas.openxmlformats.org/officeDocument/2006/relationships/hyperlink" Target="https://podminky.urs.cz/item/CS_URS_2023_01/428941122" TargetMode="External" /><Relationship Id="rId19" Type="http://schemas.openxmlformats.org/officeDocument/2006/relationships/hyperlink" Target="https://podminky.urs.cz/item/CS_URS_2023_01/622335113" TargetMode="External" /><Relationship Id="rId20" Type="http://schemas.openxmlformats.org/officeDocument/2006/relationships/hyperlink" Target="https://podminky.urs.cz/item/CS_URS_2023_01/629995101" TargetMode="External" /><Relationship Id="rId21" Type="http://schemas.openxmlformats.org/officeDocument/2006/relationships/hyperlink" Target="https://podminky.urs.cz/item/CS_URS_2023_01/963051111" TargetMode="External" /><Relationship Id="rId22" Type="http://schemas.openxmlformats.org/officeDocument/2006/relationships/hyperlink" Target="https://podminky.urs.cz/item/CS_URS_2023_01/978036161" TargetMode="External" /><Relationship Id="rId23" Type="http://schemas.openxmlformats.org/officeDocument/2006/relationships/hyperlink" Target="https://podminky.urs.cz/item/CS_URS_2023_01/997013501" TargetMode="External" /><Relationship Id="rId24" Type="http://schemas.openxmlformats.org/officeDocument/2006/relationships/hyperlink" Target="https://podminky.urs.cz/item/CS_URS_2023_01/997013501" TargetMode="External" /><Relationship Id="rId25" Type="http://schemas.openxmlformats.org/officeDocument/2006/relationships/hyperlink" Target="https://podminky.urs.cz/item/CS_URS_2023_01/997013509" TargetMode="External" /><Relationship Id="rId26" Type="http://schemas.openxmlformats.org/officeDocument/2006/relationships/hyperlink" Target="https://podminky.urs.cz/item/CS_URS_2023_01/997013509" TargetMode="External" /><Relationship Id="rId27" Type="http://schemas.openxmlformats.org/officeDocument/2006/relationships/hyperlink" Target="https://podminky.urs.cz/item/CS_URS_2023_01/997013602" TargetMode="External" /><Relationship Id="rId28" Type="http://schemas.openxmlformats.org/officeDocument/2006/relationships/hyperlink" Target="https://podminky.urs.cz/item/CS_URS_2023_01/998212111" TargetMode="External" /><Relationship Id="rId29" Type="http://schemas.openxmlformats.org/officeDocument/2006/relationships/hyperlink" Target="https://podminky.urs.cz/item/CS_URS_2023_01/711111001" TargetMode="External" /><Relationship Id="rId30" Type="http://schemas.openxmlformats.org/officeDocument/2006/relationships/hyperlink" Target="https://podminky.urs.cz/item/CS_URS_2023_01/711112001" TargetMode="External" /><Relationship Id="rId31" Type="http://schemas.openxmlformats.org/officeDocument/2006/relationships/hyperlink" Target="https://podminky.urs.cz/item/CS_URS_2023_01/711131101" TargetMode="External" /><Relationship Id="rId32" Type="http://schemas.openxmlformats.org/officeDocument/2006/relationships/hyperlink" Target="https://podminky.urs.cz/item/CS_URS_2023_01/711132101" TargetMode="External" /><Relationship Id="rId33" Type="http://schemas.openxmlformats.org/officeDocument/2006/relationships/hyperlink" Target="https://podminky.urs.cz/item/CS_URS_2023_01/998711101" TargetMode="External" /><Relationship Id="rId34" Type="http://schemas.openxmlformats.org/officeDocument/2006/relationships/hyperlink" Target="https://podminky.urs.cz/item/CS_URS_2023_01/998711181" TargetMode="External" /><Relationship Id="rId35" Type="http://schemas.openxmlformats.org/officeDocument/2006/relationships/hyperlink" Target="https://podminky.urs.cz/item/CS_URS_2023_01/767161111" TargetMode="External" /><Relationship Id="rId36" Type="http://schemas.openxmlformats.org/officeDocument/2006/relationships/hyperlink" Target="https://podminky.urs.cz/item/CS_URS_2023_01/767161813" TargetMode="External" /><Relationship Id="rId37" Type="http://schemas.openxmlformats.org/officeDocument/2006/relationships/hyperlink" Target="https://podminky.urs.cz/item/CS_URS_2023_01/767996803" TargetMode="External" /><Relationship Id="rId38" Type="http://schemas.openxmlformats.org/officeDocument/2006/relationships/hyperlink" Target="https://podminky.urs.cz/item/CS_URS_2023_01/998767101" TargetMode="External" /><Relationship Id="rId39" Type="http://schemas.openxmlformats.org/officeDocument/2006/relationships/hyperlink" Target="https://podminky.urs.cz/item/CS_URS_2023_01/998767181" TargetMode="External" /><Relationship Id="rId40" Type="http://schemas.openxmlformats.org/officeDocument/2006/relationships/hyperlink" Target="https://podminky.urs.cz/item/CS_URS_2023_01/HZS1292" TargetMode="External" /><Relationship Id="rId4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30001000" TargetMode="External" /><Relationship Id="rId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202314-2220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Stavební úpravy lávky pro pěší na p.p.č.1609/1, k.ú.Údlice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10. 5. 2023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Obec Údlice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Bohemia Arch spol. s r.o.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Valová Radka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ROUND(SUM(AG55:AG57),2)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ROUND(SUM(AS55:AS57),2)</f>
        <v>0</v>
      </c>
      <c r="AT54" s="107">
        <f>ROUND(SUM(AV54:AW54),2)</f>
        <v>0</v>
      </c>
      <c r="AU54" s="108">
        <f>ROUND(SUM(AU55:AU57),5)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ROUND(SUM(AZ55:AZ57),2)</f>
        <v>0</v>
      </c>
      <c r="BA54" s="107">
        <f>ROUND(SUM(BA55:BA57),2)</f>
        <v>0</v>
      </c>
      <c r="BB54" s="107">
        <f>ROUND(SUM(BB55:BB57),2)</f>
        <v>0</v>
      </c>
      <c r="BC54" s="107">
        <f>ROUND(SUM(BC55:BC57),2)</f>
        <v>0</v>
      </c>
      <c r="BD54" s="109">
        <f>ROUND(SUM(BD55:BD57),2)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24.75" customHeight="1">
      <c r="A55" s="112" t="s">
        <v>76</v>
      </c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SO 100 Komunikace a 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'01 - SO 100 Komunikace a ...'!P85</f>
        <v>0</v>
      </c>
      <c r="AV55" s="121">
        <f>'01 - SO 100 Komunikace a ...'!J33</f>
        <v>0</v>
      </c>
      <c r="AW55" s="121">
        <f>'01 - SO 100 Komunikace a ...'!J34</f>
        <v>0</v>
      </c>
      <c r="AX55" s="121">
        <f>'01 - SO 100 Komunikace a ...'!J35</f>
        <v>0</v>
      </c>
      <c r="AY55" s="121">
        <f>'01 - SO 100 Komunikace a ...'!J36</f>
        <v>0</v>
      </c>
      <c r="AZ55" s="121">
        <f>'01 - SO 100 Komunikace a ...'!F33</f>
        <v>0</v>
      </c>
      <c r="BA55" s="121">
        <f>'01 - SO 100 Komunikace a ...'!F34</f>
        <v>0</v>
      </c>
      <c r="BB55" s="121">
        <f>'01 - SO 100 Komunikace a ...'!F35</f>
        <v>0</v>
      </c>
      <c r="BC55" s="121">
        <f>'01 - SO 100 Komunikace a ...'!F36</f>
        <v>0</v>
      </c>
      <c r="BD55" s="123">
        <f>'01 - SO 100 Komunikace a ...'!F37</f>
        <v>0</v>
      </c>
      <c r="BE55" s="7"/>
      <c r="BT55" s="124" t="s">
        <v>80</v>
      </c>
      <c r="BV55" s="124" t="s">
        <v>74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7" customFormat="1" ht="16.5" customHeight="1">
      <c r="A56" s="112" t="s">
        <v>76</v>
      </c>
      <c r="B56" s="113"/>
      <c r="C56" s="114"/>
      <c r="D56" s="115" t="s">
        <v>83</v>
      </c>
      <c r="E56" s="115"/>
      <c r="F56" s="115"/>
      <c r="G56" s="115"/>
      <c r="H56" s="115"/>
      <c r="I56" s="116"/>
      <c r="J56" s="115" t="s">
        <v>84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'02 - SO 200 Lávka pro pěší'!J30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79</v>
      </c>
      <c r="AR56" s="119"/>
      <c r="AS56" s="120">
        <v>0</v>
      </c>
      <c r="AT56" s="121">
        <f>ROUND(SUM(AV56:AW56),2)</f>
        <v>0</v>
      </c>
      <c r="AU56" s="122">
        <f>'02 - SO 200 Lávka pro pěší'!P90</f>
        <v>0</v>
      </c>
      <c r="AV56" s="121">
        <f>'02 - SO 200 Lávka pro pěší'!J33</f>
        <v>0</v>
      </c>
      <c r="AW56" s="121">
        <f>'02 - SO 200 Lávka pro pěší'!J34</f>
        <v>0</v>
      </c>
      <c r="AX56" s="121">
        <f>'02 - SO 200 Lávka pro pěší'!J35</f>
        <v>0</v>
      </c>
      <c r="AY56" s="121">
        <f>'02 - SO 200 Lávka pro pěší'!J36</f>
        <v>0</v>
      </c>
      <c r="AZ56" s="121">
        <f>'02 - SO 200 Lávka pro pěší'!F33</f>
        <v>0</v>
      </c>
      <c r="BA56" s="121">
        <f>'02 - SO 200 Lávka pro pěší'!F34</f>
        <v>0</v>
      </c>
      <c r="BB56" s="121">
        <f>'02 - SO 200 Lávka pro pěší'!F35</f>
        <v>0</v>
      </c>
      <c r="BC56" s="121">
        <f>'02 - SO 200 Lávka pro pěší'!F36</f>
        <v>0</v>
      </c>
      <c r="BD56" s="123">
        <f>'02 - SO 200 Lávka pro pěší'!F37</f>
        <v>0</v>
      </c>
      <c r="BE56" s="7"/>
      <c r="BT56" s="124" t="s">
        <v>80</v>
      </c>
      <c r="BV56" s="124" t="s">
        <v>74</v>
      </c>
      <c r="BW56" s="124" t="s">
        <v>85</v>
      </c>
      <c r="BX56" s="124" t="s">
        <v>5</v>
      </c>
      <c r="CL56" s="124" t="s">
        <v>19</v>
      </c>
      <c r="CM56" s="124" t="s">
        <v>82</v>
      </c>
    </row>
    <row r="57" s="7" customFormat="1" ht="16.5" customHeight="1">
      <c r="A57" s="112" t="s">
        <v>76</v>
      </c>
      <c r="B57" s="113"/>
      <c r="C57" s="114"/>
      <c r="D57" s="115" t="s">
        <v>86</v>
      </c>
      <c r="E57" s="115"/>
      <c r="F57" s="115"/>
      <c r="G57" s="115"/>
      <c r="H57" s="115"/>
      <c r="I57" s="116"/>
      <c r="J57" s="115" t="s">
        <v>87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'03 - VRN'!J30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79</v>
      </c>
      <c r="AR57" s="119"/>
      <c r="AS57" s="125">
        <v>0</v>
      </c>
      <c r="AT57" s="126">
        <f>ROUND(SUM(AV57:AW57),2)</f>
        <v>0</v>
      </c>
      <c r="AU57" s="127">
        <f>'03 - VRN'!P84</f>
        <v>0</v>
      </c>
      <c r="AV57" s="126">
        <f>'03 - VRN'!J33</f>
        <v>0</v>
      </c>
      <c r="AW57" s="126">
        <f>'03 - VRN'!J34</f>
        <v>0</v>
      </c>
      <c r="AX57" s="126">
        <f>'03 - VRN'!J35</f>
        <v>0</v>
      </c>
      <c r="AY57" s="126">
        <f>'03 - VRN'!J36</f>
        <v>0</v>
      </c>
      <c r="AZ57" s="126">
        <f>'03 - VRN'!F33</f>
        <v>0</v>
      </c>
      <c r="BA57" s="126">
        <f>'03 - VRN'!F34</f>
        <v>0</v>
      </c>
      <c r="BB57" s="126">
        <f>'03 - VRN'!F35</f>
        <v>0</v>
      </c>
      <c r="BC57" s="126">
        <f>'03 - VRN'!F36</f>
        <v>0</v>
      </c>
      <c r="BD57" s="128">
        <f>'03 - VRN'!F37</f>
        <v>0</v>
      </c>
      <c r="BE57" s="7"/>
      <c r="BT57" s="124" t="s">
        <v>80</v>
      </c>
      <c r="BV57" s="124" t="s">
        <v>74</v>
      </c>
      <c r="BW57" s="124" t="s">
        <v>88</v>
      </c>
      <c r="BX57" s="124" t="s">
        <v>5</v>
      </c>
      <c r="CL57" s="124" t="s">
        <v>19</v>
      </c>
      <c r="CM57" s="124" t="s">
        <v>82</v>
      </c>
    </row>
    <row r="58" s="2" customFormat="1" ht="30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sheetProtection sheet="1" formatColumns="0" formatRows="0" objects="1" scenarios="1" spinCount="100000" saltValue="AiF1MpddSNfNHijPuzYNe+oHy6wunD0uyq9q5MsUEe5k91XIiKt83YEg+Fgv4sKejae5AjvgMJm1mXAkOQZU2g==" hashValue="t+Gp6CsVIOcpPvS69koRasLQAJwYnBVFYaHYCWZs2G3EQJxJMVGCnU2Cx8iMC7PcfNen2mRwee3cv80mgaH5QQ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1 - SO 100 Komunikace a ...'!C2" display="/"/>
    <hyperlink ref="A56" location="'02 - SO 200 Lávka pro pěší'!C2" display="/"/>
    <hyperlink ref="A57" location="'0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lávky pro pěší na p.p.č.1609/1, k.ú.Údlice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10. 5. 2023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92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ROUND(J85,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ROUND((SUM(BE85:BE290)),  2)</f>
        <v>0</v>
      </c>
      <c r="G33" s="39"/>
      <c r="H33" s="39"/>
      <c r="I33" s="149">
        <v>0.20999999999999999</v>
      </c>
      <c r="J33" s="148">
        <f>ROUND(((SUM(BE85:BE290))*I33),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ROUND((SUM(BF85:BF290)),  2)</f>
        <v>0</v>
      </c>
      <c r="G34" s="39"/>
      <c r="H34" s="39"/>
      <c r="I34" s="149">
        <v>0.14999999999999999</v>
      </c>
      <c r="J34" s="148">
        <f>ROUND(((SUM(BF85:BF290))*I34),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ROUND((SUM(BG85:BG290)),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ROUND((SUM(BH85:BH290)),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ROUND((SUM(BI85:BI290)),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lávky pro pěší na p.p.č.1609/1, k.ú.Údlice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SO 100 Komunikace a zpevněné plochy (chodník)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10. 5. 2023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Obec Údlice</v>
      </c>
      <c r="G54" s="41"/>
      <c r="H54" s="41"/>
      <c r="I54" s="33" t="s">
        <v>31</v>
      </c>
      <c r="J54" s="37" t="str">
        <f>E21</f>
        <v>Bohemia Arch spol. s 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Michal Štepánik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94</v>
      </c>
      <c r="D57" s="163"/>
      <c r="E57" s="163"/>
      <c r="F57" s="163"/>
      <c r="G57" s="163"/>
      <c r="H57" s="163"/>
      <c r="I57" s="163"/>
      <c r="J57" s="164" t="s">
        <v>95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96</v>
      </c>
    </row>
    <row r="60" s="9" customFormat="1" ht="24.96" customHeight="1">
      <c r="A60" s="9"/>
      <c r="B60" s="166"/>
      <c r="C60" s="167"/>
      <c r="D60" s="168" t="s">
        <v>97</v>
      </c>
      <c r="E60" s="169"/>
      <c r="F60" s="169"/>
      <c r="G60" s="169"/>
      <c r="H60" s="169"/>
      <c r="I60" s="169"/>
      <c r="J60" s="170">
        <f>J86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98</v>
      </c>
      <c r="E61" s="175"/>
      <c r="F61" s="175"/>
      <c r="G61" s="175"/>
      <c r="H61" s="175"/>
      <c r="I61" s="175"/>
      <c r="J61" s="176">
        <f>J87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99</v>
      </c>
      <c r="E62" s="175"/>
      <c r="F62" s="175"/>
      <c r="G62" s="175"/>
      <c r="H62" s="175"/>
      <c r="I62" s="175"/>
      <c r="J62" s="176">
        <f>J175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100</v>
      </c>
      <c r="E63" s="175"/>
      <c r="F63" s="175"/>
      <c r="G63" s="175"/>
      <c r="H63" s="175"/>
      <c r="I63" s="175"/>
      <c r="J63" s="176">
        <f>J202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101</v>
      </c>
      <c r="E64" s="175"/>
      <c r="F64" s="175"/>
      <c r="G64" s="175"/>
      <c r="H64" s="175"/>
      <c r="I64" s="175"/>
      <c r="J64" s="176">
        <f>J249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102</v>
      </c>
      <c r="E65" s="175"/>
      <c r="F65" s="175"/>
      <c r="G65" s="175"/>
      <c r="H65" s="175"/>
      <c r="I65" s="175"/>
      <c r="J65" s="176">
        <f>J287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103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61" t="str">
        <f>E7</f>
        <v>Stavební úpravy lávky pro pěší na p.p.č.1609/1, k.ú.Údlice</v>
      </c>
      <c r="F75" s="33"/>
      <c r="G75" s="33"/>
      <c r="H75" s="33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90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01 - SO 100 Komunikace a zpevněné plochy (chodník)</v>
      </c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 xml:space="preserve"> </v>
      </c>
      <c r="G79" s="41"/>
      <c r="H79" s="41"/>
      <c r="I79" s="33" t="s">
        <v>23</v>
      </c>
      <c r="J79" s="73" t="str">
        <f>IF(J12="","",J12)</f>
        <v>10. 5. 2023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25</v>
      </c>
      <c r="D81" s="41"/>
      <c r="E81" s="41"/>
      <c r="F81" s="28" t="str">
        <f>E15</f>
        <v>Obec Údlice</v>
      </c>
      <c r="G81" s="41"/>
      <c r="H81" s="41"/>
      <c r="I81" s="33" t="s">
        <v>31</v>
      </c>
      <c r="J81" s="37" t="str">
        <f>E21</f>
        <v>Bohemia Arch spol. s r.o.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41"/>
      <c r="E82" s="41"/>
      <c r="F82" s="28" t="str">
        <f>IF(E18="","",E18)</f>
        <v>Vyplň údaj</v>
      </c>
      <c r="G82" s="41"/>
      <c r="H82" s="41"/>
      <c r="I82" s="33" t="s">
        <v>34</v>
      </c>
      <c r="J82" s="37" t="str">
        <f>E24</f>
        <v>Ing. Michal Štepánik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78"/>
      <c r="B84" s="179"/>
      <c r="C84" s="180" t="s">
        <v>104</v>
      </c>
      <c r="D84" s="181" t="s">
        <v>57</v>
      </c>
      <c r="E84" s="181" t="s">
        <v>53</v>
      </c>
      <c r="F84" s="181" t="s">
        <v>54</v>
      </c>
      <c r="G84" s="181" t="s">
        <v>105</v>
      </c>
      <c r="H84" s="181" t="s">
        <v>106</v>
      </c>
      <c r="I84" s="181" t="s">
        <v>107</v>
      </c>
      <c r="J84" s="181" t="s">
        <v>95</v>
      </c>
      <c r="K84" s="182" t="s">
        <v>108</v>
      </c>
      <c r="L84" s="183"/>
      <c r="M84" s="93" t="s">
        <v>19</v>
      </c>
      <c r="N84" s="94" t="s">
        <v>42</v>
      </c>
      <c r="O84" s="94" t="s">
        <v>109</v>
      </c>
      <c r="P84" s="94" t="s">
        <v>110</v>
      </c>
      <c r="Q84" s="94" t="s">
        <v>111</v>
      </c>
      <c r="R84" s="94" t="s">
        <v>112</v>
      </c>
      <c r="S84" s="94" t="s">
        <v>113</v>
      </c>
      <c r="T84" s="95" t="s">
        <v>114</v>
      </c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</row>
    <row r="85" s="2" customFormat="1" ht="22.8" customHeight="1">
      <c r="A85" s="39"/>
      <c r="B85" s="40"/>
      <c r="C85" s="100" t="s">
        <v>115</v>
      </c>
      <c r="D85" s="41"/>
      <c r="E85" s="41"/>
      <c r="F85" s="41"/>
      <c r="G85" s="41"/>
      <c r="H85" s="41"/>
      <c r="I85" s="41"/>
      <c r="J85" s="184">
        <f>BK85</f>
        <v>0</v>
      </c>
      <c r="K85" s="41"/>
      <c r="L85" s="45"/>
      <c r="M85" s="96"/>
      <c r="N85" s="185"/>
      <c r="O85" s="97"/>
      <c r="P85" s="186">
        <f>P86</f>
        <v>0</v>
      </c>
      <c r="Q85" s="97"/>
      <c r="R85" s="186">
        <f>R86</f>
        <v>34.990399999999994</v>
      </c>
      <c r="S85" s="97"/>
      <c r="T85" s="187">
        <f>T86</f>
        <v>15.012499999999999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71</v>
      </c>
      <c r="AU85" s="18" t="s">
        <v>96</v>
      </c>
      <c r="BK85" s="188">
        <f>BK86</f>
        <v>0</v>
      </c>
    </row>
    <row r="86" s="12" customFormat="1" ht="25.92" customHeight="1">
      <c r="A86" s="12"/>
      <c r="B86" s="189"/>
      <c r="C86" s="190"/>
      <c r="D86" s="191" t="s">
        <v>71</v>
      </c>
      <c r="E86" s="192" t="s">
        <v>116</v>
      </c>
      <c r="F86" s="192" t="s">
        <v>117</v>
      </c>
      <c r="G86" s="190"/>
      <c r="H86" s="190"/>
      <c r="I86" s="193"/>
      <c r="J86" s="194">
        <f>BK86</f>
        <v>0</v>
      </c>
      <c r="K86" s="190"/>
      <c r="L86" s="195"/>
      <c r="M86" s="196"/>
      <c r="N86" s="197"/>
      <c r="O86" s="197"/>
      <c r="P86" s="198">
        <f>P87+P175+P202+P249+P287</f>
        <v>0</v>
      </c>
      <c r="Q86" s="197"/>
      <c r="R86" s="198">
        <f>R87+R175+R202+R249+R287</f>
        <v>34.990399999999994</v>
      </c>
      <c r="S86" s="197"/>
      <c r="T86" s="199">
        <f>T87+T175+T202+T249+T287</f>
        <v>15.012499999999999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80</v>
      </c>
      <c r="AT86" s="201" t="s">
        <v>71</v>
      </c>
      <c r="AU86" s="201" t="s">
        <v>72</v>
      </c>
      <c r="AY86" s="200" t="s">
        <v>118</v>
      </c>
      <c r="BK86" s="202">
        <f>BK87+BK175+BK202+BK249+BK287</f>
        <v>0</v>
      </c>
    </row>
    <row r="87" s="12" customFormat="1" ht="22.8" customHeight="1">
      <c r="A87" s="12"/>
      <c r="B87" s="189"/>
      <c r="C87" s="190"/>
      <c r="D87" s="191" t="s">
        <v>71</v>
      </c>
      <c r="E87" s="203" t="s">
        <v>80</v>
      </c>
      <c r="F87" s="203" t="s">
        <v>119</v>
      </c>
      <c r="G87" s="190"/>
      <c r="H87" s="190"/>
      <c r="I87" s="193"/>
      <c r="J87" s="204">
        <f>BK87</f>
        <v>0</v>
      </c>
      <c r="K87" s="190"/>
      <c r="L87" s="195"/>
      <c r="M87" s="196"/>
      <c r="N87" s="197"/>
      <c r="O87" s="197"/>
      <c r="P87" s="198">
        <f>SUM(P88:P174)</f>
        <v>0</v>
      </c>
      <c r="Q87" s="197"/>
      <c r="R87" s="198">
        <f>SUM(R88:R174)</f>
        <v>0.2782</v>
      </c>
      <c r="S87" s="197"/>
      <c r="T87" s="199">
        <f>SUM(T88:T174)</f>
        <v>15.012499999999999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80</v>
      </c>
      <c r="AT87" s="201" t="s">
        <v>71</v>
      </c>
      <c r="AU87" s="201" t="s">
        <v>80</v>
      </c>
      <c r="AY87" s="200" t="s">
        <v>118</v>
      </c>
      <c r="BK87" s="202">
        <f>SUM(BK88:BK174)</f>
        <v>0</v>
      </c>
    </row>
    <row r="88" s="2" customFormat="1" ht="24.15" customHeight="1">
      <c r="A88" s="39"/>
      <c r="B88" s="40"/>
      <c r="C88" s="205" t="s">
        <v>80</v>
      </c>
      <c r="D88" s="205" t="s">
        <v>120</v>
      </c>
      <c r="E88" s="206" t="s">
        <v>121</v>
      </c>
      <c r="F88" s="207" t="s">
        <v>122</v>
      </c>
      <c r="G88" s="208" t="s">
        <v>123</v>
      </c>
      <c r="H88" s="209">
        <v>5.5</v>
      </c>
      <c r="I88" s="210"/>
      <c r="J88" s="211">
        <f>ROUND(I88*H88,2)</f>
        <v>0</v>
      </c>
      <c r="K88" s="207" t="s">
        <v>124</v>
      </c>
      <c r="L88" s="45"/>
      <c r="M88" s="212" t="s">
        <v>19</v>
      </c>
      <c r="N88" s="213" t="s">
        <v>43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0.29499999999999998</v>
      </c>
      <c r="T88" s="215">
        <f>S88*H88</f>
        <v>1.6224999999999998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125</v>
      </c>
      <c r="AT88" s="216" t="s">
        <v>120</v>
      </c>
      <c r="AU88" s="216" t="s">
        <v>82</v>
      </c>
      <c r="AY88" s="18" t="s">
        <v>118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80</v>
      </c>
      <c r="BK88" s="217">
        <f>ROUND(I88*H88,2)</f>
        <v>0</v>
      </c>
      <c r="BL88" s="18" t="s">
        <v>125</v>
      </c>
      <c r="BM88" s="216" t="s">
        <v>126</v>
      </c>
    </row>
    <row r="89" s="2" customFormat="1">
      <c r="A89" s="39"/>
      <c r="B89" s="40"/>
      <c r="C89" s="41"/>
      <c r="D89" s="218" t="s">
        <v>127</v>
      </c>
      <c r="E89" s="41"/>
      <c r="F89" s="219" t="s">
        <v>128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127</v>
      </c>
      <c r="AU89" s="18" t="s">
        <v>82</v>
      </c>
    </row>
    <row r="90" s="2" customFormat="1">
      <c r="A90" s="39"/>
      <c r="B90" s="40"/>
      <c r="C90" s="41"/>
      <c r="D90" s="223" t="s">
        <v>129</v>
      </c>
      <c r="E90" s="41"/>
      <c r="F90" s="224" t="s">
        <v>130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129</v>
      </c>
      <c r="AU90" s="18" t="s">
        <v>82</v>
      </c>
    </row>
    <row r="91" s="2" customFormat="1" ht="24.15" customHeight="1">
      <c r="A91" s="39"/>
      <c r="B91" s="40"/>
      <c r="C91" s="205" t="s">
        <v>82</v>
      </c>
      <c r="D91" s="205" t="s">
        <v>120</v>
      </c>
      <c r="E91" s="206" t="s">
        <v>131</v>
      </c>
      <c r="F91" s="207" t="s">
        <v>132</v>
      </c>
      <c r="G91" s="208" t="s">
        <v>123</v>
      </c>
      <c r="H91" s="209">
        <v>10</v>
      </c>
      <c r="I91" s="210"/>
      <c r="J91" s="211">
        <f>ROUND(I91*H91,2)</f>
        <v>0</v>
      </c>
      <c r="K91" s="207" t="s">
        <v>124</v>
      </c>
      <c r="L91" s="45"/>
      <c r="M91" s="212" t="s">
        <v>19</v>
      </c>
      <c r="N91" s="213" t="s">
        <v>43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0.17999999999999999</v>
      </c>
      <c r="T91" s="215">
        <f>S91*H91</f>
        <v>1.7999999999999998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125</v>
      </c>
      <c r="AT91" s="216" t="s">
        <v>120</v>
      </c>
      <c r="AU91" s="216" t="s">
        <v>82</v>
      </c>
      <c r="AY91" s="18" t="s">
        <v>118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80</v>
      </c>
      <c r="BK91" s="217">
        <f>ROUND(I91*H91,2)</f>
        <v>0</v>
      </c>
      <c r="BL91" s="18" t="s">
        <v>125</v>
      </c>
      <c r="BM91" s="216" t="s">
        <v>133</v>
      </c>
    </row>
    <row r="92" s="2" customFormat="1">
      <c r="A92" s="39"/>
      <c r="B92" s="40"/>
      <c r="C92" s="41"/>
      <c r="D92" s="218" t="s">
        <v>127</v>
      </c>
      <c r="E92" s="41"/>
      <c r="F92" s="219" t="s">
        <v>134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127</v>
      </c>
      <c r="AU92" s="18" t="s">
        <v>82</v>
      </c>
    </row>
    <row r="93" s="2" customFormat="1">
      <c r="A93" s="39"/>
      <c r="B93" s="40"/>
      <c r="C93" s="41"/>
      <c r="D93" s="223" t="s">
        <v>129</v>
      </c>
      <c r="E93" s="41"/>
      <c r="F93" s="224" t="s">
        <v>135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129</v>
      </c>
      <c r="AU93" s="18" t="s">
        <v>82</v>
      </c>
    </row>
    <row r="94" s="2" customFormat="1" ht="24.15" customHeight="1">
      <c r="A94" s="39"/>
      <c r="B94" s="40"/>
      <c r="C94" s="205" t="s">
        <v>136</v>
      </c>
      <c r="D94" s="205" t="s">
        <v>120</v>
      </c>
      <c r="E94" s="206" t="s">
        <v>137</v>
      </c>
      <c r="F94" s="207" t="s">
        <v>138</v>
      </c>
      <c r="G94" s="208" t="s">
        <v>123</v>
      </c>
      <c r="H94" s="209">
        <v>10</v>
      </c>
      <c r="I94" s="210"/>
      <c r="J94" s="211">
        <f>ROUND(I94*H94,2)</f>
        <v>0</v>
      </c>
      <c r="K94" s="207" t="s">
        <v>124</v>
      </c>
      <c r="L94" s="45"/>
      <c r="M94" s="212" t="s">
        <v>19</v>
      </c>
      <c r="N94" s="213" t="s">
        <v>43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0.28999999999999998</v>
      </c>
      <c r="T94" s="215">
        <f>S94*H94</f>
        <v>2.8999999999999999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125</v>
      </c>
      <c r="AT94" s="216" t="s">
        <v>120</v>
      </c>
      <c r="AU94" s="216" t="s">
        <v>82</v>
      </c>
      <c r="AY94" s="18" t="s">
        <v>118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80</v>
      </c>
      <c r="BK94" s="217">
        <f>ROUND(I94*H94,2)</f>
        <v>0</v>
      </c>
      <c r="BL94" s="18" t="s">
        <v>125</v>
      </c>
      <c r="BM94" s="216" t="s">
        <v>139</v>
      </c>
    </row>
    <row r="95" s="2" customFormat="1">
      <c r="A95" s="39"/>
      <c r="B95" s="40"/>
      <c r="C95" s="41"/>
      <c r="D95" s="218" t="s">
        <v>127</v>
      </c>
      <c r="E95" s="41"/>
      <c r="F95" s="219" t="s">
        <v>140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127</v>
      </c>
      <c r="AU95" s="18" t="s">
        <v>82</v>
      </c>
    </row>
    <row r="96" s="2" customFormat="1">
      <c r="A96" s="39"/>
      <c r="B96" s="40"/>
      <c r="C96" s="41"/>
      <c r="D96" s="223" t="s">
        <v>129</v>
      </c>
      <c r="E96" s="41"/>
      <c r="F96" s="224" t="s">
        <v>141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129</v>
      </c>
      <c r="AU96" s="18" t="s">
        <v>82</v>
      </c>
    </row>
    <row r="97" s="2" customFormat="1" ht="24.15" customHeight="1">
      <c r="A97" s="39"/>
      <c r="B97" s="40"/>
      <c r="C97" s="205" t="s">
        <v>125</v>
      </c>
      <c r="D97" s="205" t="s">
        <v>120</v>
      </c>
      <c r="E97" s="206" t="s">
        <v>142</v>
      </c>
      <c r="F97" s="207" t="s">
        <v>143</v>
      </c>
      <c r="G97" s="208" t="s">
        <v>123</v>
      </c>
      <c r="H97" s="209">
        <v>10</v>
      </c>
      <c r="I97" s="210"/>
      <c r="J97" s="211">
        <f>ROUND(I97*H97,2)</f>
        <v>0</v>
      </c>
      <c r="K97" s="207" t="s">
        <v>124</v>
      </c>
      <c r="L97" s="45"/>
      <c r="M97" s="212" t="s">
        <v>19</v>
      </c>
      <c r="N97" s="213" t="s">
        <v>43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0.58199999999999996</v>
      </c>
      <c r="T97" s="215">
        <f>S97*H97</f>
        <v>5.8199999999999994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125</v>
      </c>
      <c r="AT97" s="216" t="s">
        <v>120</v>
      </c>
      <c r="AU97" s="216" t="s">
        <v>82</v>
      </c>
      <c r="AY97" s="18" t="s">
        <v>118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80</v>
      </c>
      <c r="BK97" s="217">
        <f>ROUND(I97*H97,2)</f>
        <v>0</v>
      </c>
      <c r="BL97" s="18" t="s">
        <v>125</v>
      </c>
      <c r="BM97" s="216" t="s">
        <v>144</v>
      </c>
    </row>
    <row r="98" s="2" customFormat="1">
      <c r="A98" s="39"/>
      <c r="B98" s="40"/>
      <c r="C98" s="41"/>
      <c r="D98" s="218" t="s">
        <v>127</v>
      </c>
      <c r="E98" s="41"/>
      <c r="F98" s="219" t="s">
        <v>145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127</v>
      </c>
      <c r="AU98" s="18" t="s">
        <v>82</v>
      </c>
    </row>
    <row r="99" s="2" customFormat="1">
      <c r="A99" s="39"/>
      <c r="B99" s="40"/>
      <c r="C99" s="41"/>
      <c r="D99" s="223" t="s">
        <v>129</v>
      </c>
      <c r="E99" s="41"/>
      <c r="F99" s="224" t="s">
        <v>146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129</v>
      </c>
      <c r="AU99" s="18" t="s">
        <v>82</v>
      </c>
    </row>
    <row r="100" s="2" customFormat="1" ht="16.5" customHeight="1">
      <c r="A100" s="39"/>
      <c r="B100" s="40"/>
      <c r="C100" s="205" t="s">
        <v>147</v>
      </c>
      <c r="D100" s="205" t="s">
        <v>120</v>
      </c>
      <c r="E100" s="206" t="s">
        <v>148</v>
      </c>
      <c r="F100" s="207" t="s">
        <v>149</v>
      </c>
      <c r="G100" s="208" t="s">
        <v>150</v>
      </c>
      <c r="H100" s="209">
        <v>14</v>
      </c>
      <c r="I100" s="210"/>
      <c r="J100" s="211">
        <f>ROUND(I100*H100,2)</f>
        <v>0</v>
      </c>
      <c r="K100" s="207" t="s">
        <v>124</v>
      </c>
      <c r="L100" s="45"/>
      <c r="M100" s="212" t="s">
        <v>19</v>
      </c>
      <c r="N100" s="213" t="s">
        <v>43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0.20499999999999999</v>
      </c>
      <c r="T100" s="215">
        <f>S100*H100</f>
        <v>2.8699999999999997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125</v>
      </c>
      <c r="AT100" s="216" t="s">
        <v>120</v>
      </c>
      <c r="AU100" s="216" t="s">
        <v>82</v>
      </c>
      <c r="AY100" s="18" t="s">
        <v>118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80</v>
      </c>
      <c r="BK100" s="217">
        <f>ROUND(I100*H100,2)</f>
        <v>0</v>
      </c>
      <c r="BL100" s="18" t="s">
        <v>125</v>
      </c>
      <c r="BM100" s="216" t="s">
        <v>151</v>
      </c>
    </row>
    <row r="101" s="2" customFormat="1">
      <c r="A101" s="39"/>
      <c r="B101" s="40"/>
      <c r="C101" s="41"/>
      <c r="D101" s="218" t="s">
        <v>127</v>
      </c>
      <c r="E101" s="41"/>
      <c r="F101" s="219" t="s">
        <v>152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127</v>
      </c>
      <c r="AU101" s="18" t="s">
        <v>82</v>
      </c>
    </row>
    <row r="102" s="2" customFormat="1">
      <c r="A102" s="39"/>
      <c r="B102" s="40"/>
      <c r="C102" s="41"/>
      <c r="D102" s="223" t="s">
        <v>129</v>
      </c>
      <c r="E102" s="41"/>
      <c r="F102" s="224" t="s">
        <v>153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129</v>
      </c>
      <c r="AU102" s="18" t="s">
        <v>82</v>
      </c>
    </row>
    <row r="103" s="2" customFormat="1" ht="24.15" customHeight="1">
      <c r="A103" s="39"/>
      <c r="B103" s="40"/>
      <c r="C103" s="205" t="s">
        <v>154</v>
      </c>
      <c r="D103" s="205" t="s">
        <v>120</v>
      </c>
      <c r="E103" s="206" t="s">
        <v>155</v>
      </c>
      <c r="F103" s="207" t="s">
        <v>156</v>
      </c>
      <c r="G103" s="208" t="s">
        <v>157</v>
      </c>
      <c r="H103" s="209">
        <v>5.7999999999999998</v>
      </c>
      <c r="I103" s="210"/>
      <c r="J103" s="211">
        <f>ROUND(I103*H103,2)</f>
        <v>0</v>
      </c>
      <c r="K103" s="207" t="s">
        <v>124</v>
      </c>
      <c r="L103" s="45"/>
      <c r="M103" s="212" t="s">
        <v>19</v>
      </c>
      <c r="N103" s="213" t="s">
        <v>43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125</v>
      </c>
      <c r="AT103" s="216" t="s">
        <v>120</v>
      </c>
      <c r="AU103" s="216" t="s">
        <v>82</v>
      </c>
      <c r="AY103" s="18" t="s">
        <v>118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80</v>
      </c>
      <c r="BK103" s="217">
        <f>ROUND(I103*H103,2)</f>
        <v>0</v>
      </c>
      <c r="BL103" s="18" t="s">
        <v>125</v>
      </c>
      <c r="BM103" s="216" t="s">
        <v>158</v>
      </c>
    </row>
    <row r="104" s="2" customFormat="1">
      <c r="A104" s="39"/>
      <c r="B104" s="40"/>
      <c r="C104" s="41"/>
      <c r="D104" s="218" t="s">
        <v>127</v>
      </c>
      <c r="E104" s="41"/>
      <c r="F104" s="219" t="s">
        <v>159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127</v>
      </c>
      <c r="AU104" s="18" t="s">
        <v>82</v>
      </c>
    </row>
    <row r="105" s="2" customFormat="1">
      <c r="A105" s="39"/>
      <c r="B105" s="40"/>
      <c r="C105" s="41"/>
      <c r="D105" s="223" t="s">
        <v>129</v>
      </c>
      <c r="E105" s="41"/>
      <c r="F105" s="224" t="s">
        <v>160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129</v>
      </c>
      <c r="AU105" s="18" t="s">
        <v>82</v>
      </c>
    </row>
    <row r="106" s="13" customFormat="1">
      <c r="A106" s="13"/>
      <c r="B106" s="225"/>
      <c r="C106" s="226"/>
      <c r="D106" s="218" t="s">
        <v>161</v>
      </c>
      <c r="E106" s="227" t="s">
        <v>19</v>
      </c>
      <c r="F106" s="228" t="s">
        <v>162</v>
      </c>
      <c r="G106" s="226"/>
      <c r="H106" s="227" t="s">
        <v>19</v>
      </c>
      <c r="I106" s="229"/>
      <c r="J106" s="226"/>
      <c r="K106" s="226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161</v>
      </c>
      <c r="AU106" s="234" t="s">
        <v>82</v>
      </c>
      <c r="AV106" s="13" t="s">
        <v>80</v>
      </c>
      <c r="AW106" s="13" t="s">
        <v>33</v>
      </c>
      <c r="AX106" s="13" t="s">
        <v>72</v>
      </c>
      <c r="AY106" s="234" t="s">
        <v>118</v>
      </c>
    </row>
    <row r="107" s="14" customFormat="1">
      <c r="A107" s="14"/>
      <c r="B107" s="235"/>
      <c r="C107" s="236"/>
      <c r="D107" s="218" t="s">
        <v>161</v>
      </c>
      <c r="E107" s="237" t="s">
        <v>19</v>
      </c>
      <c r="F107" s="238" t="s">
        <v>163</v>
      </c>
      <c r="G107" s="236"/>
      <c r="H107" s="239">
        <v>5.7999999999999998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161</v>
      </c>
      <c r="AU107" s="245" t="s">
        <v>82</v>
      </c>
      <c r="AV107" s="14" t="s">
        <v>82</v>
      </c>
      <c r="AW107" s="14" t="s">
        <v>33</v>
      </c>
      <c r="AX107" s="14" t="s">
        <v>80</v>
      </c>
      <c r="AY107" s="245" t="s">
        <v>118</v>
      </c>
    </row>
    <row r="108" s="2" customFormat="1" ht="21.75" customHeight="1">
      <c r="A108" s="39"/>
      <c r="B108" s="40"/>
      <c r="C108" s="246" t="s">
        <v>164</v>
      </c>
      <c r="D108" s="246" t="s">
        <v>165</v>
      </c>
      <c r="E108" s="247" t="s">
        <v>166</v>
      </c>
      <c r="F108" s="248" t="s">
        <v>167</v>
      </c>
      <c r="G108" s="249" t="s">
        <v>168</v>
      </c>
      <c r="H108" s="250">
        <v>0.27800000000000002</v>
      </c>
      <c r="I108" s="251"/>
      <c r="J108" s="252">
        <f>ROUND(I108*H108,2)</f>
        <v>0</v>
      </c>
      <c r="K108" s="248" t="s">
        <v>124</v>
      </c>
      <c r="L108" s="253"/>
      <c r="M108" s="254" t="s">
        <v>19</v>
      </c>
      <c r="N108" s="255" t="s">
        <v>43</v>
      </c>
      <c r="O108" s="85"/>
      <c r="P108" s="214">
        <f>O108*H108</f>
        <v>0</v>
      </c>
      <c r="Q108" s="214">
        <v>1</v>
      </c>
      <c r="R108" s="214">
        <f>Q108*H108</f>
        <v>0.27800000000000002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169</v>
      </c>
      <c r="AT108" s="216" t="s">
        <v>165</v>
      </c>
      <c r="AU108" s="216" t="s">
        <v>82</v>
      </c>
      <c r="AY108" s="18" t="s">
        <v>118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80</v>
      </c>
      <c r="BK108" s="217">
        <f>ROUND(I108*H108,2)</f>
        <v>0</v>
      </c>
      <c r="BL108" s="18" t="s">
        <v>125</v>
      </c>
      <c r="BM108" s="216" t="s">
        <v>170</v>
      </c>
    </row>
    <row r="109" s="2" customFormat="1">
      <c r="A109" s="39"/>
      <c r="B109" s="40"/>
      <c r="C109" s="41"/>
      <c r="D109" s="218" t="s">
        <v>127</v>
      </c>
      <c r="E109" s="41"/>
      <c r="F109" s="219" t="s">
        <v>167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127</v>
      </c>
      <c r="AU109" s="18" t="s">
        <v>82</v>
      </c>
    </row>
    <row r="110" s="13" customFormat="1">
      <c r="A110" s="13"/>
      <c r="B110" s="225"/>
      <c r="C110" s="226"/>
      <c r="D110" s="218" t="s">
        <v>161</v>
      </c>
      <c r="E110" s="227" t="s">
        <v>19</v>
      </c>
      <c r="F110" s="228" t="s">
        <v>171</v>
      </c>
      <c r="G110" s="226"/>
      <c r="H110" s="227" t="s">
        <v>19</v>
      </c>
      <c r="I110" s="229"/>
      <c r="J110" s="226"/>
      <c r="K110" s="226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161</v>
      </c>
      <c r="AU110" s="234" t="s">
        <v>82</v>
      </c>
      <c r="AV110" s="13" t="s">
        <v>80</v>
      </c>
      <c r="AW110" s="13" t="s">
        <v>33</v>
      </c>
      <c r="AX110" s="13" t="s">
        <v>72</v>
      </c>
      <c r="AY110" s="234" t="s">
        <v>118</v>
      </c>
    </row>
    <row r="111" s="14" customFormat="1">
      <c r="A111" s="14"/>
      <c r="B111" s="235"/>
      <c r="C111" s="236"/>
      <c r="D111" s="218" t="s">
        <v>161</v>
      </c>
      <c r="E111" s="237" t="s">
        <v>19</v>
      </c>
      <c r="F111" s="238" t="s">
        <v>172</v>
      </c>
      <c r="G111" s="236"/>
      <c r="H111" s="239">
        <v>0.27800000000000002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161</v>
      </c>
      <c r="AU111" s="245" t="s">
        <v>82</v>
      </c>
      <c r="AV111" s="14" t="s">
        <v>82</v>
      </c>
      <c r="AW111" s="14" t="s">
        <v>33</v>
      </c>
      <c r="AX111" s="14" t="s">
        <v>80</v>
      </c>
      <c r="AY111" s="245" t="s">
        <v>118</v>
      </c>
    </row>
    <row r="112" s="2" customFormat="1" ht="33" customHeight="1">
      <c r="A112" s="39"/>
      <c r="B112" s="40"/>
      <c r="C112" s="205" t="s">
        <v>169</v>
      </c>
      <c r="D112" s="205" t="s">
        <v>120</v>
      </c>
      <c r="E112" s="206" t="s">
        <v>173</v>
      </c>
      <c r="F112" s="207" t="s">
        <v>174</v>
      </c>
      <c r="G112" s="208" t="s">
        <v>157</v>
      </c>
      <c r="H112" s="209">
        <v>10</v>
      </c>
      <c r="I112" s="210"/>
      <c r="J112" s="211">
        <f>ROUND(I112*H112,2)</f>
        <v>0</v>
      </c>
      <c r="K112" s="207" t="s">
        <v>124</v>
      </c>
      <c r="L112" s="45"/>
      <c r="M112" s="212" t="s">
        <v>19</v>
      </c>
      <c r="N112" s="213" t="s">
        <v>43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125</v>
      </c>
      <c r="AT112" s="216" t="s">
        <v>120</v>
      </c>
      <c r="AU112" s="216" t="s">
        <v>82</v>
      </c>
      <c r="AY112" s="18" t="s">
        <v>118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80</v>
      </c>
      <c r="BK112" s="217">
        <f>ROUND(I112*H112,2)</f>
        <v>0</v>
      </c>
      <c r="BL112" s="18" t="s">
        <v>125</v>
      </c>
      <c r="BM112" s="216" t="s">
        <v>175</v>
      </c>
    </row>
    <row r="113" s="2" customFormat="1">
      <c r="A113" s="39"/>
      <c r="B113" s="40"/>
      <c r="C113" s="41"/>
      <c r="D113" s="218" t="s">
        <v>127</v>
      </c>
      <c r="E113" s="41"/>
      <c r="F113" s="219" t="s">
        <v>176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127</v>
      </c>
      <c r="AU113" s="18" t="s">
        <v>82</v>
      </c>
    </row>
    <row r="114" s="2" customFormat="1">
      <c r="A114" s="39"/>
      <c r="B114" s="40"/>
      <c r="C114" s="41"/>
      <c r="D114" s="223" t="s">
        <v>129</v>
      </c>
      <c r="E114" s="41"/>
      <c r="F114" s="224" t="s">
        <v>177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129</v>
      </c>
      <c r="AU114" s="18" t="s">
        <v>82</v>
      </c>
    </row>
    <row r="115" s="2" customFormat="1" ht="37.8" customHeight="1">
      <c r="A115" s="39"/>
      <c r="B115" s="40"/>
      <c r="C115" s="205" t="s">
        <v>178</v>
      </c>
      <c r="D115" s="205" t="s">
        <v>120</v>
      </c>
      <c r="E115" s="206" t="s">
        <v>179</v>
      </c>
      <c r="F115" s="207" t="s">
        <v>180</v>
      </c>
      <c r="G115" s="208" t="s">
        <v>157</v>
      </c>
      <c r="H115" s="209">
        <v>2.3050000000000002</v>
      </c>
      <c r="I115" s="210"/>
      <c r="J115" s="211">
        <f>ROUND(I115*H115,2)</f>
        <v>0</v>
      </c>
      <c r="K115" s="207" t="s">
        <v>124</v>
      </c>
      <c r="L115" s="45"/>
      <c r="M115" s="212" t="s">
        <v>19</v>
      </c>
      <c r="N115" s="213" t="s">
        <v>43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125</v>
      </c>
      <c r="AT115" s="216" t="s">
        <v>120</v>
      </c>
      <c r="AU115" s="216" t="s">
        <v>82</v>
      </c>
      <c r="AY115" s="18" t="s">
        <v>118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80</v>
      </c>
      <c r="BK115" s="217">
        <f>ROUND(I115*H115,2)</f>
        <v>0</v>
      </c>
      <c r="BL115" s="18" t="s">
        <v>125</v>
      </c>
      <c r="BM115" s="216" t="s">
        <v>181</v>
      </c>
    </row>
    <row r="116" s="2" customFormat="1">
      <c r="A116" s="39"/>
      <c r="B116" s="40"/>
      <c r="C116" s="41"/>
      <c r="D116" s="218" t="s">
        <v>127</v>
      </c>
      <c r="E116" s="41"/>
      <c r="F116" s="219" t="s">
        <v>182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127</v>
      </c>
      <c r="AU116" s="18" t="s">
        <v>82</v>
      </c>
    </row>
    <row r="117" s="2" customFormat="1">
      <c r="A117" s="39"/>
      <c r="B117" s="40"/>
      <c r="C117" s="41"/>
      <c r="D117" s="223" t="s">
        <v>129</v>
      </c>
      <c r="E117" s="41"/>
      <c r="F117" s="224" t="s">
        <v>183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129</v>
      </c>
      <c r="AU117" s="18" t="s">
        <v>82</v>
      </c>
    </row>
    <row r="118" s="14" customFormat="1">
      <c r="A118" s="14"/>
      <c r="B118" s="235"/>
      <c r="C118" s="236"/>
      <c r="D118" s="218" t="s">
        <v>161</v>
      </c>
      <c r="E118" s="237" t="s">
        <v>19</v>
      </c>
      <c r="F118" s="238" t="s">
        <v>184</v>
      </c>
      <c r="G118" s="236"/>
      <c r="H118" s="239">
        <v>2.3050000000000002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161</v>
      </c>
      <c r="AU118" s="245" t="s">
        <v>82</v>
      </c>
      <c r="AV118" s="14" t="s">
        <v>82</v>
      </c>
      <c r="AW118" s="14" t="s">
        <v>33</v>
      </c>
      <c r="AX118" s="14" t="s">
        <v>80</v>
      </c>
      <c r="AY118" s="245" t="s">
        <v>118</v>
      </c>
    </row>
    <row r="119" s="2" customFormat="1" ht="37.8" customHeight="1">
      <c r="A119" s="39"/>
      <c r="B119" s="40"/>
      <c r="C119" s="205" t="s">
        <v>185</v>
      </c>
      <c r="D119" s="205" t="s">
        <v>120</v>
      </c>
      <c r="E119" s="206" t="s">
        <v>186</v>
      </c>
      <c r="F119" s="207" t="s">
        <v>187</v>
      </c>
      <c r="G119" s="208" t="s">
        <v>157</v>
      </c>
      <c r="H119" s="209">
        <v>12.310000000000001</v>
      </c>
      <c r="I119" s="210"/>
      <c r="J119" s="211">
        <f>ROUND(I119*H119,2)</f>
        <v>0</v>
      </c>
      <c r="K119" s="207" t="s">
        <v>124</v>
      </c>
      <c r="L119" s="45"/>
      <c r="M119" s="212" t="s">
        <v>19</v>
      </c>
      <c r="N119" s="213" t="s">
        <v>43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125</v>
      </c>
      <c r="AT119" s="216" t="s">
        <v>120</v>
      </c>
      <c r="AU119" s="216" t="s">
        <v>82</v>
      </c>
      <c r="AY119" s="18" t="s">
        <v>118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80</v>
      </c>
      <c r="BK119" s="217">
        <f>ROUND(I119*H119,2)</f>
        <v>0</v>
      </c>
      <c r="BL119" s="18" t="s">
        <v>125</v>
      </c>
      <c r="BM119" s="216" t="s">
        <v>188</v>
      </c>
    </row>
    <row r="120" s="2" customFormat="1">
      <c r="A120" s="39"/>
      <c r="B120" s="40"/>
      <c r="C120" s="41"/>
      <c r="D120" s="218" t="s">
        <v>127</v>
      </c>
      <c r="E120" s="41"/>
      <c r="F120" s="219" t="s">
        <v>189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127</v>
      </c>
      <c r="AU120" s="18" t="s">
        <v>82</v>
      </c>
    </row>
    <row r="121" s="2" customFormat="1">
      <c r="A121" s="39"/>
      <c r="B121" s="40"/>
      <c r="C121" s="41"/>
      <c r="D121" s="223" t="s">
        <v>129</v>
      </c>
      <c r="E121" s="41"/>
      <c r="F121" s="224" t="s">
        <v>190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129</v>
      </c>
      <c r="AU121" s="18" t="s">
        <v>82</v>
      </c>
    </row>
    <row r="122" s="13" customFormat="1">
      <c r="A122" s="13"/>
      <c r="B122" s="225"/>
      <c r="C122" s="226"/>
      <c r="D122" s="218" t="s">
        <v>161</v>
      </c>
      <c r="E122" s="227" t="s">
        <v>19</v>
      </c>
      <c r="F122" s="228" t="s">
        <v>191</v>
      </c>
      <c r="G122" s="226"/>
      <c r="H122" s="227" t="s">
        <v>19</v>
      </c>
      <c r="I122" s="229"/>
      <c r="J122" s="226"/>
      <c r="K122" s="226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161</v>
      </c>
      <c r="AU122" s="234" t="s">
        <v>82</v>
      </c>
      <c r="AV122" s="13" t="s">
        <v>80</v>
      </c>
      <c r="AW122" s="13" t="s">
        <v>33</v>
      </c>
      <c r="AX122" s="13" t="s">
        <v>72</v>
      </c>
      <c r="AY122" s="234" t="s">
        <v>118</v>
      </c>
    </row>
    <row r="123" s="14" customFormat="1">
      <c r="A123" s="14"/>
      <c r="B123" s="235"/>
      <c r="C123" s="236"/>
      <c r="D123" s="218" t="s">
        <v>161</v>
      </c>
      <c r="E123" s="237" t="s">
        <v>19</v>
      </c>
      <c r="F123" s="238" t="s">
        <v>192</v>
      </c>
      <c r="G123" s="236"/>
      <c r="H123" s="239">
        <v>2.3100000000000001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161</v>
      </c>
      <c r="AU123" s="245" t="s">
        <v>82</v>
      </c>
      <c r="AV123" s="14" t="s">
        <v>82</v>
      </c>
      <c r="AW123" s="14" t="s">
        <v>33</v>
      </c>
      <c r="AX123" s="14" t="s">
        <v>72</v>
      </c>
      <c r="AY123" s="245" t="s">
        <v>118</v>
      </c>
    </row>
    <row r="124" s="13" customFormat="1">
      <c r="A124" s="13"/>
      <c r="B124" s="225"/>
      <c r="C124" s="226"/>
      <c r="D124" s="218" t="s">
        <v>161</v>
      </c>
      <c r="E124" s="227" t="s">
        <v>19</v>
      </c>
      <c r="F124" s="228" t="s">
        <v>193</v>
      </c>
      <c r="G124" s="226"/>
      <c r="H124" s="227" t="s">
        <v>19</v>
      </c>
      <c r="I124" s="229"/>
      <c r="J124" s="226"/>
      <c r="K124" s="226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161</v>
      </c>
      <c r="AU124" s="234" t="s">
        <v>82</v>
      </c>
      <c r="AV124" s="13" t="s">
        <v>80</v>
      </c>
      <c r="AW124" s="13" t="s">
        <v>33</v>
      </c>
      <c r="AX124" s="13" t="s">
        <v>72</v>
      </c>
      <c r="AY124" s="234" t="s">
        <v>118</v>
      </c>
    </row>
    <row r="125" s="14" customFormat="1">
      <c r="A125" s="14"/>
      <c r="B125" s="235"/>
      <c r="C125" s="236"/>
      <c r="D125" s="218" t="s">
        <v>161</v>
      </c>
      <c r="E125" s="237" t="s">
        <v>19</v>
      </c>
      <c r="F125" s="238" t="s">
        <v>185</v>
      </c>
      <c r="G125" s="236"/>
      <c r="H125" s="239">
        <v>10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161</v>
      </c>
      <c r="AU125" s="245" t="s">
        <v>82</v>
      </c>
      <c r="AV125" s="14" t="s">
        <v>82</v>
      </c>
      <c r="AW125" s="14" t="s">
        <v>33</v>
      </c>
      <c r="AX125" s="14" t="s">
        <v>72</v>
      </c>
      <c r="AY125" s="245" t="s">
        <v>118</v>
      </c>
    </row>
    <row r="126" s="15" customFormat="1">
      <c r="A126" s="15"/>
      <c r="B126" s="256"/>
      <c r="C126" s="257"/>
      <c r="D126" s="218" t="s">
        <v>161</v>
      </c>
      <c r="E126" s="258" t="s">
        <v>19</v>
      </c>
      <c r="F126" s="259" t="s">
        <v>194</v>
      </c>
      <c r="G126" s="257"/>
      <c r="H126" s="260">
        <v>12.310000000000001</v>
      </c>
      <c r="I126" s="261"/>
      <c r="J126" s="257"/>
      <c r="K126" s="257"/>
      <c r="L126" s="262"/>
      <c r="M126" s="263"/>
      <c r="N126" s="264"/>
      <c r="O126" s="264"/>
      <c r="P126" s="264"/>
      <c r="Q126" s="264"/>
      <c r="R126" s="264"/>
      <c r="S126" s="264"/>
      <c r="T126" s="26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6" t="s">
        <v>161</v>
      </c>
      <c r="AU126" s="266" t="s">
        <v>82</v>
      </c>
      <c r="AV126" s="15" t="s">
        <v>125</v>
      </c>
      <c r="AW126" s="15" t="s">
        <v>33</v>
      </c>
      <c r="AX126" s="15" t="s">
        <v>80</v>
      </c>
      <c r="AY126" s="266" t="s">
        <v>118</v>
      </c>
    </row>
    <row r="127" s="2" customFormat="1" ht="37.8" customHeight="1">
      <c r="A127" s="39"/>
      <c r="B127" s="40"/>
      <c r="C127" s="205" t="s">
        <v>195</v>
      </c>
      <c r="D127" s="205" t="s">
        <v>120</v>
      </c>
      <c r="E127" s="206" t="s">
        <v>196</v>
      </c>
      <c r="F127" s="207" t="s">
        <v>197</v>
      </c>
      <c r="G127" s="208" t="s">
        <v>157</v>
      </c>
      <c r="H127" s="209">
        <v>61.549999999999997</v>
      </c>
      <c r="I127" s="210"/>
      <c r="J127" s="211">
        <f>ROUND(I127*H127,2)</f>
        <v>0</v>
      </c>
      <c r="K127" s="207" t="s">
        <v>124</v>
      </c>
      <c r="L127" s="45"/>
      <c r="M127" s="212" t="s">
        <v>19</v>
      </c>
      <c r="N127" s="213" t="s">
        <v>43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125</v>
      </c>
      <c r="AT127" s="216" t="s">
        <v>120</v>
      </c>
      <c r="AU127" s="216" t="s">
        <v>82</v>
      </c>
      <c r="AY127" s="18" t="s">
        <v>118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80</v>
      </c>
      <c r="BK127" s="217">
        <f>ROUND(I127*H127,2)</f>
        <v>0</v>
      </c>
      <c r="BL127" s="18" t="s">
        <v>125</v>
      </c>
      <c r="BM127" s="216" t="s">
        <v>198</v>
      </c>
    </row>
    <row r="128" s="2" customFormat="1">
      <c r="A128" s="39"/>
      <c r="B128" s="40"/>
      <c r="C128" s="41"/>
      <c r="D128" s="218" t="s">
        <v>127</v>
      </c>
      <c r="E128" s="41"/>
      <c r="F128" s="219" t="s">
        <v>199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127</v>
      </c>
      <c r="AU128" s="18" t="s">
        <v>82</v>
      </c>
    </row>
    <row r="129" s="2" customFormat="1">
      <c r="A129" s="39"/>
      <c r="B129" s="40"/>
      <c r="C129" s="41"/>
      <c r="D129" s="223" t="s">
        <v>129</v>
      </c>
      <c r="E129" s="41"/>
      <c r="F129" s="224" t="s">
        <v>200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129</v>
      </c>
      <c r="AU129" s="18" t="s">
        <v>82</v>
      </c>
    </row>
    <row r="130" s="14" customFormat="1">
      <c r="A130" s="14"/>
      <c r="B130" s="235"/>
      <c r="C130" s="236"/>
      <c r="D130" s="218" t="s">
        <v>161</v>
      </c>
      <c r="E130" s="236"/>
      <c r="F130" s="238" t="s">
        <v>201</v>
      </c>
      <c r="G130" s="236"/>
      <c r="H130" s="239">
        <v>61.549999999999997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161</v>
      </c>
      <c r="AU130" s="245" t="s">
        <v>82</v>
      </c>
      <c r="AV130" s="14" t="s">
        <v>82</v>
      </c>
      <c r="AW130" s="14" t="s">
        <v>4</v>
      </c>
      <c r="AX130" s="14" t="s">
        <v>80</v>
      </c>
      <c r="AY130" s="245" t="s">
        <v>118</v>
      </c>
    </row>
    <row r="131" s="2" customFormat="1" ht="24.15" customHeight="1">
      <c r="A131" s="39"/>
      <c r="B131" s="40"/>
      <c r="C131" s="205" t="s">
        <v>202</v>
      </c>
      <c r="D131" s="205" t="s">
        <v>120</v>
      </c>
      <c r="E131" s="206" t="s">
        <v>203</v>
      </c>
      <c r="F131" s="207" t="s">
        <v>204</v>
      </c>
      <c r="G131" s="208" t="s">
        <v>157</v>
      </c>
      <c r="H131" s="209">
        <v>5</v>
      </c>
      <c r="I131" s="210"/>
      <c r="J131" s="211">
        <f>ROUND(I131*H131,2)</f>
        <v>0</v>
      </c>
      <c r="K131" s="207" t="s">
        <v>124</v>
      </c>
      <c r="L131" s="45"/>
      <c r="M131" s="212" t="s">
        <v>19</v>
      </c>
      <c r="N131" s="213" t="s">
        <v>43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125</v>
      </c>
      <c r="AT131" s="216" t="s">
        <v>120</v>
      </c>
      <c r="AU131" s="216" t="s">
        <v>82</v>
      </c>
      <c r="AY131" s="18" t="s">
        <v>118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80</v>
      </c>
      <c r="BK131" s="217">
        <f>ROUND(I131*H131,2)</f>
        <v>0</v>
      </c>
      <c r="BL131" s="18" t="s">
        <v>125</v>
      </c>
      <c r="BM131" s="216" t="s">
        <v>205</v>
      </c>
    </row>
    <row r="132" s="2" customFormat="1">
      <c r="A132" s="39"/>
      <c r="B132" s="40"/>
      <c r="C132" s="41"/>
      <c r="D132" s="218" t="s">
        <v>127</v>
      </c>
      <c r="E132" s="41"/>
      <c r="F132" s="219" t="s">
        <v>206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127</v>
      </c>
      <c r="AU132" s="18" t="s">
        <v>82</v>
      </c>
    </row>
    <row r="133" s="2" customFormat="1">
      <c r="A133" s="39"/>
      <c r="B133" s="40"/>
      <c r="C133" s="41"/>
      <c r="D133" s="223" t="s">
        <v>129</v>
      </c>
      <c r="E133" s="41"/>
      <c r="F133" s="224" t="s">
        <v>207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129</v>
      </c>
      <c r="AU133" s="18" t="s">
        <v>82</v>
      </c>
    </row>
    <row r="134" s="13" customFormat="1">
      <c r="A134" s="13"/>
      <c r="B134" s="225"/>
      <c r="C134" s="226"/>
      <c r="D134" s="218" t="s">
        <v>161</v>
      </c>
      <c r="E134" s="227" t="s">
        <v>19</v>
      </c>
      <c r="F134" s="228" t="s">
        <v>208</v>
      </c>
      <c r="G134" s="226"/>
      <c r="H134" s="227" t="s">
        <v>19</v>
      </c>
      <c r="I134" s="229"/>
      <c r="J134" s="226"/>
      <c r="K134" s="226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161</v>
      </c>
      <c r="AU134" s="234" t="s">
        <v>82</v>
      </c>
      <c r="AV134" s="13" t="s">
        <v>80</v>
      </c>
      <c r="AW134" s="13" t="s">
        <v>33</v>
      </c>
      <c r="AX134" s="13" t="s">
        <v>72</v>
      </c>
      <c r="AY134" s="234" t="s">
        <v>118</v>
      </c>
    </row>
    <row r="135" s="14" customFormat="1">
      <c r="A135" s="14"/>
      <c r="B135" s="235"/>
      <c r="C135" s="236"/>
      <c r="D135" s="218" t="s">
        <v>161</v>
      </c>
      <c r="E135" s="237" t="s">
        <v>19</v>
      </c>
      <c r="F135" s="238" t="s">
        <v>147</v>
      </c>
      <c r="G135" s="236"/>
      <c r="H135" s="239">
        <v>5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161</v>
      </c>
      <c r="AU135" s="245" t="s">
        <v>82</v>
      </c>
      <c r="AV135" s="14" t="s">
        <v>82</v>
      </c>
      <c r="AW135" s="14" t="s">
        <v>33</v>
      </c>
      <c r="AX135" s="14" t="s">
        <v>80</v>
      </c>
      <c r="AY135" s="245" t="s">
        <v>118</v>
      </c>
    </row>
    <row r="136" s="2" customFormat="1" ht="24.15" customHeight="1">
      <c r="A136" s="39"/>
      <c r="B136" s="40"/>
      <c r="C136" s="205" t="s">
        <v>209</v>
      </c>
      <c r="D136" s="205" t="s">
        <v>120</v>
      </c>
      <c r="E136" s="206" t="s">
        <v>210</v>
      </c>
      <c r="F136" s="207" t="s">
        <v>211</v>
      </c>
      <c r="G136" s="208" t="s">
        <v>123</v>
      </c>
      <c r="H136" s="209">
        <v>10</v>
      </c>
      <c r="I136" s="210"/>
      <c r="J136" s="211">
        <f>ROUND(I136*H136,2)</f>
        <v>0</v>
      </c>
      <c r="K136" s="207" t="s">
        <v>124</v>
      </c>
      <c r="L136" s="45"/>
      <c r="M136" s="212" t="s">
        <v>19</v>
      </c>
      <c r="N136" s="213" t="s">
        <v>43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125</v>
      </c>
      <c r="AT136" s="216" t="s">
        <v>120</v>
      </c>
      <c r="AU136" s="216" t="s">
        <v>82</v>
      </c>
      <c r="AY136" s="18" t="s">
        <v>118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80</v>
      </c>
      <c r="BK136" s="217">
        <f>ROUND(I136*H136,2)</f>
        <v>0</v>
      </c>
      <c r="BL136" s="18" t="s">
        <v>125</v>
      </c>
      <c r="BM136" s="216" t="s">
        <v>212</v>
      </c>
    </row>
    <row r="137" s="2" customFormat="1">
      <c r="A137" s="39"/>
      <c r="B137" s="40"/>
      <c r="C137" s="41"/>
      <c r="D137" s="218" t="s">
        <v>127</v>
      </c>
      <c r="E137" s="41"/>
      <c r="F137" s="219" t="s">
        <v>213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127</v>
      </c>
      <c r="AU137" s="18" t="s">
        <v>82</v>
      </c>
    </row>
    <row r="138" s="2" customFormat="1">
      <c r="A138" s="39"/>
      <c r="B138" s="40"/>
      <c r="C138" s="41"/>
      <c r="D138" s="223" t="s">
        <v>129</v>
      </c>
      <c r="E138" s="41"/>
      <c r="F138" s="224" t="s">
        <v>214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129</v>
      </c>
      <c r="AU138" s="18" t="s">
        <v>82</v>
      </c>
    </row>
    <row r="139" s="2" customFormat="1" ht="33" customHeight="1">
      <c r="A139" s="39"/>
      <c r="B139" s="40"/>
      <c r="C139" s="205" t="s">
        <v>215</v>
      </c>
      <c r="D139" s="205" t="s">
        <v>120</v>
      </c>
      <c r="E139" s="206" t="s">
        <v>216</v>
      </c>
      <c r="F139" s="207" t="s">
        <v>217</v>
      </c>
      <c r="G139" s="208" t="s">
        <v>168</v>
      </c>
      <c r="H139" s="209">
        <v>22.158000000000001</v>
      </c>
      <c r="I139" s="210"/>
      <c r="J139" s="211">
        <f>ROUND(I139*H139,2)</f>
        <v>0</v>
      </c>
      <c r="K139" s="207" t="s">
        <v>124</v>
      </c>
      <c r="L139" s="45"/>
      <c r="M139" s="212" t="s">
        <v>19</v>
      </c>
      <c r="N139" s="213" t="s">
        <v>43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125</v>
      </c>
      <c r="AT139" s="216" t="s">
        <v>120</v>
      </c>
      <c r="AU139" s="216" t="s">
        <v>82</v>
      </c>
      <c r="AY139" s="18" t="s">
        <v>118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80</v>
      </c>
      <c r="BK139" s="217">
        <f>ROUND(I139*H139,2)</f>
        <v>0</v>
      </c>
      <c r="BL139" s="18" t="s">
        <v>125</v>
      </c>
      <c r="BM139" s="216" t="s">
        <v>218</v>
      </c>
    </row>
    <row r="140" s="2" customFormat="1">
      <c r="A140" s="39"/>
      <c r="B140" s="40"/>
      <c r="C140" s="41"/>
      <c r="D140" s="218" t="s">
        <v>127</v>
      </c>
      <c r="E140" s="41"/>
      <c r="F140" s="219" t="s">
        <v>219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127</v>
      </c>
      <c r="AU140" s="18" t="s">
        <v>82</v>
      </c>
    </row>
    <row r="141" s="2" customFormat="1">
      <c r="A141" s="39"/>
      <c r="B141" s="40"/>
      <c r="C141" s="41"/>
      <c r="D141" s="223" t="s">
        <v>129</v>
      </c>
      <c r="E141" s="41"/>
      <c r="F141" s="224" t="s">
        <v>220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129</v>
      </c>
      <c r="AU141" s="18" t="s">
        <v>82</v>
      </c>
    </row>
    <row r="142" s="14" customFormat="1">
      <c r="A142" s="14"/>
      <c r="B142" s="235"/>
      <c r="C142" s="236"/>
      <c r="D142" s="218" t="s">
        <v>161</v>
      </c>
      <c r="E142" s="236"/>
      <c r="F142" s="238" t="s">
        <v>221</v>
      </c>
      <c r="G142" s="236"/>
      <c r="H142" s="239">
        <v>22.158000000000001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161</v>
      </c>
      <c r="AU142" s="245" t="s">
        <v>82</v>
      </c>
      <c r="AV142" s="14" t="s">
        <v>82</v>
      </c>
      <c r="AW142" s="14" t="s">
        <v>4</v>
      </c>
      <c r="AX142" s="14" t="s">
        <v>80</v>
      </c>
      <c r="AY142" s="245" t="s">
        <v>118</v>
      </c>
    </row>
    <row r="143" s="2" customFormat="1" ht="16.5" customHeight="1">
      <c r="A143" s="39"/>
      <c r="B143" s="40"/>
      <c r="C143" s="205" t="s">
        <v>8</v>
      </c>
      <c r="D143" s="205" t="s">
        <v>120</v>
      </c>
      <c r="E143" s="206" t="s">
        <v>222</v>
      </c>
      <c r="F143" s="207" t="s">
        <v>223</v>
      </c>
      <c r="G143" s="208" t="s">
        <v>157</v>
      </c>
      <c r="H143" s="209">
        <v>12.310000000000001</v>
      </c>
      <c r="I143" s="210"/>
      <c r="J143" s="211">
        <f>ROUND(I143*H143,2)</f>
        <v>0</v>
      </c>
      <c r="K143" s="207" t="s">
        <v>124</v>
      </c>
      <c r="L143" s="45"/>
      <c r="M143" s="212" t="s">
        <v>19</v>
      </c>
      <c r="N143" s="213" t="s">
        <v>43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125</v>
      </c>
      <c r="AT143" s="216" t="s">
        <v>120</v>
      </c>
      <c r="AU143" s="216" t="s">
        <v>82</v>
      </c>
      <c r="AY143" s="18" t="s">
        <v>118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80</v>
      </c>
      <c r="BK143" s="217">
        <f>ROUND(I143*H143,2)</f>
        <v>0</v>
      </c>
      <c r="BL143" s="18" t="s">
        <v>125</v>
      </c>
      <c r="BM143" s="216" t="s">
        <v>224</v>
      </c>
    </row>
    <row r="144" s="2" customFormat="1">
      <c r="A144" s="39"/>
      <c r="B144" s="40"/>
      <c r="C144" s="41"/>
      <c r="D144" s="218" t="s">
        <v>127</v>
      </c>
      <c r="E144" s="41"/>
      <c r="F144" s="219" t="s">
        <v>225</v>
      </c>
      <c r="G144" s="41"/>
      <c r="H144" s="41"/>
      <c r="I144" s="220"/>
      <c r="J144" s="41"/>
      <c r="K144" s="41"/>
      <c r="L144" s="45"/>
      <c r="M144" s="221"/>
      <c r="N144" s="22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127</v>
      </c>
      <c r="AU144" s="18" t="s">
        <v>82</v>
      </c>
    </row>
    <row r="145" s="2" customFormat="1">
      <c r="A145" s="39"/>
      <c r="B145" s="40"/>
      <c r="C145" s="41"/>
      <c r="D145" s="223" t="s">
        <v>129</v>
      </c>
      <c r="E145" s="41"/>
      <c r="F145" s="224" t="s">
        <v>226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129</v>
      </c>
      <c r="AU145" s="18" t="s">
        <v>82</v>
      </c>
    </row>
    <row r="146" s="2" customFormat="1" ht="24.15" customHeight="1">
      <c r="A146" s="39"/>
      <c r="B146" s="40"/>
      <c r="C146" s="205" t="s">
        <v>227</v>
      </c>
      <c r="D146" s="205" t="s">
        <v>120</v>
      </c>
      <c r="E146" s="206" t="s">
        <v>228</v>
      </c>
      <c r="F146" s="207" t="s">
        <v>229</v>
      </c>
      <c r="G146" s="208" t="s">
        <v>123</v>
      </c>
      <c r="H146" s="209">
        <v>12</v>
      </c>
      <c r="I146" s="210"/>
      <c r="J146" s="211">
        <f>ROUND(I146*H146,2)</f>
        <v>0</v>
      </c>
      <c r="K146" s="207" t="s">
        <v>124</v>
      </c>
      <c r="L146" s="45"/>
      <c r="M146" s="212" t="s">
        <v>19</v>
      </c>
      <c r="N146" s="213" t="s">
        <v>43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125</v>
      </c>
      <c r="AT146" s="216" t="s">
        <v>120</v>
      </c>
      <c r="AU146" s="216" t="s">
        <v>82</v>
      </c>
      <c r="AY146" s="18" t="s">
        <v>118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80</v>
      </c>
      <c r="BK146" s="217">
        <f>ROUND(I146*H146,2)</f>
        <v>0</v>
      </c>
      <c r="BL146" s="18" t="s">
        <v>125</v>
      </c>
      <c r="BM146" s="216" t="s">
        <v>230</v>
      </c>
    </row>
    <row r="147" s="2" customFormat="1">
      <c r="A147" s="39"/>
      <c r="B147" s="40"/>
      <c r="C147" s="41"/>
      <c r="D147" s="218" t="s">
        <v>127</v>
      </c>
      <c r="E147" s="41"/>
      <c r="F147" s="219" t="s">
        <v>231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127</v>
      </c>
      <c r="AU147" s="18" t="s">
        <v>82</v>
      </c>
    </row>
    <row r="148" s="2" customFormat="1">
      <c r="A148" s="39"/>
      <c r="B148" s="40"/>
      <c r="C148" s="41"/>
      <c r="D148" s="223" t="s">
        <v>129</v>
      </c>
      <c r="E148" s="41"/>
      <c r="F148" s="224" t="s">
        <v>232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129</v>
      </c>
      <c r="AU148" s="18" t="s">
        <v>82</v>
      </c>
    </row>
    <row r="149" s="13" customFormat="1">
      <c r="A149" s="13"/>
      <c r="B149" s="225"/>
      <c r="C149" s="226"/>
      <c r="D149" s="218" t="s">
        <v>161</v>
      </c>
      <c r="E149" s="227" t="s">
        <v>19</v>
      </c>
      <c r="F149" s="228" t="s">
        <v>233</v>
      </c>
      <c r="G149" s="226"/>
      <c r="H149" s="227" t="s">
        <v>19</v>
      </c>
      <c r="I149" s="229"/>
      <c r="J149" s="226"/>
      <c r="K149" s="226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161</v>
      </c>
      <c r="AU149" s="234" t="s">
        <v>82</v>
      </c>
      <c r="AV149" s="13" t="s">
        <v>80</v>
      </c>
      <c r="AW149" s="13" t="s">
        <v>33</v>
      </c>
      <c r="AX149" s="13" t="s">
        <v>72</v>
      </c>
      <c r="AY149" s="234" t="s">
        <v>118</v>
      </c>
    </row>
    <row r="150" s="14" customFormat="1">
      <c r="A150" s="14"/>
      <c r="B150" s="235"/>
      <c r="C150" s="236"/>
      <c r="D150" s="218" t="s">
        <v>161</v>
      </c>
      <c r="E150" s="237" t="s">
        <v>19</v>
      </c>
      <c r="F150" s="238" t="s">
        <v>234</v>
      </c>
      <c r="G150" s="236"/>
      <c r="H150" s="239">
        <v>12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161</v>
      </c>
      <c r="AU150" s="245" t="s">
        <v>82</v>
      </c>
      <c r="AV150" s="14" t="s">
        <v>82</v>
      </c>
      <c r="AW150" s="14" t="s">
        <v>33</v>
      </c>
      <c r="AX150" s="14" t="s">
        <v>80</v>
      </c>
      <c r="AY150" s="245" t="s">
        <v>118</v>
      </c>
    </row>
    <row r="151" s="2" customFormat="1" ht="24.15" customHeight="1">
      <c r="A151" s="39"/>
      <c r="B151" s="40"/>
      <c r="C151" s="205" t="s">
        <v>235</v>
      </c>
      <c r="D151" s="205" t="s">
        <v>120</v>
      </c>
      <c r="E151" s="206" t="s">
        <v>236</v>
      </c>
      <c r="F151" s="207" t="s">
        <v>237</v>
      </c>
      <c r="G151" s="208" t="s">
        <v>123</v>
      </c>
      <c r="H151" s="209">
        <v>10</v>
      </c>
      <c r="I151" s="210"/>
      <c r="J151" s="211">
        <f>ROUND(I151*H151,2)</f>
        <v>0</v>
      </c>
      <c r="K151" s="207" t="s">
        <v>124</v>
      </c>
      <c r="L151" s="45"/>
      <c r="M151" s="212" t="s">
        <v>19</v>
      </c>
      <c r="N151" s="213" t="s">
        <v>43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125</v>
      </c>
      <c r="AT151" s="216" t="s">
        <v>120</v>
      </c>
      <c r="AU151" s="216" t="s">
        <v>82</v>
      </c>
      <c r="AY151" s="18" t="s">
        <v>118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80</v>
      </c>
      <c r="BK151" s="217">
        <f>ROUND(I151*H151,2)</f>
        <v>0</v>
      </c>
      <c r="BL151" s="18" t="s">
        <v>125</v>
      </c>
      <c r="BM151" s="216" t="s">
        <v>238</v>
      </c>
    </row>
    <row r="152" s="2" customFormat="1">
      <c r="A152" s="39"/>
      <c r="B152" s="40"/>
      <c r="C152" s="41"/>
      <c r="D152" s="218" t="s">
        <v>127</v>
      </c>
      <c r="E152" s="41"/>
      <c r="F152" s="219" t="s">
        <v>239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127</v>
      </c>
      <c r="AU152" s="18" t="s">
        <v>82</v>
      </c>
    </row>
    <row r="153" s="2" customFormat="1">
      <c r="A153" s="39"/>
      <c r="B153" s="40"/>
      <c r="C153" s="41"/>
      <c r="D153" s="223" t="s">
        <v>129</v>
      </c>
      <c r="E153" s="41"/>
      <c r="F153" s="224" t="s">
        <v>240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129</v>
      </c>
      <c r="AU153" s="18" t="s">
        <v>82</v>
      </c>
    </row>
    <row r="154" s="13" customFormat="1">
      <c r="A154" s="13"/>
      <c r="B154" s="225"/>
      <c r="C154" s="226"/>
      <c r="D154" s="218" t="s">
        <v>161</v>
      </c>
      <c r="E154" s="227" t="s">
        <v>19</v>
      </c>
      <c r="F154" s="228" t="s">
        <v>241</v>
      </c>
      <c r="G154" s="226"/>
      <c r="H154" s="227" t="s">
        <v>19</v>
      </c>
      <c r="I154" s="229"/>
      <c r="J154" s="226"/>
      <c r="K154" s="226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161</v>
      </c>
      <c r="AU154" s="234" t="s">
        <v>82</v>
      </c>
      <c r="AV154" s="13" t="s">
        <v>80</v>
      </c>
      <c r="AW154" s="13" t="s">
        <v>33</v>
      </c>
      <c r="AX154" s="13" t="s">
        <v>72</v>
      </c>
      <c r="AY154" s="234" t="s">
        <v>118</v>
      </c>
    </row>
    <row r="155" s="14" customFormat="1">
      <c r="A155" s="14"/>
      <c r="B155" s="235"/>
      <c r="C155" s="236"/>
      <c r="D155" s="218" t="s">
        <v>161</v>
      </c>
      <c r="E155" s="237" t="s">
        <v>19</v>
      </c>
      <c r="F155" s="238" t="s">
        <v>185</v>
      </c>
      <c r="G155" s="236"/>
      <c r="H155" s="239">
        <v>10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5" t="s">
        <v>161</v>
      </c>
      <c r="AU155" s="245" t="s">
        <v>82</v>
      </c>
      <c r="AV155" s="14" t="s">
        <v>82</v>
      </c>
      <c r="AW155" s="14" t="s">
        <v>33</v>
      </c>
      <c r="AX155" s="14" t="s">
        <v>80</v>
      </c>
      <c r="AY155" s="245" t="s">
        <v>118</v>
      </c>
    </row>
    <row r="156" s="2" customFormat="1" ht="24.15" customHeight="1">
      <c r="A156" s="39"/>
      <c r="B156" s="40"/>
      <c r="C156" s="205" t="s">
        <v>242</v>
      </c>
      <c r="D156" s="205" t="s">
        <v>120</v>
      </c>
      <c r="E156" s="206" t="s">
        <v>243</v>
      </c>
      <c r="F156" s="207" t="s">
        <v>244</v>
      </c>
      <c r="G156" s="208" t="s">
        <v>123</v>
      </c>
      <c r="H156" s="209">
        <v>10</v>
      </c>
      <c r="I156" s="210"/>
      <c r="J156" s="211">
        <f>ROUND(I156*H156,2)</f>
        <v>0</v>
      </c>
      <c r="K156" s="207" t="s">
        <v>124</v>
      </c>
      <c r="L156" s="45"/>
      <c r="M156" s="212" t="s">
        <v>19</v>
      </c>
      <c r="N156" s="213" t="s">
        <v>43</v>
      </c>
      <c r="O156" s="85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125</v>
      </c>
      <c r="AT156" s="216" t="s">
        <v>120</v>
      </c>
      <c r="AU156" s="216" t="s">
        <v>82</v>
      </c>
      <c r="AY156" s="18" t="s">
        <v>118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80</v>
      </c>
      <c r="BK156" s="217">
        <f>ROUND(I156*H156,2)</f>
        <v>0</v>
      </c>
      <c r="BL156" s="18" t="s">
        <v>125</v>
      </c>
      <c r="BM156" s="216" t="s">
        <v>245</v>
      </c>
    </row>
    <row r="157" s="2" customFormat="1">
      <c r="A157" s="39"/>
      <c r="B157" s="40"/>
      <c r="C157" s="41"/>
      <c r="D157" s="218" t="s">
        <v>127</v>
      </c>
      <c r="E157" s="41"/>
      <c r="F157" s="219" t="s">
        <v>246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127</v>
      </c>
      <c r="AU157" s="18" t="s">
        <v>82</v>
      </c>
    </row>
    <row r="158" s="2" customFormat="1">
      <c r="A158" s="39"/>
      <c r="B158" s="40"/>
      <c r="C158" s="41"/>
      <c r="D158" s="223" t="s">
        <v>129</v>
      </c>
      <c r="E158" s="41"/>
      <c r="F158" s="224" t="s">
        <v>247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129</v>
      </c>
      <c r="AU158" s="18" t="s">
        <v>82</v>
      </c>
    </row>
    <row r="159" s="2" customFormat="1" ht="16.5" customHeight="1">
      <c r="A159" s="39"/>
      <c r="B159" s="40"/>
      <c r="C159" s="246" t="s">
        <v>248</v>
      </c>
      <c r="D159" s="246" t="s">
        <v>165</v>
      </c>
      <c r="E159" s="247" t="s">
        <v>249</v>
      </c>
      <c r="F159" s="248" t="s">
        <v>250</v>
      </c>
      <c r="G159" s="249" t="s">
        <v>251</v>
      </c>
      <c r="H159" s="250">
        <v>0.20000000000000001</v>
      </c>
      <c r="I159" s="251"/>
      <c r="J159" s="252">
        <f>ROUND(I159*H159,2)</f>
        <v>0</v>
      </c>
      <c r="K159" s="248" t="s">
        <v>124</v>
      </c>
      <c r="L159" s="253"/>
      <c r="M159" s="254" t="s">
        <v>19</v>
      </c>
      <c r="N159" s="255" t="s">
        <v>43</v>
      </c>
      <c r="O159" s="85"/>
      <c r="P159" s="214">
        <f>O159*H159</f>
        <v>0</v>
      </c>
      <c r="Q159" s="214">
        <v>0.001</v>
      </c>
      <c r="R159" s="214">
        <f>Q159*H159</f>
        <v>0.00020000000000000001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169</v>
      </c>
      <c r="AT159" s="216" t="s">
        <v>165</v>
      </c>
      <c r="AU159" s="216" t="s">
        <v>82</v>
      </c>
      <c r="AY159" s="18" t="s">
        <v>118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80</v>
      </c>
      <c r="BK159" s="217">
        <f>ROUND(I159*H159,2)</f>
        <v>0</v>
      </c>
      <c r="BL159" s="18" t="s">
        <v>125</v>
      </c>
      <c r="BM159" s="216" t="s">
        <v>252</v>
      </c>
    </row>
    <row r="160" s="2" customFormat="1">
      <c r="A160" s="39"/>
      <c r="B160" s="40"/>
      <c r="C160" s="41"/>
      <c r="D160" s="218" t="s">
        <v>127</v>
      </c>
      <c r="E160" s="41"/>
      <c r="F160" s="219" t="s">
        <v>250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127</v>
      </c>
      <c r="AU160" s="18" t="s">
        <v>82</v>
      </c>
    </row>
    <row r="161" s="14" customFormat="1">
      <c r="A161" s="14"/>
      <c r="B161" s="235"/>
      <c r="C161" s="236"/>
      <c r="D161" s="218" t="s">
        <v>161</v>
      </c>
      <c r="E161" s="236"/>
      <c r="F161" s="238" t="s">
        <v>253</v>
      </c>
      <c r="G161" s="236"/>
      <c r="H161" s="239">
        <v>0.20000000000000001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161</v>
      </c>
      <c r="AU161" s="245" t="s">
        <v>82</v>
      </c>
      <c r="AV161" s="14" t="s">
        <v>82</v>
      </c>
      <c r="AW161" s="14" t="s">
        <v>4</v>
      </c>
      <c r="AX161" s="14" t="s">
        <v>80</v>
      </c>
      <c r="AY161" s="245" t="s">
        <v>118</v>
      </c>
    </row>
    <row r="162" s="2" customFormat="1" ht="24.15" customHeight="1">
      <c r="A162" s="39"/>
      <c r="B162" s="40"/>
      <c r="C162" s="205" t="s">
        <v>254</v>
      </c>
      <c r="D162" s="205" t="s">
        <v>120</v>
      </c>
      <c r="E162" s="206" t="s">
        <v>255</v>
      </c>
      <c r="F162" s="207" t="s">
        <v>256</v>
      </c>
      <c r="G162" s="208" t="s">
        <v>168</v>
      </c>
      <c r="H162" s="209">
        <v>0.001</v>
      </c>
      <c r="I162" s="210"/>
      <c r="J162" s="211">
        <f>ROUND(I162*H162,2)</f>
        <v>0</v>
      </c>
      <c r="K162" s="207" t="s">
        <v>124</v>
      </c>
      <c r="L162" s="45"/>
      <c r="M162" s="212" t="s">
        <v>19</v>
      </c>
      <c r="N162" s="213" t="s">
        <v>43</v>
      </c>
      <c r="O162" s="85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125</v>
      </c>
      <c r="AT162" s="216" t="s">
        <v>120</v>
      </c>
      <c r="AU162" s="216" t="s">
        <v>82</v>
      </c>
      <c r="AY162" s="18" t="s">
        <v>118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80</v>
      </c>
      <c r="BK162" s="217">
        <f>ROUND(I162*H162,2)</f>
        <v>0</v>
      </c>
      <c r="BL162" s="18" t="s">
        <v>125</v>
      </c>
      <c r="BM162" s="216" t="s">
        <v>257</v>
      </c>
    </row>
    <row r="163" s="2" customFormat="1">
      <c r="A163" s="39"/>
      <c r="B163" s="40"/>
      <c r="C163" s="41"/>
      <c r="D163" s="218" t="s">
        <v>127</v>
      </c>
      <c r="E163" s="41"/>
      <c r="F163" s="219" t="s">
        <v>258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127</v>
      </c>
      <c r="AU163" s="18" t="s">
        <v>82</v>
      </c>
    </row>
    <row r="164" s="2" customFormat="1">
      <c r="A164" s="39"/>
      <c r="B164" s="40"/>
      <c r="C164" s="41"/>
      <c r="D164" s="223" t="s">
        <v>129</v>
      </c>
      <c r="E164" s="41"/>
      <c r="F164" s="224" t="s">
        <v>259</v>
      </c>
      <c r="G164" s="41"/>
      <c r="H164" s="41"/>
      <c r="I164" s="220"/>
      <c r="J164" s="41"/>
      <c r="K164" s="41"/>
      <c r="L164" s="45"/>
      <c r="M164" s="221"/>
      <c r="N164" s="222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129</v>
      </c>
      <c r="AU164" s="18" t="s">
        <v>82</v>
      </c>
    </row>
    <row r="165" s="2" customFormat="1" ht="16.5" customHeight="1">
      <c r="A165" s="39"/>
      <c r="B165" s="40"/>
      <c r="C165" s="246" t="s">
        <v>7</v>
      </c>
      <c r="D165" s="246" t="s">
        <v>165</v>
      </c>
      <c r="E165" s="247" t="s">
        <v>260</v>
      </c>
      <c r="F165" s="248" t="s">
        <v>261</v>
      </c>
      <c r="G165" s="249" t="s">
        <v>251</v>
      </c>
      <c r="H165" s="250">
        <v>0.34999999999999998</v>
      </c>
      <c r="I165" s="251"/>
      <c r="J165" s="252">
        <f>ROUND(I165*H165,2)</f>
        <v>0</v>
      </c>
      <c r="K165" s="248" t="s">
        <v>124</v>
      </c>
      <c r="L165" s="253"/>
      <c r="M165" s="254" t="s">
        <v>19</v>
      </c>
      <c r="N165" s="255" t="s">
        <v>43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169</v>
      </c>
      <c r="AT165" s="216" t="s">
        <v>165</v>
      </c>
      <c r="AU165" s="216" t="s">
        <v>82</v>
      </c>
      <c r="AY165" s="18" t="s">
        <v>118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80</v>
      </c>
      <c r="BK165" s="217">
        <f>ROUND(I165*H165,2)</f>
        <v>0</v>
      </c>
      <c r="BL165" s="18" t="s">
        <v>125</v>
      </c>
      <c r="BM165" s="216" t="s">
        <v>262</v>
      </c>
    </row>
    <row r="166" s="2" customFormat="1">
      <c r="A166" s="39"/>
      <c r="B166" s="40"/>
      <c r="C166" s="41"/>
      <c r="D166" s="218" t="s">
        <v>127</v>
      </c>
      <c r="E166" s="41"/>
      <c r="F166" s="219" t="s">
        <v>261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127</v>
      </c>
      <c r="AU166" s="18" t="s">
        <v>82</v>
      </c>
    </row>
    <row r="167" s="2" customFormat="1" ht="16.5" customHeight="1">
      <c r="A167" s="39"/>
      <c r="B167" s="40"/>
      <c r="C167" s="205" t="s">
        <v>263</v>
      </c>
      <c r="D167" s="205" t="s">
        <v>120</v>
      </c>
      <c r="E167" s="206" t="s">
        <v>264</v>
      </c>
      <c r="F167" s="207" t="s">
        <v>265</v>
      </c>
      <c r="G167" s="208" t="s">
        <v>157</v>
      </c>
      <c r="H167" s="209">
        <v>0.014999999999999999</v>
      </c>
      <c r="I167" s="210"/>
      <c r="J167" s="211">
        <f>ROUND(I167*H167,2)</f>
        <v>0</v>
      </c>
      <c r="K167" s="207" t="s">
        <v>124</v>
      </c>
      <c r="L167" s="45"/>
      <c r="M167" s="212" t="s">
        <v>19</v>
      </c>
      <c r="N167" s="213" t="s">
        <v>43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125</v>
      </c>
      <c r="AT167" s="216" t="s">
        <v>120</v>
      </c>
      <c r="AU167" s="216" t="s">
        <v>82</v>
      </c>
      <c r="AY167" s="18" t="s">
        <v>118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80</v>
      </c>
      <c r="BK167" s="217">
        <f>ROUND(I167*H167,2)</f>
        <v>0</v>
      </c>
      <c r="BL167" s="18" t="s">
        <v>125</v>
      </c>
      <c r="BM167" s="216" t="s">
        <v>266</v>
      </c>
    </row>
    <row r="168" s="2" customFormat="1">
      <c r="A168" s="39"/>
      <c r="B168" s="40"/>
      <c r="C168" s="41"/>
      <c r="D168" s="218" t="s">
        <v>127</v>
      </c>
      <c r="E168" s="41"/>
      <c r="F168" s="219" t="s">
        <v>267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127</v>
      </c>
      <c r="AU168" s="18" t="s">
        <v>82</v>
      </c>
    </row>
    <row r="169" s="2" customFormat="1">
      <c r="A169" s="39"/>
      <c r="B169" s="40"/>
      <c r="C169" s="41"/>
      <c r="D169" s="223" t="s">
        <v>129</v>
      </c>
      <c r="E169" s="41"/>
      <c r="F169" s="224" t="s">
        <v>268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129</v>
      </c>
      <c r="AU169" s="18" t="s">
        <v>82</v>
      </c>
    </row>
    <row r="170" s="14" customFormat="1">
      <c r="A170" s="14"/>
      <c r="B170" s="235"/>
      <c r="C170" s="236"/>
      <c r="D170" s="218" t="s">
        <v>161</v>
      </c>
      <c r="E170" s="237" t="s">
        <v>19</v>
      </c>
      <c r="F170" s="238" t="s">
        <v>269</v>
      </c>
      <c r="G170" s="236"/>
      <c r="H170" s="239">
        <v>0.014999999999999999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161</v>
      </c>
      <c r="AU170" s="245" t="s">
        <v>82</v>
      </c>
      <c r="AV170" s="14" t="s">
        <v>82</v>
      </c>
      <c r="AW170" s="14" t="s">
        <v>33</v>
      </c>
      <c r="AX170" s="14" t="s">
        <v>80</v>
      </c>
      <c r="AY170" s="245" t="s">
        <v>118</v>
      </c>
    </row>
    <row r="171" s="2" customFormat="1" ht="21.75" customHeight="1">
      <c r="A171" s="39"/>
      <c r="B171" s="40"/>
      <c r="C171" s="205" t="s">
        <v>270</v>
      </c>
      <c r="D171" s="205" t="s">
        <v>120</v>
      </c>
      <c r="E171" s="206" t="s">
        <v>271</v>
      </c>
      <c r="F171" s="207" t="s">
        <v>272</v>
      </c>
      <c r="G171" s="208" t="s">
        <v>157</v>
      </c>
      <c r="H171" s="209">
        <v>0.014999999999999999</v>
      </c>
      <c r="I171" s="210"/>
      <c r="J171" s="211">
        <f>ROUND(I171*H171,2)</f>
        <v>0</v>
      </c>
      <c r="K171" s="207" t="s">
        <v>124</v>
      </c>
      <c r="L171" s="45"/>
      <c r="M171" s="212" t="s">
        <v>19</v>
      </c>
      <c r="N171" s="213" t="s">
        <v>43</v>
      </c>
      <c r="O171" s="85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125</v>
      </c>
      <c r="AT171" s="216" t="s">
        <v>120</v>
      </c>
      <c r="AU171" s="216" t="s">
        <v>82</v>
      </c>
      <c r="AY171" s="18" t="s">
        <v>118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80</v>
      </c>
      <c r="BK171" s="217">
        <f>ROUND(I171*H171,2)</f>
        <v>0</v>
      </c>
      <c r="BL171" s="18" t="s">
        <v>125</v>
      </c>
      <c r="BM171" s="216" t="s">
        <v>273</v>
      </c>
    </row>
    <row r="172" s="2" customFormat="1">
      <c r="A172" s="39"/>
      <c r="B172" s="40"/>
      <c r="C172" s="41"/>
      <c r="D172" s="218" t="s">
        <v>127</v>
      </c>
      <c r="E172" s="41"/>
      <c r="F172" s="219" t="s">
        <v>274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127</v>
      </c>
      <c r="AU172" s="18" t="s">
        <v>82</v>
      </c>
    </row>
    <row r="173" s="2" customFormat="1">
      <c r="A173" s="39"/>
      <c r="B173" s="40"/>
      <c r="C173" s="41"/>
      <c r="D173" s="223" t="s">
        <v>129</v>
      </c>
      <c r="E173" s="41"/>
      <c r="F173" s="224" t="s">
        <v>275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129</v>
      </c>
      <c r="AU173" s="18" t="s">
        <v>82</v>
      </c>
    </row>
    <row r="174" s="14" customFormat="1">
      <c r="A174" s="14"/>
      <c r="B174" s="235"/>
      <c r="C174" s="236"/>
      <c r="D174" s="218" t="s">
        <v>161</v>
      </c>
      <c r="E174" s="237" t="s">
        <v>19</v>
      </c>
      <c r="F174" s="238" t="s">
        <v>269</v>
      </c>
      <c r="G174" s="236"/>
      <c r="H174" s="239">
        <v>0.014999999999999999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161</v>
      </c>
      <c r="AU174" s="245" t="s">
        <v>82</v>
      </c>
      <c r="AV174" s="14" t="s">
        <v>82</v>
      </c>
      <c r="AW174" s="14" t="s">
        <v>33</v>
      </c>
      <c r="AX174" s="14" t="s">
        <v>80</v>
      </c>
      <c r="AY174" s="245" t="s">
        <v>118</v>
      </c>
    </row>
    <row r="175" s="12" customFormat="1" ht="22.8" customHeight="1">
      <c r="A175" s="12"/>
      <c r="B175" s="189"/>
      <c r="C175" s="190"/>
      <c r="D175" s="191" t="s">
        <v>71</v>
      </c>
      <c r="E175" s="203" t="s">
        <v>147</v>
      </c>
      <c r="F175" s="203" t="s">
        <v>276</v>
      </c>
      <c r="G175" s="190"/>
      <c r="H175" s="190"/>
      <c r="I175" s="193"/>
      <c r="J175" s="204">
        <f>BK175</f>
        <v>0</v>
      </c>
      <c r="K175" s="190"/>
      <c r="L175" s="195"/>
      <c r="M175" s="196"/>
      <c r="N175" s="197"/>
      <c r="O175" s="197"/>
      <c r="P175" s="198">
        <f>SUM(P176:P201)</f>
        <v>0</v>
      </c>
      <c r="Q175" s="197"/>
      <c r="R175" s="198">
        <f>SUM(R176:R201)</f>
        <v>27.614899999999999</v>
      </c>
      <c r="S175" s="197"/>
      <c r="T175" s="199">
        <f>SUM(T176:T201)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0" t="s">
        <v>80</v>
      </c>
      <c r="AT175" s="201" t="s">
        <v>71</v>
      </c>
      <c r="AU175" s="201" t="s">
        <v>80</v>
      </c>
      <c r="AY175" s="200" t="s">
        <v>118</v>
      </c>
      <c r="BK175" s="202">
        <f>SUM(BK176:BK201)</f>
        <v>0</v>
      </c>
    </row>
    <row r="176" s="2" customFormat="1" ht="21.75" customHeight="1">
      <c r="A176" s="39"/>
      <c r="B176" s="40"/>
      <c r="C176" s="205" t="s">
        <v>277</v>
      </c>
      <c r="D176" s="205" t="s">
        <v>120</v>
      </c>
      <c r="E176" s="206" t="s">
        <v>278</v>
      </c>
      <c r="F176" s="207" t="s">
        <v>279</v>
      </c>
      <c r="G176" s="208" t="s">
        <v>123</v>
      </c>
      <c r="H176" s="209">
        <v>18.219999999999999</v>
      </c>
      <c r="I176" s="210"/>
      <c r="J176" s="211">
        <f>ROUND(I176*H176,2)</f>
        <v>0</v>
      </c>
      <c r="K176" s="207" t="s">
        <v>124</v>
      </c>
      <c r="L176" s="45"/>
      <c r="M176" s="212" t="s">
        <v>19</v>
      </c>
      <c r="N176" s="213" t="s">
        <v>43</v>
      </c>
      <c r="O176" s="85"/>
      <c r="P176" s="214">
        <f>O176*H176</f>
        <v>0</v>
      </c>
      <c r="Q176" s="214">
        <v>0.34499999999999997</v>
      </c>
      <c r="R176" s="214">
        <f>Q176*H176</f>
        <v>6.2858999999999989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125</v>
      </c>
      <c r="AT176" s="216" t="s">
        <v>120</v>
      </c>
      <c r="AU176" s="216" t="s">
        <v>82</v>
      </c>
      <c r="AY176" s="18" t="s">
        <v>118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80</v>
      </c>
      <c r="BK176" s="217">
        <f>ROUND(I176*H176,2)</f>
        <v>0</v>
      </c>
      <c r="BL176" s="18" t="s">
        <v>125</v>
      </c>
      <c r="BM176" s="216" t="s">
        <v>280</v>
      </c>
    </row>
    <row r="177" s="2" customFormat="1">
      <c r="A177" s="39"/>
      <c r="B177" s="40"/>
      <c r="C177" s="41"/>
      <c r="D177" s="218" t="s">
        <v>127</v>
      </c>
      <c r="E177" s="41"/>
      <c r="F177" s="219" t="s">
        <v>281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127</v>
      </c>
      <c r="AU177" s="18" t="s">
        <v>82</v>
      </c>
    </row>
    <row r="178" s="2" customFormat="1">
      <c r="A178" s="39"/>
      <c r="B178" s="40"/>
      <c r="C178" s="41"/>
      <c r="D178" s="223" t="s">
        <v>129</v>
      </c>
      <c r="E178" s="41"/>
      <c r="F178" s="224" t="s">
        <v>282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129</v>
      </c>
      <c r="AU178" s="18" t="s">
        <v>82</v>
      </c>
    </row>
    <row r="179" s="13" customFormat="1">
      <c r="A179" s="13"/>
      <c r="B179" s="225"/>
      <c r="C179" s="226"/>
      <c r="D179" s="218" t="s">
        <v>161</v>
      </c>
      <c r="E179" s="227" t="s">
        <v>19</v>
      </c>
      <c r="F179" s="228" t="s">
        <v>283</v>
      </c>
      <c r="G179" s="226"/>
      <c r="H179" s="227" t="s">
        <v>19</v>
      </c>
      <c r="I179" s="229"/>
      <c r="J179" s="226"/>
      <c r="K179" s="226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161</v>
      </c>
      <c r="AU179" s="234" t="s">
        <v>82</v>
      </c>
      <c r="AV179" s="13" t="s">
        <v>80</v>
      </c>
      <c r="AW179" s="13" t="s">
        <v>33</v>
      </c>
      <c r="AX179" s="13" t="s">
        <v>72</v>
      </c>
      <c r="AY179" s="234" t="s">
        <v>118</v>
      </c>
    </row>
    <row r="180" s="14" customFormat="1">
      <c r="A180" s="14"/>
      <c r="B180" s="235"/>
      <c r="C180" s="236"/>
      <c r="D180" s="218" t="s">
        <v>161</v>
      </c>
      <c r="E180" s="237" t="s">
        <v>19</v>
      </c>
      <c r="F180" s="238" t="s">
        <v>284</v>
      </c>
      <c r="G180" s="236"/>
      <c r="H180" s="239">
        <v>9.2200000000000006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161</v>
      </c>
      <c r="AU180" s="245" t="s">
        <v>82</v>
      </c>
      <c r="AV180" s="14" t="s">
        <v>82</v>
      </c>
      <c r="AW180" s="14" t="s">
        <v>33</v>
      </c>
      <c r="AX180" s="14" t="s">
        <v>72</v>
      </c>
      <c r="AY180" s="245" t="s">
        <v>118</v>
      </c>
    </row>
    <row r="181" s="13" customFormat="1">
      <c r="A181" s="13"/>
      <c r="B181" s="225"/>
      <c r="C181" s="226"/>
      <c r="D181" s="218" t="s">
        <v>161</v>
      </c>
      <c r="E181" s="227" t="s">
        <v>19</v>
      </c>
      <c r="F181" s="228" t="s">
        <v>285</v>
      </c>
      <c r="G181" s="226"/>
      <c r="H181" s="227" t="s">
        <v>19</v>
      </c>
      <c r="I181" s="229"/>
      <c r="J181" s="226"/>
      <c r="K181" s="226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161</v>
      </c>
      <c r="AU181" s="234" t="s">
        <v>82</v>
      </c>
      <c r="AV181" s="13" t="s">
        <v>80</v>
      </c>
      <c r="AW181" s="13" t="s">
        <v>33</v>
      </c>
      <c r="AX181" s="13" t="s">
        <v>72</v>
      </c>
      <c r="AY181" s="234" t="s">
        <v>118</v>
      </c>
    </row>
    <row r="182" s="14" customFormat="1">
      <c r="A182" s="14"/>
      <c r="B182" s="235"/>
      <c r="C182" s="236"/>
      <c r="D182" s="218" t="s">
        <v>161</v>
      </c>
      <c r="E182" s="237" t="s">
        <v>19</v>
      </c>
      <c r="F182" s="238" t="s">
        <v>178</v>
      </c>
      <c r="G182" s="236"/>
      <c r="H182" s="239">
        <v>9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161</v>
      </c>
      <c r="AU182" s="245" t="s">
        <v>82</v>
      </c>
      <c r="AV182" s="14" t="s">
        <v>82</v>
      </c>
      <c r="AW182" s="14" t="s">
        <v>33</v>
      </c>
      <c r="AX182" s="14" t="s">
        <v>72</v>
      </c>
      <c r="AY182" s="245" t="s">
        <v>118</v>
      </c>
    </row>
    <row r="183" s="15" customFormat="1">
      <c r="A183" s="15"/>
      <c r="B183" s="256"/>
      <c r="C183" s="257"/>
      <c r="D183" s="218" t="s">
        <v>161</v>
      </c>
      <c r="E183" s="258" t="s">
        <v>19</v>
      </c>
      <c r="F183" s="259" t="s">
        <v>194</v>
      </c>
      <c r="G183" s="257"/>
      <c r="H183" s="260">
        <v>18.219999999999999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6" t="s">
        <v>161</v>
      </c>
      <c r="AU183" s="266" t="s">
        <v>82</v>
      </c>
      <c r="AV183" s="15" t="s">
        <v>125</v>
      </c>
      <c r="AW183" s="15" t="s">
        <v>33</v>
      </c>
      <c r="AX183" s="15" t="s">
        <v>80</v>
      </c>
      <c r="AY183" s="266" t="s">
        <v>118</v>
      </c>
    </row>
    <row r="184" s="2" customFormat="1" ht="21.75" customHeight="1">
      <c r="A184" s="39"/>
      <c r="B184" s="40"/>
      <c r="C184" s="205" t="s">
        <v>286</v>
      </c>
      <c r="D184" s="205" t="s">
        <v>120</v>
      </c>
      <c r="E184" s="206" t="s">
        <v>287</v>
      </c>
      <c r="F184" s="207" t="s">
        <v>288</v>
      </c>
      <c r="G184" s="208" t="s">
        <v>123</v>
      </c>
      <c r="H184" s="209">
        <v>10</v>
      </c>
      <c r="I184" s="210"/>
      <c r="J184" s="211">
        <f>ROUND(I184*H184,2)</f>
        <v>0</v>
      </c>
      <c r="K184" s="207" t="s">
        <v>124</v>
      </c>
      <c r="L184" s="45"/>
      <c r="M184" s="212" t="s">
        <v>19</v>
      </c>
      <c r="N184" s="213" t="s">
        <v>43</v>
      </c>
      <c r="O184" s="85"/>
      <c r="P184" s="214">
        <f>O184*H184</f>
        <v>0</v>
      </c>
      <c r="Q184" s="214">
        <v>0.46000000000000002</v>
      </c>
      <c r="R184" s="214">
        <f>Q184*H184</f>
        <v>4.6000000000000005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125</v>
      </c>
      <c r="AT184" s="216" t="s">
        <v>120</v>
      </c>
      <c r="AU184" s="216" t="s">
        <v>82</v>
      </c>
      <c r="AY184" s="18" t="s">
        <v>118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80</v>
      </c>
      <c r="BK184" s="217">
        <f>ROUND(I184*H184,2)</f>
        <v>0</v>
      </c>
      <c r="BL184" s="18" t="s">
        <v>125</v>
      </c>
      <c r="BM184" s="216" t="s">
        <v>289</v>
      </c>
    </row>
    <row r="185" s="2" customFormat="1">
      <c r="A185" s="39"/>
      <c r="B185" s="40"/>
      <c r="C185" s="41"/>
      <c r="D185" s="218" t="s">
        <v>127</v>
      </c>
      <c r="E185" s="41"/>
      <c r="F185" s="219" t="s">
        <v>290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127</v>
      </c>
      <c r="AU185" s="18" t="s">
        <v>82</v>
      </c>
    </row>
    <row r="186" s="2" customFormat="1">
      <c r="A186" s="39"/>
      <c r="B186" s="40"/>
      <c r="C186" s="41"/>
      <c r="D186" s="223" t="s">
        <v>129</v>
      </c>
      <c r="E186" s="41"/>
      <c r="F186" s="224" t="s">
        <v>291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129</v>
      </c>
      <c r="AU186" s="18" t="s">
        <v>82</v>
      </c>
    </row>
    <row r="187" s="13" customFormat="1">
      <c r="A187" s="13"/>
      <c r="B187" s="225"/>
      <c r="C187" s="226"/>
      <c r="D187" s="218" t="s">
        <v>161</v>
      </c>
      <c r="E187" s="227" t="s">
        <v>19</v>
      </c>
      <c r="F187" s="228" t="s">
        <v>292</v>
      </c>
      <c r="G187" s="226"/>
      <c r="H187" s="227" t="s">
        <v>19</v>
      </c>
      <c r="I187" s="229"/>
      <c r="J187" s="226"/>
      <c r="K187" s="226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161</v>
      </c>
      <c r="AU187" s="234" t="s">
        <v>82</v>
      </c>
      <c r="AV187" s="13" t="s">
        <v>80</v>
      </c>
      <c r="AW187" s="13" t="s">
        <v>33</v>
      </c>
      <c r="AX187" s="13" t="s">
        <v>72</v>
      </c>
      <c r="AY187" s="234" t="s">
        <v>118</v>
      </c>
    </row>
    <row r="188" s="14" customFormat="1">
      <c r="A188" s="14"/>
      <c r="B188" s="235"/>
      <c r="C188" s="236"/>
      <c r="D188" s="218" t="s">
        <v>161</v>
      </c>
      <c r="E188" s="237" t="s">
        <v>19</v>
      </c>
      <c r="F188" s="238" t="s">
        <v>185</v>
      </c>
      <c r="G188" s="236"/>
      <c r="H188" s="239">
        <v>10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161</v>
      </c>
      <c r="AU188" s="245" t="s">
        <v>82</v>
      </c>
      <c r="AV188" s="14" t="s">
        <v>82</v>
      </c>
      <c r="AW188" s="14" t="s">
        <v>33</v>
      </c>
      <c r="AX188" s="14" t="s">
        <v>80</v>
      </c>
      <c r="AY188" s="245" t="s">
        <v>118</v>
      </c>
    </row>
    <row r="189" s="2" customFormat="1" ht="21.75" customHeight="1">
      <c r="A189" s="39"/>
      <c r="B189" s="40"/>
      <c r="C189" s="205" t="s">
        <v>293</v>
      </c>
      <c r="D189" s="205" t="s">
        <v>120</v>
      </c>
      <c r="E189" s="206" t="s">
        <v>294</v>
      </c>
      <c r="F189" s="207" t="s">
        <v>295</v>
      </c>
      <c r="G189" s="208" t="s">
        <v>123</v>
      </c>
      <c r="H189" s="209">
        <v>20</v>
      </c>
      <c r="I189" s="210"/>
      <c r="J189" s="211">
        <f>ROUND(I189*H189,2)</f>
        <v>0</v>
      </c>
      <c r="K189" s="207" t="s">
        <v>124</v>
      </c>
      <c r="L189" s="45"/>
      <c r="M189" s="212" t="s">
        <v>19</v>
      </c>
      <c r="N189" s="213" t="s">
        <v>43</v>
      </c>
      <c r="O189" s="85"/>
      <c r="P189" s="214">
        <f>O189*H189</f>
        <v>0</v>
      </c>
      <c r="Q189" s="214">
        <v>0.68999999999999995</v>
      </c>
      <c r="R189" s="214">
        <f>Q189*H189</f>
        <v>13.799999999999999</v>
      </c>
      <c r="S189" s="214">
        <v>0</v>
      </c>
      <c r="T189" s="215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6" t="s">
        <v>125</v>
      </c>
      <c r="AT189" s="216" t="s">
        <v>120</v>
      </c>
      <c r="AU189" s="216" t="s">
        <v>82</v>
      </c>
      <c r="AY189" s="18" t="s">
        <v>118</v>
      </c>
      <c r="BE189" s="217">
        <f>IF(N189="základní",J189,0)</f>
        <v>0</v>
      </c>
      <c r="BF189" s="217">
        <f>IF(N189="snížená",J189,0)</f>
        <v>0</v>
      </c>
      <c r="BG189" s="217">
        <f>IF(N189="zákl. přenesená",J189,0)</f>
        <v>0</v>
      </c>
      <c r="BH189" s="217">
        <f>IF(N189="sníž. přenesená",J189,0)</f>
        <v>0</v>
      </c>
      <c r="BI189" s="217">
        <f>IF(N189="nulová",J189,0)</f>
        <v>0</v>
      </c>
      <c r="BJ189" s="18" t="s">
        <v>80</v>
      </c>
      <c r="BK189" s="217">
        <f>ROUND(I189*H189,2)</f>
        <v>0</v>
      </c>
      <c r="BL189" s="18" t="s">
        <v>125</v>
      </c>
      <c r="BM189" s="216" t="s">
        <v>296</v>
      </c>
    </row>
    <row r="190" s="2" customFormat="1">
      <c r="A190" s="39"/>
      <c r="B190" s="40"/>
      <c r="C190" s="41"/>
      <c r="D190" s="218" t="s">
        <v>127</v>
      </c>
      <c r="E190" s="41"/>
      <c r="F190" s="219" t="s">
        <v>297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127</v>
      </c>
      <c r="AU190" s="18" t="s">
        <v>82</v>
      </c>
    </row>
    <row r="191" s="2" customFormat="1">
      <c r="A191" s="39"/>
      <c r="B191" s="40"/>
      <c r="C191" s="41"/>
      <c r="D191" s="223" t="s">
        <v>129</v>
      </c>
      <c r="E191" s="41"/>
      <c r="F191" s="224" t="s">
        <v>298</v>
      </c>
      <c r="G191" s="41"/>
      <c r="H191" s="41"/>
      <c r="I191" s="220"/>
      <c r="J191" s="41"/>
      <c r="K191" s="41"/>
      <c r="L191" s="45"/>
      <c r="M191" s="221"/>
      <c r="N191" s="222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129</v>
      </c>
      <c r="AU191" s="18" t="s">
        <v>82</v>
      </c>
    </row>
    <row r="192" s="13" customFormat="1">
      <c r="A192" s="13"/>
      <c r="B192" s="225"/>
      <c r="C192" s="226"/>
      <c r="D192" s="218" t="s">
        <v>161</v>
      </c>
      <c r="E192" s="227" t="s">
        <v>19</v>
      </c>
      <c r="F192" s="228" t="s">
        <v>299</v>
      </c>
      <c r="G192" s="226"/>
      <c r="H192" s="227" t="s">
        <v>19</v>
      </c>
      <c r="I192" s="229"/>
      <c r="J192" s="226"/>
      <c r="K192" s="226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161</v>
      </c>
      <c r="AU192" s="234" t="s">
        <v>82</v>
      </c>
      <c r="AV192" s="13" t="s">
        <v>80</v>
      </c>
      <c r="AW192" s="13" t="s">
        <v>33</v>
      </c>
      <c r="AX192" s="13" t="s">
        <v>72</v>
      </c>
      <c r="AY192" s="234" t="s">
        <v>118</v>
      </c>
    </row>
    <row r="193" s="14" customFormat="1">
      <c r="A193" s="14"/>
      <c r="B193" s="235"/>
      <c r="C193" s="236"/>
      <c r="D193" s="218" t="s">
        <v>161</v>
      </c>
      <c r="E193" s="237" t="s">
        <v>19</v>
      </c>
      <c r="F193" s="238" t="s">
        <v>300</v>
      </c>
      <c r="G193" s="236"/>
      <c r="H193" s="239">
        <v>20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161</v>
      </c>
      <c r="AU193" s="245" t="s">
        <v>82</v>
      </c>
      <c r="AV193" s="14" t="s">
        <v>82</v>
      </c>
      <c r="AW193" s="14" t="s">
        <v>33</v>
      </c>
      <c r="AX193" s="14" t="s">
        <v>80</v>
      </c>
      <c r="AY193" s="245" t="s">
        <v>118</v>
      </c>
    </row>
    <row r="194" s="2" customFormat="1" ht="24.15" customHeight="1">
      <c r="A194" s="39"/>
      <c r="B194" s="40"/>
      <c r="C194" s="205" t="s">
        <v>301</v>
      </c>
      <c r="D194" s="205" t="s">
        <v>120</v>
      </c>
      <c r="E194" s="206" t="s">
        <v>302</v>
      </c>
      <c r="F194" s="207" t="s">
        <v>303</v>
      </c>
      <c r="G194" s="208" t="s">
        <v>123</v>
      </c>
      <c r="H194" s="209">
        <v>10</v>
      </c>
      <c r="I194" s="210"/>
      <c r="J194" s="211">
        <f>ROUND(I194*H194,2)</f>
        <v>0</v>
      </c>
      <c r="K194" s="207" t="s">
        <v>124</v>
      </c>
      <c r="L194" s="45"/>
      <c r="M194" s="212" t="s">
        <v>19</v>
      </c>
      <c r="N194" s="213" t="s">
        <v>43</v>
      </c>
      <c r="O194" s="85"/>
      <c r="P194" s="214">
        <f>O194*H194</f>
        <v>0</v>
      </c>
      <c r="Q194" s="214">
        <v>0.11162</v>
      </c>
      <c r="R194" s="214">
        <f>Q194*H194</f>
        <v>1.1162000000000001</v>
      </c>
      <c r="S194" s="214">
        <v>0</v>
      </c>
      <c r="T194" s="215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6" t="s">
        <v>125</v>
      </c>
      <c r="AT194" s="216" t="s">
        <v>120</v>
      </c>
      <c r="AU194" s="216" t="s">
        <v>82</v>
      </c>
      <c r="AY194" s="18" t="s">
        <v>118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18" t="s">
        <v>80</v>
      </c>
      <c r="BK194" s="217">
        <f>ROUND(I194*H194,2)</f>
        <v>0</v>
      </c>
      <c r="BL194" s="18" t="s">
        <v>125</v>
      </c>
      <c r="BM194" s="216" t="s">
        <v>304</v>
      </c>
    </row>
    <row r="195" s="2" customFormat="1">
      <c r="A195" s="39"/>
      <c r="B195" s="40"/>
      <c r="C195" s="41"/>
      <c r="D195" s="218" t="s">
        <v>127</v>
      </c>
      <c r="E195" s="41"/>
      <c r="F195" s="219" t="s">
        <v>305</v>
      </c>
      <c r="G195" s="41"/>
      <c r="H195" s="41"/>
      <c r="I195" s="220"/>
      <c r="J195" s="41"/>
      <c r="K195" s="41"/>
      <c r="L195" s="45"/>
      <c r="M195" s="221"/>
      <c r="N195" s="22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127</v>
      </c>
      <c r="AU195" s="18" t="s">
        <v>82</v>
      </c>
    </row>
    <row r="196" s="2" customFormat="1">
      <c r="A196" s="39"/>
      <c r="B196" s="40"/>
      <c r="C196" s="41"/>
      <c r="D196" s="223" t="s">
        <v>129</v>
      </c>
      <c r="E196" s="41"/>
      <c r="F196" s="224" t="s">
        <v>306</v>
      </c>
      <c r="G196" s="41"/>
      <c r="H196" s="41"/>
      <c r="I196" s="220"/>
      <c r="J196" s="41"/>
      <c r="K196" s="41"/>
      <c r="L196" s="45"/>
      <c r="M196" s="221"/>
      <c r="N196" s="22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129</v>
      </c>
      <c r="AU196" s="18" t="s">
        <v>82</v>
      </c>
    </row>
    <row r="197" s="13" customFormat="1">
      <c r="A197" s="13"/>
      <c r="B197" s="225"/>
      <c r="C197" s="226"/>
      <c r="D197" s="218" t="s">
        <v>161</v>
      </c>
      <c r="E197" s="227" t="s">
        <v>19</v>
      </c>
      <c r="F197" s="228" t="s">
        <v>307</v>
      </c>
      <c r="G197" s="226"/>
      <c r="H197" s="227" t="s">
        <v>19</v>
      </c>
      <c r="I197" s="229"/>
      <c r="J197" s="226"/>
      <c r="K197" s="226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161</v>
      </c>
      <c r="AU197" s="234" t="s">
        <v>82</v>
      </c>
      <c r="AV197" s="13" t="s">
        <v>80</v>
      </c>
      <c r="AW197" s="13" t="s">
        <v>33</v>
      </c>
      <c r="AX197" s="13" t="s">
        <v>72</v>
      </c>
      <c r="AY197" s="234" t="s">
        <v>118</v>
      </c>
    </row>
    <row r="198" s="14" customFormat="1">
      <c r="A198" s="14"/>
      <c r="B198" s="235"/>
      <c r="C198" s="236"/>
      <c r="D198" s="218" t="s">
        <v>161</v>
      </c>
      <c r="E198" s="237" t="s">
        <v>19</v>
      </c>
      <c r="F198" s="238" t="s">
        <v>185</v>
      </c>
      <c r="G198" s="236"/>
      <c r="H198" s="239">
        <v>10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161</v>
      </c>
      <c r="AU198" s="245" t="s">
        <v>82</v>
      </c>
      <c r="AV198" s="14" t="s">
        <v>82</v>
      </c>
      <c r="AW198" s="14" t="s">
        <v>33</v>
      </c>
      <c r="AX198" s="14" t="s">
        <v>80</v>
      </c>
      <c r="AY198" s="245" t="s">
        <v>118</v>
      </c>
    </row>
    <row r="199" s="2" customFormat="1" ht="21.75" customHeight="1">
      <c r="A199" s="39"/>
      <c r="B199" s="40"/>
      <c r="C199" s="246" t="s">
        <v>308</v>
      </c>
      <c r="D199" s="246" t="s">
        <v>165</v>
      </c>
      <c r="E199" s="247" t="s">
        <v>309</v>
      </c>
      <c r="F199" s="248" t="s">
        <v>310</v>
      </c>
      <c r="G199" s="249" t="s">
        <v>123</v>
      </c>
      <c r="H199" s="250">
        <v>10.300000000000001</v>
      </c>
      <c r="I199" s="251"/>
      <c r="J199" s="252">
        <f>ROUND(I199*H199,2)</f>
        <v>0</v>
      </c>
      <c r="K199" s="248" t="s">
        <v>124</v>
      </c>
      <c r="L199" s="253"/>
      <c r="M199" s="254" t="s">
        <v>19</v>
      </c>
      <c r="N199" s="255" t="s">
        <v>43</v>
      </c>
      <c r="O199" s="85"/>
      <c r="P199" s="214">
        <f>O199*H199</f>
        <v>0</v>
      </c>
      <c r="Q199" s="214">
        <v>0.17599999999999999</v>
      </c>
      <c r="R199" s="214">
        <f>Q199*H199</f>
        <v>1.8128</v>
      </c>
      <c r="S199" s="214">
        <v>0</v>
      </c>
      <c r="T199" s="215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6" t="s">
        <v>169</v>
      </c>
      <c r="AT199" s="216" t="s">
        <v>165</v>
      </c>
      <c r="AU199" s="216" t="s">
        <v>82</v>
      </c>
      <c r="AY199" s="18" t="s">
        <v>118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18" t="s">
        <v>80</v>
      </c>
      <c r="BK199" s="217">
        <f>ROUND(I199*H199,2)</f>
        <v>0</v>
      </c>
      <c r="BL199" s="18" t="s">
        <v>125</v>
      </c>
      <c r="BM199" s="216" t="s">
        <v>311</v>
      </c>
    </row>
    <row r="200" s="2" customFormat="1">
      <c r="A200" s="39"/>
      <c r="B200" s="40"/>
      <c r="C200" s="41"/>
      <c r="D200" s="218" t="s">
        <v>127</v>
      </c>
      <c r="E200" s="41"/>
      <c r="F200" s="219" t="s">
        <v>310</v>
      </c>
      <c r="G200" s="41"/>
      <c r="H200" s="41"/>
      <c r="I200" s="220"/>
      <c r="J200" s="41"/>
      <c r="K200" s="41"/>
      <c r="L200" s="45"/>
      <c r="M200" s="221"/>
      <c r="N200" s="222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127</v>
      </c>
      <c r="AU200" s="18" t="s">
        <v>82</v>
      </c>
    </row>
    <row r="201" s="14" customFormat="1">
      <c r="A201" s="14"/>
      <c r="B201" s="235"/>
      <c r="C201" s="236"/>
      <c r="D201" s="218" t="s">
        <v>161</v>
      </c>
      <c r="E201" s="236"/>
      <c r="F201" s="238" t="s">
        <v>312</v>
      </c>
      <c r="G201" s="236"/>
      <c r="H201" s="239">
        <v>10.300000000000001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161</v>
      </c>
      <c r="AU201" s="245" t="s">
        <v>82</v>
      </c>
      <c r="AV201" s="14" t="s">
        <v>82</v>
      </c>
      <c r="AW201" s="14" t="s">
        <v>4</v>
      </c>
      <c r="AX201" s="14" t="s">
        <v>80</v>
      </c>
      <c r="AY201" s="245" t="s">
        <v>118</v>
      </c>
    </row>
    <row r="202" s="12" customFormat="1" ht="22.8" customHeight="1">
      <c r="A202" s="12"/>
      <c r="B202" s="189"/>
      <c r="C202" s="190"/>
      <c r="D202" s="191" t="s">
        <v>71</v>
      </c>
      <c r="E202" s="203" t="s">
        <v>178</v>
      </c>
      <c r="F202" s="203" t="s">
        <v>313</v>
      </c>
      <c r="G202" s="190"/>
      <c r="H202" s="190"/>
      <c r="I202" s="193"/>
      <c r="J202" s="204">
        <f>BK202</f>
        <v>0</v>
      </c>
      <c r="K202" s="190"/>
      <c r="L202" s="195"/>
      <c r="M202" s="196"/>
      <c r="N202" s="197"/>
      <c r="O202" s="197"/>
      <c r="P202" s="198">
        <f>SUM(P203:P248)</f>
        <v>0</v>
      </c>
      <c r="Q202" s="197"/>
      <c r="R202" s="198">
        <f>SUM(R203:R248)</f>
        <v>7.0973000000000006</v>
      </c>
      <c r="S202" s="197"/>
      <c r="T202" s="199">
        <f>SUM(T203:T248)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0" t="s">
        <v>80</v>
      </c>
      <c r="AT202" s="201" t="s">
        <v>71</v>
      </c>
      <c r="AU202" s="201" t="s">
        <v>80</v>
      </c>
      <c r="AY202" s="200" t="s">
        <v>118</v>
      </c>
      <c r="BK202" s="202">
        <f>SUM(BK203:BK248)</f>
        <v>0</v>
      </c>
    </row>
    <row r="203" s="2" customFormat="1" ht="16.5" customHeight="1">
      <c r="A203" s="39"/>
      <c r="B203" s="40"/>
      <c r="C203" s="205" t="s">
        <v>314</v>
      </c>
      <c r="D203" s="205" t="s">
        <v>120</v>
      </c>
      <c r="E203" s="206" t="s">
        <v>315</v>
      </c>
      <c r="F203" s="207" t="s">
        <v>316</v>
      </c>
      <c r="G203" s="208" t="s">
        <v>150</v>
      </c>
      <c r="H203" s="209">
        <v>6</v>
      </c>
      <c r="I203" s="210"/>
      <c r="J203" s="211">
        <f>ROUND(I203*H203,2)</f>
        <v>0</v>
      </c>
      <c r="K203" s="207" t="s">
        <v>124</v>
      </c>
      <c r="L203" s="45"/>
      <c r="M203" s="212" t="s">
        <v>19</v>
      </c>
      <c r="N203" s="213" t="s">
        <v>43</v>
      </c>
      <c r="O203" s="85"/>
      <c r="P203" s="214">
        <f>O203*H203</f>
        <v>0</v>
      </c>
      <c r="Q203" s="214">
        <v>0.040079999999999998</v>
      </c>
      <c r="R203" s="214">
        <f>Q203*H203</f>
        <v>0.24047999999999997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125</v>
      </c>
      <c r="AT203" s="216" t="s">
        <v>120</v>
      </c>
      <c r="AU203" s="216" t="s">
        <v>82</v>
      </c>
      <c r="AY203" s="18" t="s">
        <v>118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80</v>
      </c>
      <c r="BK203" s="217">
        <f>ROUND(I203*H203,2)</f>
        <v>0</v>
      </c>
      <c r="BL203" s="18" t="s">
        <v>125</v>
      </c>
      <c r="BM203" s="216" t="s">
        <v>317</v>
      </c>
    </row>
    <row r="204" s="2" customFormat="1">
      <c r="A204" s="39"/>
      <c r="B204" s="40"/>
      <c r="C204" s="41"/>
      <c r="D204" s="218" t="s">
        <v>127</v>
      </c>
      <c r="E204" s="41"/>
      <c r="F204" s="219" t="s">
        <v>316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127</v>
      </c>
      <c r="AU204" s="18" t="s">
        <v>82</v>
      </c>
    </row>
    <row r="205" s="2" customFormat="1">
      <c r="A205" s="39"/>
      <c r="B205" s="40"/>
      <c r="C205" s="41"/>
      <c r="D205" s="223" t="s">
        <v>129</v>
      </c>
      <c r="E205" s="41"/>
      <c r="F205" s="224" t="s">
        <v>318</v>
      </c>
      <c r="G205" s="41"/>
      <c r="H205" s="41"/>
      <c r="I205" s="220"/>
      <c r="J205" s="41"/>
      <c r="K205" s="41"/>
      <c r="L205" s="45"/>
      <c r="M205" s="221"/>
      <c r="N205" s="222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129</v>
      </c>
      <c r="AU205" s="18" t="s">
        <v>82</v>
      </c>
    </row>
    <row r="206" s="2" customFormat="1" ht="37.8" customHeight="1">
      <c r="A206" s="39"/>
      <c r="B206" s="40"/>
      <c r="C206" s="246" t="s">
        <v>319</v>
      </c>
      <c r="D206" s="246" t="s">
        <v>165</v>
      </c>
      <c r="E206" s="247" t="s">
        <v>320</v>
      </c>
      <c r="F206" s="248" t="s">
        <v>321</v>
      </c>
      <c r="G206" s="249" t="s">
        <v>150</v>
      </c>
      <c r="H206" s="250">
        <v>6</v>
      </c>
      <c r="I206" s="251"/>
      <c r="J206" s="252">
        <f>ROUND(I206*H206,2)</f>
        <v>0</v>
      </c>
      <c r="K206" s="248" t="s">
        <v>19</v>
      </c>
      <c r="L206" s="253"/>
      <c r="M206" s="254" t="s">
        <v>19</v>
      </c>
      <c r="N206" s="255" t="s">
        <v>43</v>
      </c>
      <c r="O206" s="85"/>
      <c r="P206" s="214">
        <f>O206*H206</f>
        <v>0</v>
      </c>
      <c r="Q206" s="214">
        <v>0</v>
      </c>
      <c r="R206" s="214">
        <f>Q206*H206</f>
        <v>0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169</v>
      </c>
      <c r="AT206" s="216" t="s">
        <v>165</v>
      </c>
      <c r="AU206" s="216" t="s">
        <v>82</v>
      </c>
      <c r="AY206" s="18" t="s">
        <v>118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80</v>
      </c>
      <c r="BK206" s="217">
        <f>ROUND(I206*H206,2)</f>
        <v>0</v>
      </c>
      <c r="BL206" s="18" t="s">
        <v>125</v>
      </c>
      <c r="BM206" s="216" t="s">
        <v>322</v>
      </c>
    </row>
    <row r="207" s="2" customFormat="1">
      <c r="A207" s="39"/>
      <c r="B207" s="40"/>
      <c r="C207" s="41"/>
      <c r="D207" s="218" t="s">
        <v>127</v>
      </c>
      <c r="E207" s="41"/>
      <c r="F207" s="219" t="s">
        <v>321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127</v>
      </c>
      <c r="AU207" s="18" t="s">
        <v>82</v>
      </c>
    </row>
    <row r="208" s="2" customFormat="1" ht="24.15" customHeight="1">
      <c r="A208" s="39"/>
      <c r="B208" s="40"/>
      <c r="C208" s="205" t="s">
        <v>323</v>
      </c>
      <c r="D208" s="205" t="s">
        <v>120</v>
      </c>
      <c r="E208" s="206" t="s">
        <v>324</v>
      </c>
      <c r="F208" s="207" t="s">
        <v>325</v>
      </c>
      <c r="G208" s="208" t="s">
        <v>150</v>
      </c>
      <c r="H208" s="209">
        <v>8</v>
      </c>
      <c r="I208" s="210"/>
      <c r="J208" s="211">
        <f>ROUND(I208*H208,2)</f>
        <v>0</v>
      </c>
      <c r="K208" s="207" t="s">
        <v>19</v>
      </c>
      <c r="L208" s="45"/>
      <c r="M208" s="212" t="s">
        <v>19</v>
      </c>
      <c r="N208" s="213" t="s">
        <v>43</v>
      </c>
      <c r="O208" s="85"/>
      <c r="P208" s="214">
        <f>O208*H208</f>
        <v>0</v>
      </c>
      <c r="Q208" s="214">
        <v>0.56032000000000004</v>
      </c>
      <c r="R208" s="214">
        <f>Q208*H208</f>
        <v>4.4825600000000003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125</v>
      </c>
      <c r="AT208" s="216" t="s">
        <v>120</v>
      </c>
      <c r="AU208" s="216" t="s">
        <v>82</v>
      </c>
      <c r="AY208" s="18" t="s">
        <v>118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80</v>
      </c>
      <c r="BK208" s="217">
        <f>ROUND(I208*H208,2)</f>
        <v>0</v>
      </c>
      <c r="BL208" s="18" t="s">
        <v>125</v>
      </c>
      <c r="BM208" s="216" t="s">
        <v>326</v>
      </c>
    </row>
    <row r="209" s="2" customFormat="1">
      <c r="A209" s="39"/>
      <c r="B209" s="40"/>
      <c r="C209" s="41"/>
      <c r="D209" s="218" t="s">
        <v>127</v>
      </c>
      <c r="E209" s="41"/>
      <c r="F209" s="219" t="s">
        <v>327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127</v>
      </c>
      <c r="AU209" s="18" t="s">
        <v>82</v>
      </c>
    </row>
    <row r="210" s="2" customFormat="1" ht="24.15" customHeight="1">
      <c r="A210" s="39"/>
      <c r="B210" s="40"/>
      <c r="C210" s="246" t="s">
        <v>328</v>
      </c>
      <c r="D210" s="246" t="s">
        <v>165</v>
      </c>
      <c r="E210" s="247" t="s">
        <v>329</v>
      </c>
      <c r="F210" s="248" t="s">
        <v>330</v>
      </c>
      <c r="G210" s="249" t="s">
        <v>331</v>
      </c>
      <c r="H210" s="250">
        <v>8</v>
      </c>
      <c r="I210" s="251"/>
      <c r="J210" s="252">
        <f>ROUND(I210*H210,2)</f>
        <v>0</v>
      </c>
      <c r="K210" s="248" t="s">
        <v>19</v>
      </c>
      <c r="L210" s="253"/>
      <c r="M210" s="254" t="s">
        <v>19</v>
      </c>
      <c r="N210" s="255" t="s">
        <v>43</v>
      </c>
      <c r="O210" s="85"/>
      <c r="P210" s="214">
        <f>O210*H210</f>
        <v>0</v>
      </c>
      <c r="Q210" s="214">
        <v>0</v>
      </c>
      <c r="R210" s="214">
        <f>Q210*H210</f>
        <v>0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169</v>
      </c>
      <c r="AT210" s="216" t="s">
        <v>165</v>
      </c>
      <c r="AU210" s="216" t="s">
        <v>82</v>
      </c>
      <c r="AY210" s="18" t="s">
        <v>118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80</v>
      </c>
      <c r="BK210" s="217">
        <f>ROUND(I210*H210,2)</f>
        <v>0</v>
      </c>
      <c r="BL210" s="18" t="s">
        <v>125</v>
      </c>
      <c r="BM210" s="216" t="s">
        <v>332</v>
      </c>
    </row>
    <row r="211" s="2" customFormat="1">
      <c r="A211" s="39"/>
      <c r="B211" s="40"/>
      <c r="C211" s="41"/>
      <c r="D211" s="218" t="s">
        <v>127</v>
      </c>
      <c r="E211" s="41"/>
      <c r="F211" s="219" t="s">
        <v>330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127</v>
      </c>
      <c r="AU211" s="18" t="s">
        <v>82</v>
      </c>
    </row>
    <row r="212" s="2" customFormat="1" ht="24.15" customHeight="1">
      <c r="A212" s="39"/>
      <c r="B212" s="40"/>
      <c r="C212" s="205" t="s">
        <v>333</v>
      </c>
      <c r="D212" s="205" t="s">
        <v>120</v>
      </c>
      <c r="E212" s="206" t="s">
        <v>334</v>
      </c>
      <c r="F212" s="207" t="s">
        <v>335</v>
      </c>
      <c r="G212" s="208" t="s">
        <v>331</v>
      </c>
      <c r="H212" s="209">
        <v>2</v>
      </c>
      <c r="I212" s="210"/>
      <c r="J212" s="211">
        <f>ROUND(I212*H212,2)</f>
        <v>0</v>
      </c>
      <c r="K212" s="207" t="s">
        <v>124</v>
      </c>
      <c r="L212" s="45"/>
      <c r="M212" s="212" t="s">
        <v>19</v>
      </c>
      <c r="N212" s="213" t="s">
        <v>43</v>
      </c>
      <c r="O212" s="85"/>
      <c r="P212" s="214">
        <f>O212*H212</f>
        <v>0</v>
      </c>
      <c r="Q212" s="214">
        <v>0.00069999999999999999</v>
      </c>
      <c r="R212" s="214">
        <f>Q212*H212</f>
        <v>0.0014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125</v>
      </c>
      <c r="AT212" s="216" t="s">
        <v>120</v>
      </c>
      <c r="AU212" s="216" t="s">
        <v>82</v>
      </c>
      <c r="AY212" s="18" t="s">
        <v>118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80</v>
      </c>
      <c r="BK212" s="217">
        <f>ROUND(I212*H212,2)</f>
        <v>0</v>
      </c>
      <c r="BL212" s="18" t="s">
        <v>125</v>
      </c>
      <c r="BM212" s="216" t="s">
        <v>336</v>
      </c>
    </row>
    <row r="213" s="2" customFormat="1">
      <c r="A213" s="39"/>
      <c r="B213" s="40"/>
      <c r="C213" s="41"/>
      <c r="D213" s="218" t="s">
        <v>127</v>
      </c>
      <c r="E213" s="41"/>
      <c r="F213" s="219" t="s">
        <v>337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127</v>
      </c>
      <c r="AU213" s="18" t="s">
        <v>82</v>
      </c>
    </row>
    <row r="214" s="2" customFormat="1">
      <c r="A214" s="39"/>
      <c r="B214" s="40"/>
      <c r="C214" s="41"/>
      <c r="D214" s="223" t="s">
        <v>129</v>
      </c>
      <c r="E214" s="41"/>
      <c r="F214" s="224" t="s">
        <v>338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129</v>
      </c>
      <c r="AU214" s="18" t="s">
        <v>82</v>
      </c>
    </row>
    <row r="215" s="2" customFormat="1" ht="24.15" customHeight="1">
      <c r="A215" s="39"/>
      <c r="B215" s="40"/>
      <c r="C215" s="246" t="s">
        <v>339</v>
      </c>
      <c r="D215" s="246" t="s">
        <v>165</v>
      </c>
      <c r="E215" s="247" t="s">
        <v>340</v>
      </c>
      <c r="F215" s="248" t="s">
        <v>341</v>
      </c>
      <c r="G215" s="249" t="s">
        <v>331</v>
      </c>
      <c r="H215" s="250">
        <v>1</v>
      </c>
      <c r="I215" s="251"/>
      <c r="J215" s="252">
        <f>ROUND(I215*H215,2)</f>
        <v>0</v>
      </c>
      <c r="K215" s="248" t="s">
        <v>124</v>
      </c>
      <c r="L215" s="253"/>
      <c r="M215" s="254" t="s">
        <v>19</v>
      </c>
      <c r="N215" s="255" t="s">
        <v>43</v>
      </c>
      <c r="O215" s="85"/>
      <c r="P215" s="214">
        <f>O215*H215</f>
        <v>0</v>
      </c>
      <c r="Q215" s="214">
        <v>0.0040000000000000001</v>
      </c>
      <c r="R215" s="214">
        <f>Q215*H215</f>
        <v>0.0040000000000000001</v>
      </c>
      <c r="S215" s="214">
        <v>0</v>
      </c>
      <c r="T215" s="215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6" t="s">
        <v>169</v>
      </c>
      <c r="AT215" s="216" t="s">
        <v>165</v>
      </c>
      <c r="AU215" s="216" t="s">
        <v>82</v>
      </c>
      <c r="AY215" s="18" t="s">
        <v>118</v>
      </c>
      <c r="BE215" s="217">
        <f>IF(N215="základní",J215,0)</f>
        <v>0</v>
      </c>
      <c r="BF215" s="217">
        <f>IF(N215="snížená",J215,0)</f>
        <v>0</v>
      </c>
      <c r="BG215" s="217">
        <f>IF(N215="zákl. přenesená",J215,0)</f>
        <v>0</v>
      </c>
      <c r="BH215" s="217">
        <f>IF(N215="sníž. přenesená",J215,0)</f>
        <v>0</v>
      </c>
      <c r="BI215" s="217">
        <f>IF(N215="nulová",J215,0)</f>
        <v>0</v>
      </c>
      <c r="BJ215" s="18" t="s">
        <v>80</v>
      </c>
      <c r="BK215" s="217">
        <f>ROUND(I215*H215,2)</f>
        <v>0</v>
      </c>
      <c r="BL215" s="18" t="s">
        <v>125</v>
      </c>
      <c r="BM215" s="216" t="s">
        <v>342</v>
      </c>
    </row>
    <row r="216" s="2" customFormat="1">
      <c r="A216" s="39"/>
      <c r="B216" s="40"/>
      <c r="C216" s="41"/>
      <c r="D216" s="218" t="s">
        <v>127</v>
      </c>
      <c r="E216" s="41"/>
      <c r="F216" s="219" t="s">
        <v>341</v>
      </c>
      <c r="G216" s="41"/>
      <c r="H216" s="41"/>
      <c r="I216" s="220"/>
      <c r="J216" s="41"/>
      <c r="K216" s="41"/>
      <c r="L216" s="45"/>
      <c r="M216" s="221"/>
      <c r="N216" s="222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127</v>
      </c>
      <c r="AU216" s="18" t="s">
        <v>82</v>
      </c>
    </row>
    <row r="217" s="2" customFormat="1">
      <c r="A217" s="39"/>
      <c r="B217" s="40"/>
      <c r="C217" s="41"/>
      <c r="D217" s="218" t="s">
        <v>343</v>
      </c>
      <c r="E217" s="41"/>
      <c r="F217" s="267" t="s">
        <v>344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343</v>
      </c>
      <c r="AU217" s="18" t="s">
        <v>82</v>
      </c>
    </row>
    <row r="218" s="2" customFormat="1" ht="24.15" customHeight="1">
      <c r="A218" s="39"/>
      <c r="B218" s="40"/>
      <c r="C218" s="246" t="s">
        <v>345</v>
      </c>
      <c r="D218" s="246" t="s">
        <v>165</v>
      </c>
      <c r="E218" s="247" t="s">
        <v>346</v>
      </c>
      <c r="F218" s="248" t="s">
        <v>347</v>
      </c>
      <c r="G218" s="249" t="s">
        <v>331</v>
      </c>
      <c r="H218" s="250">
        <v>1</v>
      </c>
      <c r="I218" s="251"/>
      <c r="J218" s="252">
        <f>ROUND(I218*H218,2)</f>
        <v>0</v>
      </c>
      <c r="K218" s="248" t="s">
        <v>124</v>
      </c>
      <c r="L218" s="253"/>
      <c r="M218" s="254" t="s">
        <v>19</v>
      </c>
      <c r="N218" s="255" t="s">
        <v>43</v>
      </c>
      <c r="O218" s="85"/>
      <c r="P218" s="214">
        <f>O218*H218</f>
        <v>0</v>
      </c>
      <c r="Q218" s="214">
        <v>0.0025000000000000001</v>
      </c>
      <c r="R218" s="214">
        <f>Q218*H218</f>
        <v>0.0025000000000000001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169</v>
      </c>
      <c r="AT218" s="216" t="s">
        <v>165</v>
      </c>
      <c r="AU218" s="216" t="s">
        <v>82</v>
      </c>
      <c r="AY218" s="18" t="s">
        <v>118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80</v>
      </c>
      <c r="BK218" s="217">
        <f>ROUND(I218*H218,2)</f>
        <v>0</v>
      </c>
      <c r="BL218" s="18" t="s">
        <v>125</v>
      </c>
      <c r="BM218" s="216" t="s">
        <v>348</v>
      </c>
    </row>
    <row r="219" s="2" customFormat="1">
      <c r="A219" s="39"/>
      <c r="B219" s="40"/>
      <c r="C219" s="41"/>
      <c r="D219" s="218" t="s">
        <v>127</v>
      </c>
      <c r="E219" s="41"/>
      <c r="F219" s="219" t="s">
        <v>347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127</v>
      </c>
      <c r="AU219" s="18" t="s">
        <v>82</v>
      </c>
    </row>
    <row r="220" s="2" customFormat="1">
      <c r="A220" s="39"/>
      <c r="B220" s="40"/>
      <c r="C220" s="41"/>
      <c r="D220" s="218" t="s">
        <v>343</v>
      </c>
      <c r="E220" s="41"/>
      <c r="F220" s="267" t="s">
        <v>349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343</v>
      </c>
      <c r="AU220" s="18" t="s">
        <v>82</v>
      </c>
    </row>
    <row r="221" s="2" customFormat="1" ht="24.15" customHeight="1">
      <c r="A221" s="39"/>
      <c r="B221" s="40"/>
      <c r="C221" s="205" t="s">
        <v>350</v>
      </c>
      <c r="D221" s="205" t="s">
        <v>120</v>
      </c>
      <c r="E221" s="206" t="s">
        <v>351</v>
      </c>
      <c r="F221" s="207" t="s">
        <v>352</v>
      </c>
      <c r="G221" s="208" t="s">
        <v>331</v>
      </c>
      <c r="H221" s="209">
        <v>2</v>
      </c>
      <c r="I221" s="210"/>
      <c r="J221" s="211">
        <f>ROUND(I221*H221,2)</f>
        <v>0</v>
      </c>
      <c r="K221" s="207" t="s">
        <v>124</v>
      </c>
      <c r="L221" s="45"/>
      <c r="M221" s="212" t="s">
        <v>19</v>
      </c>
      <c r="N221" s="213" t="s">
        <v>43</v>
      </c>
      <c r="O221" s="85"/>
      <c r="P221" s="214">
        <f>O221*H221</f>
        <v>0</v>
      </c>
      <c r="Q221" s="214">
        <v>0.10940999999999999</v>
      </c>
      <c r="R221" s="214">
        <f>Q221*H221</f>
        <v>0.21881999999999999</v>
      </c>
      <c r="S221" s="214">
        <v>0</v>
      </c>
      <c r="T221" s="215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6" t="s">
        <v>125</v>
      </c>
      <c r="AT221" s="216" t="s">
        <v>120</v>
      </c>
      <c r="AU221" s="216" t="s">
        <v>82</v>
      </c>
      <c r="AY221" s="18" t="s">
        <v>118</v>
      </c>
      <c r="BE221" s="217">
        <f>IF(N221="základní",J221,0)</f>
        <v>0</v>
      </c>
      <c r="BF221" s="217">
        <f>IF(N221="snížená",J221,0)</f>
        <v>0</v>
      </c>
      <c r="BG221" s="217">
        <f>IF(N221="zákl. přenesená",J221,0)</f>
        <v>0</v>
      </c>
      <c r="BH221" s="217">
        <f>IF(N221="sníž. přenesená",J221,0)</f>
        <v>0</v>
      </c>
      <c r="BI221" s="217">
        <f>IF(N221="nulová",J221,0)</f>
        <v>0</v>
      </c>
      <c r="BJ221" s="18" t="s">
        <v>80</v>
      </c>
      <c r="BK221" s="217">
        <f>ROUND(I221*H221,2)</f>
        <v>0</v>
      </c>
      <c r="BL221" s="18" t="s">
        <v>125</v>
      </c>
      <c r="BM221" s="216" t="s">
        <v>353</v>
      </c>
    </row>
    <row r="222" s="2" customFormat="1">
      <c r="A222" s="39"/>
      <c r="B222" s="40"/>
      <c r="C222" s="41"/>
      <c r="D222" s="218" t="s">
        <v>127</v>
      </c>
      <c r="E222" s="41"/>
      <c r="F222" s="219" t="s">
        <v>354</v>
      </c>
      <c r="G222" s="41"/>
      <c r="H222" s="41"/>
      <c r="I222" s="220"/>
      <c r="J222" s="41"/>
      <c r="K222" s="41"/>
      <c r="L222" s="45"/>
      <c r="M222" s="221"/>
      <c r="N222" s="22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127</v>
      </c>
      <c r="AU222" s="18" t="s">
        <v>82</v>
      </c>
    </row>
    <row r="223" s="2" customFormat="1">
      <c r="A223" s="39"/>
      <c r="B223" s="40"/>
      <c r="C223" s="41"/>
      <c r="D223" s="223" t="s">
        <v>129</v>
      </c>
      <c r="E223" s="41"/>
      <c r="F223" s="224" t="s">
        <v>355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129</v>
      </c>
      <c r="AU223" s="18" t="s">
        <v>82</v>
      </c>
    </row>
    <row r="224" s="2" customFormat="1" ht="21.75" customHeight="1">
      <c r="A224" s="39"/>
      <c r="B224" s="40"/>
      <c r="C224" s="246" t="s">
        <v>356</v>
      </c>
      <c r="D224" s="246" t="s">
        <v>165</v>
      </c>
      <c r="E224" s="247" t="s">
        <v>357</v>
      </c>
      <c r="F224" s="248" t="s">
        <v>358</v>
      </c>
      <c r="G224" s="249" t="s">
        <v>331</v>
      </c>
      <c r="H224" s="250">
        <v>2</v>
      </c>
      <c r="I224" s="251"/>
      <c r="J224" s="252">
        <f>ROUND(I224*H224,2)</f>
        <v>0</v>
      </c>
      <c r="K224" s="248" t="s">
        <v>124</v>
      </c>
      <c r="L224" s="253"/>
      <c r="M224" s="254" t="s">
        <v>19</v>
      </c>
      <c r="N224" s="255" t="s">
        <v>43</v>
      </c>
      <c r="O224" s="85"/>
      <c r="P224" s="214">
        <f>O224*H224</f>
        <v>0</v>
      </c>
      <c r="Q224" s="214">
        <v>0.0025000000000000001</v>
      </c>
      <c r="R224" s="214">
        <f>Q224*H224</f>
        <v>0.0050000000000000001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169</v>
      </c>
      <c r="AT224" s="216" t="s">
        <v>165</v>
      </c>
      <c r="AU224" s="216" t="s">
        <v>82</v>
      </c>
      <c r="AY224" s="18" t="s">
        <v>118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80</v>
      </c>
      <c r="BK224" s="217">
        <f>ROUND(I224*H224,2)</f>
        <v>0</v>
      </c>
      <c r="BL224" s="18" t="s">
        <v>125</v>
      </c>
      <c r="BM224" s="216" t="s">
        <v>359</v>
      </c>
    </row>
    <row r="225" s="2" customFormat="1">
      <c r="A225" s="39"/>
      <c r="B225" s="40"/>
      <c r="C225" s="41"/>
      <c r="D225" s="218" t="s">
        <v>127</v>
      </c>
      <c r="E225" s="41"/>
      <c r="F225" s="219" t="s">
        <v>358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127</v>
      </c>
      <c r="AU225" s="18" t="s">
        <v>82</v>
      </c>
    </row>
    <row r="226" s="2" customFormat="1" ht="33" customHeight="1">
      <c r="A226" s="39"/>
      <c r="B226" s="40"/>
      <c r="C226" s="205" t="s">
        <v>360</v>
      </c>
      <c r="D226" s="205" t="s">
        <v>120</v>
      </c>
      <c r="E226" s="206" t="s">
        <v>361</v>
      </c>
      <c r="F226" s="207" t="s">
        <v>362</v>
      </c>
      <c r="G226" s="208" t="s">
        <v>150</v>
      </c>
      <c r="H226" s="209">
        <v>18</v>
      </c>
      <c r="I226" s="210"/>
      <c r="J226" s="211">
        <f>ROUND(I226*H226,2)</f>
        <v>0</v>
      </c>
      <c r="K226" s="207" t="s">
        <v>124</v>
      </c>
      <c r="L226" s="45"/>
      <c r="M226" s="212" t="s">
        <v>19</v>
      </c>
      <c r="N226" s="213" t="s">
        <v>43</v>
      </c>
      <c r="O226" s="85"/>
      <c r="P226" s="214">
        <f>O226*H226</f>
        <v>0</v>
      </c>
      <c r="Q226" s="214">
        <v>0.095990000000000006</v>
      </c>
      <c r="R226" s="214">
        <f>Q226*H226</f>
        <v>1.7278200000000001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125</v>
      </c>
      <c r="AT226" s="216" t="s">
        <v>120</v>
      </c>
      <c r="AU226" s="216" t="s">
        <v>82</v>
      </c>
      <c r="AY226" s="18" t="s">
        <v>118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80</v>
      </c>
      <c r="BK226" s="217">
        <f>ROUND(I226*H226,2)</f>
        <v>0</v>
      </c>
      <c r="BL226" s="18" t="s">
        <v>125</v>
      </c>
      <c r="BM226" s="216" t="s">
        <v>363</v>
      </c>
    </row>
    <row r="227" s="2" customFormat="1">
      <c r="A227" s="39"/>
      <c r="B227" s="40"/>
      <c r="C227" s="41"/>
      <c r="D227" s="218" t="s">
        <v>127</v>
      </c>
      <c r="E227" s="41"/>
      <c r="F227" s="219" t="s">
        <v>364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127</v>
      </c>
      <c r="AU227" s="18" t="s">
        <v>82</v>
      </c>
    </row>
    <row r="228" s="2" customFormat="1">
      <c r="A228" s="39"/>
      <c r="B228" s="40"/>
      <c r="C228" s="41"/>
      <c r="D228" s="223" t="s">
        <v>129</v>
      </c>
      <c r="E228" s="41"/>
      <c r="F228" s="224" t="s">
        <v>365</v>
      </c>
      <c r="G228" s="41"/>
      <c r="H228" s="41"/>
      <c r="I228" s="220"/>
      <c r="J228" s="41"/>
      <c r="K228" s="41"/>
      <c r="L228" s="45"/>
      <c r="M228" s="221"/>
      <c r="N228" s="222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129</v>
      </c>
      <c r="AU228" s="18" t="s">
        <v>82</v>
      </c>
    </row>
    <row r="229" s="2" customFormat="1" ht="16.5" customHeight="1">
      <c r="A229" s="39"/>
      <c r="B229" s="40"/>
      <c r="C229" s="246" t="s">
        <v>366</v>
      </c>
      <c r="D229" s="246" t="s">
        <v>165</v>
      </c>
      <c r="E229" s="247" t="s">
        <v>367</v>
      </c>
      <c r="F229" s="248" t="s">
        <v>368</v>
      </c>
      <c r="G229" s="249" t="s">
        <v>150</v>
      </c>
      <c r="H229" s="250">
        <v>18.359999999999999</v>
      </c>
      <c r="I229" s="251"/>
      <c r="J229" s="252">
        <f>ROUND(I229*H229,2)</f>
        <v>0</v>
      </c>
      <c r="K229" s="248" t="s">
        <v>124</v>
      </c>
      <c r="L229" s="253"/>
      <c r="M229" s="254" t="s">
        <v>19</v>
      </c>
      <c r="N229" s="255" t="s">
        <v>43</v>
      </c>
      <c r="O229" s="85"/>
      <c r="P229" s="214">
        <f>O229*H229</f>
        <v>0</v>
      </c>
      <c r="Q229" s="214">
        <v>0.021999999999999999</v>
      </c>
      <c r="R229" s="214">
        <f>Q229*H229</f>
        <v>0.40391999999999995</v>
      </c>
      <c r="S229" s="214">
        <v>0</v>
      </c>
      <c r="T229" s="215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6" t="s">
        <v>169</v>
      </c>
      <c r="AT229" s="216" t="s">
        <v>165</v>
      </c>
      <c r="AU229" s="216" t="s">
        <v>82</v>
      </c>
      <c r="AY229" s="18" t="s">
        <v>118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18" t="s">
        <v>80</v>
      </c>
      <c r="BK229" s="217">
        <f>ROUND(I229*H229,2)</f>
        <v>0</v>
      </c>
      <c r="BL229" s="18" t="s">
        <v>125</v>
      </c>
      <c r="BM229" s="216" t="s">
        <v>369</v>
      </c>
    </row>
    <row r="230" s="2" customFormat="1">
      <c r="A230" s="39"/>
      <c r="B230" s="40"/>
      <c r="C230" s="41"/>
      <c r="D230" s="218" t="s">
        <v>127</v>
      </c>
      <c r="E230" s="41"/>
      <c r="F230" s="219" t="s">
        <v>368</v>
      </c>
      <c r="G230" s="41"/>
      <c r="H230" s="41"/>
      <c r="I230" s="220"/>
      <c r="J230" s="41"/>
      <c r="K230" s="41"/>
      <c r="L230" s="45"/>
      <c r="M230" s="221"/>
      <c r="N230" s="222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127</v>
      </c>
      <c r="AU230" s="18" t="s">
        <v>82</v>
      </c>
    </row>
    <row r="231" s="14" customFormat="1">
      <c r="A231" s="14"/>
      <c r="B231" s="235"/>
      <c r="C231" s="236"/>
      <c r="D231" s="218" t="s">
        <v>161</v>
      </c>
      <c r="E231" s="236"/>
      <c r="F231" s="238" t="s">
        <v>370</v>
      </c>
      <c r="G231" s="236"/>
      <c r="H231" s="239">
        <v>18.359999999999999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161</v>
      </c>
      <c r="AU231" s="245" t="s">
        <v>82</v>
      </c>
      <c r="AV231" s="14" t="s">
        <v>82</v>
      </c>
      <c r="AW231" s="14" t="s">
        <v>4</v>
      </c>
      <c r="AX231" s="14" t="s">
        <v>80</v>
      </c>
      <c r="AY231" s="245" t="s">
        <v>118</v>
      </c>
    </row>
    <row r="232" s="2" customFormat="1" ht="33" customHeight="1">
      <c r="A232" s="39"/>
      <c r="B232" s="40"/>
      <c r="C232" s="205" t="s">
        <v>371</v>
      </c>
      <c r="D232" s="205" t="s">
        <v>120</v>
      </c>
      <c r="E232" s="206" t="s">
        <v>372</v>
      </c>
      <c r="F232" s="207" t="s">
        <v>373</v>
      </c>
      <c r="G232" s="208" t="s">
        <v>123</v>
      </c>
      <c r="H232" s="209">
        <v>10</v>
      </c>
      <c r="I232" s="210"/>
      <c r="J232" s="211">
        <f>ROUND(I232*H232,2)</f>
        <v>0</v>
      </c>
      <c r="K232" s="207" t="s">
        <v>124</v>
      </c>
      <c r="L232" s="45"/>
      <c r="M232" s="212" t="s">
        <v>19</v>
      </c>
      <c r="N232" s="213" t="s">
        <v>43</v>
      </c>
      <c r="O232" s="85"/>
      <c r="P232" s="214">
        <f>O232*H232</f>
        <v>0</v>
      </c>
      <c r="Q232" s="214">
        <v>0.00048000000000000001</v>
      </c>
      <c r="R232" s="214">
        <f>Q232*H232</f>
        <v>0.0048000000000000004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125</v>
      </c>
      <c r="AT232" s="216" t="s">
        <v>120</v>
      </c>
      <c r="AU232" s="216" t="s">
        <v>82</v>
      </c>
      <c r="AY232" s="18" t="s">
        <v>118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80</v>
      </c>
      <c r="BK232" s="217">
        <f>ROUND(I232*H232,2)</f>
        <v>0</v>
      </c>
      <c r="BL232" s="18" t="s">
        <v>125</v>
      </c>
      <c r="BM232" s="216" t="s">
        <v>374</v>
      </c>
    </row>
    <row r="233" s="2" customFormat="1">
      <c r="A233" s="39"/>
      <c r="B233" s="40"/>
      <c r="C233" s="41"/>
      <c r="D233" s="218" t="s">
        <v>127</v>
      </c>
      <c r="E233" s="41"/>
      <c r="F233" s="219" t="s">
        <v>375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127</v>
      </c>
      <c r="AU233" s="18" t="s">
        <v>82</v>
      </c>
    </row>
    <row r="234" s="2" customFormat="1">
      <c r="A234" s="39"/>
      <c r="B234" s="40"/>
      <c r="C234" s="41"/>
      <c r="D234" s="223" t="s">
        <v>129</v>
      </c>
      <c r="E234" s="41"/>
      <c r="F234" s="224" t="s">
        <v>376</v>
      </c>
      <c r="G234" s="41"/>
      <c r="H234" s="41"/>
      <c r="I234" s="220"/>
      <c r="J234" s="41"/>
      <c r="K234" s="41"/>
      <c r="L234" s="45"/>
      <c r="M234" s="221"/>
      <c r="N234" s="222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129</v>
      </c>
      <c r="AU234" s="18" t="s">
        <v>82</v>
      </c>
    </row>
    <row r="235" s="14" customFormat="1">
      <c r="A235" s="14"/>
      <c r="B235" s="235"/>
      <c r="C235" s="236"/>
      <c r="D235" s="218" t="s">
        <v>161</v>
      </c>
      <c r="E235" s="237" t="s">
        <v>19</v>
      </c>
      <c r="F235" s="238" t="s">
        <v>185</v>
      </c>
      <c r="G235" s="236"/>
      <c r="H235" s="239">
        <v>10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161</v>
      </c>
      <c r="AU235" s="245" t="s">
        <v>82</v>
      </c>
      <c r="AV235" s="14" t="s">
        <v>82</v>
      </c>
      <c r="AW235" s="14" t="s">
        <v>33</v>
      </c>
      <c r="AX235" s="14" t="s">
        <v>80</v>
      </c>
      <c r="AY235" s="245" t="s">
        <v>118</v>
      </c>
    </row>
    <row r="236" s="2" customFormat="1" ht="33" customHeight="1">
      <c r="A236" s="39"/>
      <c r="B236" s="40"/>
      <c r="C236" s="205" t="s">
        <v>377</v>
      </c>
      <c r="D236" s="205" t="s">
        <v>120</v>
      </c>
      <c r="E236" s="206" t="s">
        <v>378</v>
      </c>
      <c r="F236" s="207" t="s">
        <v>379</v>
      </c>
      <c r="G236" s="208" t="s">
        <v>150</v>
      </c>
      <c r="H236" s="209">
        <v>10</v>
      </c>
      <c r="I236" s="210"/>
      <c r="J236" s="211">
        <f>ROUND(I236*H236,2)</f>
        <v>0</v>
      </c>
      <c r="K236" s="207" t="s">
        <v>124</v>
      </c>
      <c r="L236" s="45"/>
      <c r="M236" s="212" t="s">
        <v>19</v>
      </c>
      <c r="N236" s="213" t="s">
        <v>43</v>
      </c>
      <c r="O236" s="85"/>
      <c r="P236" s="214">
        <f>O236*H236</f>
        <v>0</v>
      </c>
      <c r="Q236" s="214">
        <v>0.00059999999999999995</v>
      </c>
      <c r="R236" s="214">
        <f>Q236*H236</f>
        <v>0.0059999999999999993</v>
      </c>
      <c r="S236" s="214">
        <v>0</v>
      </c>
      <c r="T236" s="215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6" t="s">
        <v>125</v>
      </c>
      <c r="AT236" s="216" t="s">
        <v>120</v>
      </c>
      <c r="AU236" s="216" t="s">
        <v>82</v>
      </c>
      <c r="AY236" s="18" t="s">
        <v>118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18" t="s">
        <v>80</v>
      </c>
      <c r="BK236" s="217">
        <f>ROUND(I236*H236,2)</f>
        <v>0</v>
      </c>
      <c r="BL236" s="18" t="s">
        <v>125</v>
      </c>
      <c r="BM236" s="216" t="s">
        <v>380</v>
      </c>
    </row>
    <row r="237" s="2" customFormat="1">
      <c r="A237" s="39"/>
      <c r="B237" s="40"/>
      <c r="C237" s="41"/>
      <c r="D237" s="218" t="s">
        <v>127</v>
      </c>
      <c r="E237" s="41"/>
      <c r="F237" s="219" t="s">
        <v>381</v>
      </c>
      <c r="G237" s="41"/>
      <c r="H237" s="41"/>
      <c r="I237" s="220"/>
      <c r="J237" s="41"/>
      <c r="K237" s="41"/>
      <c r="L237" s="45"/>
      <c r="M237" s="221"/>
      <c r="N237" s="222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127</v>
      </c>
      <c r="AU237" s="18" t="s">
        <v>82</v>
      </c>
    </row>
    <row r="238" s="2" customFormat="1">
      <c r="A238" s="39"/>
      <c r="B238" s="40"/>
      <c r="C238" s="41"/>
      <c r="D238" s="223" t="s">
        <v>129</v>
      </c>
      <c r="E238" s="41"/>
      <c r="F238" s="224" t="s">
        <v>382</v>
      </c>
      <c r="G238" s="41"/>
      <c r="H238" s="41"/>
      <c r="I238" s="220"/>
      <c r="J238" s="41"/>
      <c r="K238" s="41"/>
      <c r="L238" s="45"/>
      <c r="M238" s="221"/>
      <c r="N238" s="222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129</v>
      </c>
      <c r="AU238" s="18" t="s">
        <v>82</v>
      </c>
    </row>
    <row r="239" s="2" customFormat="1" ht="16.5" customHeight="1">
      <c r="A239" s="39"/>
      <c r="B239" s="40"/>
      <c r="C239" s="205" t="s">
        <v>383</v>
      </c>
      <c r="D239" s="205" t="s">
        <v>120</v>
      </c>
      <c r="E239" s="206" t="s">
        <v>384</v>
      </c>
      <c r="F239" s="207" t="s">
        <v>385</v>
      </c>
      <c r="G239" s="208" t="s">
        <v>150</v>
      </c>
      <c r="H239" s="209">
        <v>10</v>
      </c>
      <c r="I239" s="210"/>
      <c r="J239" s="211">
        <f>ROUND(I239*H239,2)</f>
        <v>0</v>
      </c>
      <c r="K239" s="207" t="s">
        <v>124</v>
      </c>
      <c r="L239" s="45"/>
      <c r="M239" s="212" t="s">
        <v>19</v>
      </c>
      <c r="N239" s="213" t="s">
        <v>43</v>
      </c>
      <c r="O239" s="85"/>
      <c r="P239" s="214">
        <f>O239*H239</f>
        <v>0</v>
      </c>
      <c r="Q239" s="214">
        <v>0</v>
      </c>
      <c r="R239" s="214">
        <f>Q239*H239</f>
        <v>0</v>
      </c>
      <c r="S239" s="214">
        <v>0</v>
      </c>
      <c r="T239" s="215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6" t="s">
        <v>125</v>
      </c>
      <c r="AT239" s="216" t="s">
        <v>120</v>
      </c>
      <c r="AU239" s="216" t="s">
        <v>82</v>
      </c>
      <c r="AY239" s="18" t="s">
        <v>118</v>
      </c>
      <c r="BE239" s="217">
        <f>IF(N239="základní",J239,0)</f>
        <v>0</v>
      </c>
      <c r="BF239" s="217">
        <f>IF(N239="snížená",J239,0)</f>
        <v>0</v>
      </c>
      <c r="BG239" s="217">
        <f>IF(N239="zákl. přenesená",J239,0)</f>
        <v>0</v>
      </c>
      <c r="BH239" s="217">
        <f>IF(N239="sníž. přenesená",J239,0)</f>
        <v>0</v>
      </c>
      <c r="BI239" s="217">
        <f>IF(N239="nulová",J239,0)</f>
        <v>0</v>
      </c>
      <c r="BJ239" s="18" t="s">
        <v>80</v>
      </c>
      <c r="BK239" s="217">
        <f>ROUND(I239*H239,2)</f>
        <v>0</v>
      </c>
      <c r="BL239" s="18" t="s">
        <v>125</v>
      </c>
      <c r="BM239" s="216" t="s">
        <v>386</v>
      </c>
    </row>
    <row r="240" s="2" customFormat="1">
      <c r="A240" s="39"/>
      <c r="B240" s="40"/>
      <c r="C240" s="41"/>
      <c r="D240" s="218" t="s">
        <v>127</v>
      </c>
      <c r="E240" s="41"/>
      <c r="F240" s="219" t="s">
        <v>387</v>
      </c>
      <c r="G240" s="41"/>
      <c r="H240" s="41"/>
      <c r="I240" s="220"/>
      <c r="J240" s="41"/>
      <c r="K240" s="41"/>
      <c r="L240" s="45"/>
      <c r="M240" s="221"/>
      <c r="N240" s="222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127</v>
      </c>
      <c r="AU240" s="18" t="s">
        <v>82</v>
      </c>
    </row>
    <row r="241" s="2" customFormat="1">
      <c r="A241" s="39"/>
      <c r="B241" s="40"/>
      <c r="C241" s="41"/>
      <c r="D241" s="223" t="s">
        <v>129</v>
      </c>
      <c r="E241" s="41"/>
      <c r="F241" s="224" t="s">
        <v>388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129</v>
      </c>
      <c r="AU241" s="18" t="s">
        <v>82</v>
      </c>
    </row>
    <row r="242" s="13" customFormat="1">
      <c r="A242" s="13"/>
      <c r="B242" s="225"/>
      <c r="C242" s="226"/>
      <c r="D242" s="218" t="s">
        <v>161</v>
      </c>
      <c r="E242" s="227" t="s">
        <v>19</v>
      </c>
      <c r="F242" s="228" t="s">
        <v>389</v>
      </c>
      <c r="G242" s="226"/>
      <c r="H242" s="227" t="s">
        <v>19</v>
      </c>
      <c r="I242" s="229"/>
      <c r="J242" s="226"/>
      <c r="K242" s="226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161</v>
      </c>
      <c r="AU242" s="234" t="s">
        <v>82</v>
      </c>
      <c r="AV242" s="13" t="s">
        <v>80</v>
      </c>
      <c r="AW242" s="13" t="s">
        <v>33</v>
      </c>
      <c r="AX242" s="13" t="s">
        <v>72</v>
      </c>
      <c r="AY242" s="234" t="s">
        <v>118</v>
      </c>
    </row>
    <row r="243" s="14" customFormat="1">
      <c r="A243" s="14"/>
      <c r="B243" s="235"/>
      <c r="C243" s="236"/>
      <c r="D243" s="218" t="s">
        <v>161</v>
      </c>
      <c r="E243" s="237" t="s">
        <v>19</v>
      </c>
      <c r="F243" s="238" t="s">
        <v>185</v>
      </c>
      <c r="G243" s="236"/>
      <c r="H243" s="239">
        <v>10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161</v>
      </c>
      <c r="AU243" s="245" t="s">
        <v>82</v>
      </c>
      <c r="AV243" s="14" t="s">
        <v>82</v>
      </c>
      <c r="AW243" s="14" t="s">
        <v>33</v>
      </c>
      <c r="AX243" s="14" t="s">
        <v>80</v>
      </c>
      <c r="AY243" s="245" t="s">
        <v>118</v>
      </c>
    </row>
    <row r="244" s="2" customFormat="1" ht="24.15" customHeight="1">
      <c r="A244" s="39"/>
      <c r="B244" s="40"/>
      <c r="C244" s="205" t="s">
        <v>390</v>
      </c>
      <c r="D244" s="205" t="s">
        <v>120</v>
      </c>
      <c r="E244" s="206" t="s">
        <v>391</v>
      </c>
      <c r="F244" s="207" t="s">
        <v>392</v>
      </c>
      <c r="G244" s="208" t="s">
        <v>150</v>
      </c>
      <c r="H244" s="209">
        <v>10</v>
      </c>
      <c r="I244" s="210"/>
      <c r="J244" s="211">
        <f>ROUND(I244*H244,2)</f>
        <v>0</v>
      </c>
      <c r="K244" s="207" t="s">
        <v>124</v>
      </c>
      <c r="L244" s="45"/>
      <c r="M244" s="212" t="s">
        <v>19</v>
      </c>
      <c r="N244" s="213" t="s">
        <v>43</v>
      </c>
      <c r="O244" s="85"/>
      <c r="P244" s="214">
        <f>O244*H244</f>
        <v>0</v>
      </c>
      <c r="Q244" s="214">
        <v>0</v>
      </c>
      <c r="R244" s="214">
        <f>Q244*H244</f>
        <v>0</v>
      </c>
      <c r="S244" s="214">
        <v>0</v>
      </c>
      <c r="T244" s="215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125</v>
      </c>
      <c r="AT244" s="216" t="s">
        <v>120</v>
      </c>
      <c r="AU244" s="216" t="s">
        <v>82</v>
      </c>
      <c r="AY244" s="18" t="s">
        <v>118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80</v>
      </c>
      <c r="BK244" s="217">
        <f>ROUND(I244*H244,2)</f>
        <v>0</v>
      </c>
      <c r="BL244" s="18" t="s">
        <v>125</v>
      </c>
      <c r="BM244" s="216" t="s">
        <v>393</v>
      </c>
    </row>
    <row r="245" s="2" customFormat="1">
      <c r="A245" s="39"/>
      <c r="B245" s="40"/>
      <c r="C245" s="41"/>
      <c r="D245" s="218" t="s">
        <v>127</v>
      </c>
      <c r="E245" s="41"/>
      <c r="F245" s="219" t="s">
        <v>394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127</v>
      </c>
      <c r="AU245" s="18" t="s">
        <v>82</v>
      </c>
    </row>
    <row r="246" s="2" customFormat="1">
      <c r="A246" s="39"/>
      <c r="B246" s="40"/>
      <c r="C246" s="41"/>
      <c r="D246" s="223" t="s">
        <v>129</v>
      </c>
      <c r="E246" s="41"/>
      <c r="F246" s="224" t="s">
        <v>395</v>
      </c>
      <c r="G246" s="41"/>
      <c r="H246" s="41"/>
      <c r="I246" s="220"/>
      <c r="J246" s="41"/>
      <c r="K246" s="41"/>
      <c r="L246" s="45"/>
      <c r="M246" s="221"/>
      <c r="N246" s="222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129</v>
      </c>
      <c r="AU246" s="18" t="s">
        <v>82</v>
      </c>
    </row>
    <row r="247" s="13" customFormat="1">
      <c r="A247" s="13"/>
      <c r="B247" s="225"/>
      <c r="C247" s="226"/>
      <c r="D247" s="218" t="s">
        <v>161</v>
      </c>
      <c r="E247" s="227" t="s">
        <v>19</v>
      </c>
      <c r="F247" s="228" t="s">
        <v>396</v>
      </c>
      <c r="G247" s="226"/>
      <c r="H247" s="227" t="s">
        <v>19</v>
      </c>
      <c r="I247" s="229"/>
      <c r="J247" s="226"/>
      <c r="K247" s="226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161</v>
      </c>
      <c r="AU247" s="234" t="s">
        <v>82</v>
      </c>
      <c r="AV247" s="13" t="s">
        <v>80</v>
      </c>
      <c r="AW247" s="13" t="s">
        <v>33</v>
      </c>
      <c r="AX247" s="13" t="s">
        <v>72</v>
      </c>
      <c r="AY247" s="234" t="s">
        <v>118</v>
      </c>
    </row>
    <row r="248" s="14" customFormat="1">
      <c r="A248" s="14"/>
      <c r="B248" s="235"/>
      <c r="C248" s="236"/>
      <c r="D248" s="218" t="s">
        <v>161</v>
      </c>
      <c r="E248" s="237" t="s">
        <v>19</v>
      </c>
      <c r="F248" s="238" t="s">
        <v>185</v>
      </c>
      <c r="G248" s="236"/>
      <c r="H248" s="239">
        <v>10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161</v>
      </c>
      <c r="AU248" s="245" t="s">
        <v>82</v>
      </c>
      <c r="AV248" s="14" t="s">
        <v>82</v>
      </c>
      <c r="AW248" s="14" t="s">
        <v>33</v>
      </c>
      <c r="AX248" s="14" t="s">
        <v>80</v>
      </c>
      <c r="AY248" s="245" t="s">
        <v>118</v>
      </c>
    </row>
    <row r="249" s="12" customFormat="1" ht="22.8" customHeight="1">
      <c r="A249" s="12"/>
      <c r="B249" s="189"/>
      <c r="C249" s="190"/>
      <c r="D249" s="191" t="s">
        <v>71</v>
      </c>
      <c r="E249" s="203" t="s">
        <v>397</v>
      </c>
      <c r="F249" s="203" t="s">
        <v>398</v>
      </c>
      <c r="G249" s="190"/>
      <c r="H249" s="190"/>
      <c r="I249" s="193"/>
      <c r="J249" s="204">
        <f>BK249</f>
        <v>0</v>
      </c>
      <c r="K249" s="190"/>
      <c r="L249" s="195"/>
      <c r="M249" s="196"/>
      <c r="N249" s="197"/>
      <c r="O249" s="197"/>
      <c r="P249" s="198">
        <f>SUM(P250:P286)</f>
        <v>0</v>
      </c>
      <c r="Q249" s="197"/>
      <c r="R249" s="198">
        <f>SUM(R250:R286)</f>
        <v>0</v>
      </c>
      <c r="S249" s="197"/>
      <c r="T249" s="199">
        <f>SUM(T250:T286)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0" t="s">
        <v>80</v>
      </c>
      <c r="AT249" s="201" t="s">
        <v>71</v>
      </c>
      <c r="AU249" s="201" t="s">
        <v>80</v>
      </c>
      <c r="AY249" s="200" t="s">
        <v>118</v>
      </c>
      <c r="BK249" s="202">
        <f>SUM(BK250:BK286)</f>
        <v>0</v>
      </c>
    </row>
    <row r="250" s="2" customFormat="1" ht="21.75" customHeight="1">
      <c r="A250" s="39"/>
      <c r="B250" s="40"/>
      <c r="C250" s="205" t="s">
        <v>399</v>
      </c>
      <c r="D250" s="205" t="s">
        <v>120</v>
      </c>
      <c r="E250" s="206" t="s">
        <v>400</v>
      </c>
      <c r="F250" s="207" t="s">
        <v>401</v>
      </c>
      <c r="G250" s="208" t="s">
        <v>168</v>
      </c>
      <c r="H250" s="209">
        <v>10.52</v>
      </c>
      <c r="I250" s="210"/>
      <c r="J250" s="211">
        <f>ROUND(I250*H250,2)</f>
        <v>0</v>
      </c>
      <c r="K250" s="207" t="s">
        <v>124</v>
      </c>
      <c r="L250" s="45"/>
      <c r="M250" s="212" t="s">
        <v>19</v>
      </c>
      <c r="N250" s="213" t="s">
        <v>43</v>
      </c>
      <c r="O250" s="85"/>
      <c r="P250" s="214">
        <f>O250*H250</f>
        <v>0</v>
      </c>
      <c r="Q250" s="214">
        <v>0</v>
      </c>
      <c r="R250" s="214">
        <f>Q250*H250</f>
        <v>0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125</v>
      </c>
      <c r="AT250" s="216" t="s">
        <v>120</v>
      </c>
      <c r="AU250" s="216" t="s">
        <v>82</v>
      </c>
      <c r="AY250" s="18" t="s">
        <v>118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80</v>
      </c>
      <c r="BK250" s="217">
        <f>ROUND(I250*H250,2)</f>
        <v>0</v>
      </c>
      <c r="BL250" s="18" t="s">
        <v>125</v>
      </c>
      <c r="BM250" s="216" t="s">
        <v>402</v>
      </c>
    </row>
    <row r="251" s="2" customFormat="1">
      <c r="A251" s="39"/>
      <c r="B251" s="40"/>
      <c r="C251" s="41"/>
      <c r="D251" s="218" t="s">
        <v>127</v>
      </c>
      <c r="E251" s="41"/>
      <c r="F251" s="219" t="s">
        <v>403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127</v>
      </c>
      <c r="AU251" s="18" t="s">
        <v>82</v>
      </c>
    </row>
    <row r="252" s="2" customFormat="1">
      <c r="A252" s="39"/>
      <c r="B252" s="40"/>
      <c r="C252" s="41"/>
      <c r="D252" s="223" t="s">
        <v>129</v>
      </c>
      <c r="E252" s="41"/>
      <c r="F252" s="224" t="s">
        <v>404</v>
      </c>
      <c r="G252" s="41"/>
      <c r="H252" s="41"/>
      <c r="I252" s="220"/>
      <c r="J252" s="41"/>
      <c r="K252" s="41"/>
      <c r="L252" s="45"/>
      <c r="M252" s="221"/>
      <c r="N252" s="222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129</v>
      </c>
      <c r="AU252" s="18" t="s">
        <v>82</v>
      </c>
    </row>
    <row r="253" s="14" customFormat="1">
      <c r="A253" s="14"/>
      <c r="B253" s="235"/>
      <c r="C253" s="236"/>
      <c r="D253" s="218" t="s">
        <v>161</v>
      </c>
      <c r="E253" s="237" t="s">
        <v>19</v>
      </c>
      <c r="F253" s="238" t="s">
        <v>405</v>
      </c>
      <c r="G253" s="236"/>
      <c r="H253" s="239">
        <v>4.7000000000000002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5" t="s">
        <v>161</v>
      </c>
      <c r="AU253" s="245" t="s">
        <v>82</v>
      </c>
      <c r="AV253" s="14" t="s">
        <v>82</v>
      </c>
      <c r="AW253" s="14" t="s">
        <v>33</v>
      </c>
      <c r="AX253" s="14" t="s">
        <v>72</v>
      </c>
      <c r="AY253" s="245" t="s">
        <v>118</v>
      </c>
    </row>
    <row r="254" s="14" customFormat="1">
      <c r="A254" s="14"/>
      <c r="B254" s="235"/>
      <c r="C254" s="236"/>
      <c r="D254" s="218" t="s">
        <v>161</v>
      </c>
      <c r="E254" s="237" t="s">
        <v>19</v>
      </c>
      <c r="F254" s="238" t="s">
        <v>406</v>
      </c>
      <c r="G254" s="236"/>
      <c r="H254" s="239">
        <v>5.8200000000000003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161</v>
      </c>
      <c r="AU254" s="245" t="s">
        <v>82</v>
      </c>
      <c r="AV254" s="14" t="s">
        <v>82</v>
      </c>
      <c r="AW254" s="14" t="s">
        <v>33</v>
      </c>
      <c r="AX254" s="14" t="s">
        <v>72</v>
      </c>
      <c r="AY254" s="245" t="s">
        <v>118</v>
      </c>
    </row>
    <row r="255" s="15" customFormat="1">
      <c r="A255" s="15"/>
      <c r="B255" s="256"/>
      <c r="C255" s="257"/>
      <c r="D255" s="218" t="s">
        <v>161</v>
      </c>
      <c r="E255" s="258" t="s">
        <v>19</v>
      </c>
      <c r="F255" s="259" t="s">
        <v>194</v>
      </c>
      <c r="G255" s="257"/>
      <c r="H255" s="260">
        <v>10.52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6" t="s">
        <v>161</v>
      </c>
      <c r="AU255" s="266" t="s">
        <v>82</v>
      </c>
      <c r="AV255" s="15" t="s">
        <v>125</v>
      </c>
      <c r="AW255" s="15" t="s">
        <v>33</v>
      </c>
      <c r="AX255" s="15" t="s">
        <v>80</v>
      </c>
      <c r="AY255" s="266" t="s">
        <v>118</v>
      </c>
    </row>
    <row r="256" s="2" customFormat="1" ht="24.15" customHeight="1">
      <c r="A256" s="39"/>
      <c r="B256" s="40"/>
      <c r="C256" s="205" t="s">
        <v>407</v>
      </c>
      <c r="D256" s="205" t="s">
        <v>120</v>
      </c>
      <c r="E256" s="206" t="s">
        <v>408</v>
      </c>
      <c r="F256" s="207" t="s">
        <v>409</v>
      </c>
      <c r="G256" s="208" t="s">
        <v>168</v>
      </c>
      <c r="H256" s="209">
        <v>147.28</v>
      </c>
      <c r="I256" s="210"/>
      <c r="J256" s="211">
        <f>ROUND(I256*H256,2)</f>
        <v>0</v>
      </c>
      <c r="K256" s="207" t="s">
        <v>124</v>
      </c>
      <c r="L256" s="45"/>
      <c r="M256" s="212" t="s">
        <v>19</v>
      </c>
      <c r="N256" s="213" t="s">
        <v>43</v>
      </c>
      <c r="O256" s="85"/>
      <c r="P256" s="214">
        <f>O256*H256</f>
        <v>0</v>
      </c>
      <c r="Q256" s="214">
        <v>0</v>
      </c>
      <c r="R256" s="214">
        <f>Q256*H256</f>
        <v>0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125</v>
      </c>
      <c r="AT256" s="216" t="s">
        <v>120</v>
      </c>
      <c r="AU256" s="216" t="s">
        <v>82</v>
      </c>
      <c r="AY256" s="18" t="s">
        <v>118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80</v>
      </c>
      <c r="BK256" s="217">
        <f>ROUND(I256*H256,2)</f>
        <v>0</v>
      </c>
      <c r="BL256" s="18" t="s">
        <v>125</v>
      </c>
      <c r="BM256" s="216" t="s">
        <v>410</v>
      </c>
    </row>
    <row r="257" s="2" customFormat="1">
      <c r="A257" s="39"/>
      <c r="B257" s="40"/>
      <c r="C257" s="41"/>
      <c r="D257" s="218" t="s">
        <v>127</v>
      </c>
      <c r="E257" s="41"/>
      <c r="F257" s="219" t="s">
        <v>411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127</v>
      </c>
      <c r="AU257" s="18" t="s">
        <v>82</v>
      </c>
    </row>
    <row r="258" s="2" customFormat="1">
      <c r="A258" s="39"/>
      <c r="B258" s="40"/>
      <c r="C258" s="41"/>
      <c r="D258" s="223" t="s">
        <v>129</v>
      </c>
      <c r="E258" s="41"/>
      <c r="F258" s="224" t="s">
        <v>412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129</v>
      </c>
      <c r="AU258" s="18" t="s">
        <v>82</v>
      </c>
    </row>
    <row r="259" s="14" customFormat="1">
      <c r="A259" s="14"/>
      <c r="B259" s="235"/>
      <c r="C259" s="236"/>
      <c r="D259" s="218" t="s">
        <v>161</v>
      </c>
      <c r="E259" s="237" t="s">
        <v>19</v>
      </c>
      <c r="F259" s="238" t="s">
        <v>405</v>
      </c>
      <c r="G259" s="236"/>
      <c r="H259" s="239">
        <v>4.7000000000000002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161</v>
      </c>
      <c r="AU259" s="245" t="s">
        <v>82</v>
      </c>
      <c r="AV259" s="14" t="s">
        <v>82</v>
      </c>
      <c r="AW259" s="14" t="s">
        <v>33</v>
      </c>
      <c r="AX259" s="14" t="s">
        <v>72</v>
      </c>
      <c r="AY259" s="245" t="s">
        <v>118</v>
      </c>
    </row>
    <row r="260" s="14" customFormat="1">
      <c r="A260" s="14"/>
      <c r="B260" s="235"/>
      <c r="C260" s="236"/>
      <c r="D260" s="218" t="s">
        <v>161</v>
      </c>
      <c r="E260" s="237" t="s">
        <v>19</v>
      </c>
      <c r="F260" s="238" t="s">
        <v>406</v>
      </c>
      <c r="G260" s="236"/>
      <c r="H260" s="239">
        <v>5.8200000000000003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161</v>
      </c>
      <c r="AU260" s="245" t="s">
        <v>82</v>
      </c>
      <c r="AV260" s="14" t="s">
        <v>82</v>
      </c>
      <c r="AW260" s="14" t="s">
        <v>33</v>
      </c>
      <c r="AX260" s="14" t="s">
        <v>72</v>
      </c>
      <c r="AY260" s="245" t="s">
        <v>118</v>
      </c>
    </row>
    <row r="261" s="15" customFormat="1">
      <c r="A261" s="15"/>
      <c r="B261" s="256"/>
      <c r="C261" s="257"/>
      <c r="D261" s="218" t="s">
        <v>161</v>
      </c>
      <c r="E261" s="258" t="s">
        <v>19</v>
      </c>
      <c r="F261" s="259" t="s">
        <v>194</v>
      </c>
      <c r="G261" s="257"/>
      <c r="H261" s="260">
        <v>10.52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6" t="s">
        <v>161</v>
      </c>
      <c r="AU261" s="266" t="s">
        <v>82</v>
      </c>
      <c r="AV261" s="15" t="s">
        <v>125</v>
      </c>
      <c r="AW261" s="15" t="s">
        <v>33</v>
      </c>
      <c r="AX261" s="15" t="s">
        <v>80</v>
      </c>
      <c r="AY261" s="266" t="s">
        <v>118</v>
      </c>
    </row>
    <row r="262" s="14" customFormat="1">
      <c r="A262" s="14"/>
      <c r="B262" s="235"/>
      <c r="C262" s="236"/>
      <c r="D262" s="218" t="s">
        <v>161</v>
      </c>
      <c r="E262" s="236"/>
      <c r="F262" s="238" t="s">
        <v>413</v>
      </c>
      <c r="G262" s="236"/>
      <c r="H262" s="239">
        <v>147.28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161</v>
      </c>
      <c r="AU262" s="245" t="s">
        <v>82</v>
      </c>
      <c r="AV262" s="14" t="s">
        <v>82</v>
      </c>
      <c r="AW262" s="14" t="s">
        <v>4</v>
      </c>
      <c r="AX262" s="14" t="s">
        <v>80</v>
      </c>
      <c r="AY262" s="245" t="s">
        <v>118</v>
      </c>
    </row>
    <row r="263" s="2" customFormat="1" ht="21.75" customHeight="1">
      <c r="A263" s="39"/>
      <c r="B263" s="40"/>
      <c r="C263" s="205" t="s">
        <v>414</v>
      </c>
      <c r="D263" s="205" t="s">
        <v>120</v>
      </c>
      <c r="E263" s="206" t="s">
        <v>415</v>
      </c>
      <c r="F263" s="207" t="s">
        <v>416</v>
      </c>
      <c r="G263" s="208" t="s">
        <v>168</v>
      </c>
      <c r="H263" s="209">
        <v>4.4930000000000003</v>
      </c>
      <c r="I263" s="210"/>
      <c r="J263" s="211">
        <f>ROUND(I263*H263,2)</f>
        <v>0</v>
      </c>
      <c r="K263" s="207" t="s">
        <v>124</v>
      </c>
      <c r="L263" s="45"/>
      <c r="M263" s="212" t="s">
        <v>19</v>
      </c>
      <c r="N263" s="213" t="s">
        <v>43</v>
      </c>
      <c r="O263" s="85"/>
      <c r="P263" s="214">
        <f>O263*H263</f>
        <v>0</v>
      </c>
      <c r="Q263" s="214">
        <v>0</v>
      </c>
      <c r="R263" s="214">
        <f>Q263*H263</f>
        <v>0</v>
      </c>
      <c r="S263" s="214">
        <v>0</v>
      </c>
      <c r="T263" s="21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6" t="s">
        <v>125</v>
      </c>
      <c r="AT263" s="216" t="s">
        <v>120</v>
      </c>
      <c r="AU263" s="216" t="s">
        <v>82</v>
      </c>
      <c r="AY263" s="18" t="s">
        <v>118</v>
      </c>
      <c r="BE263" s="217">
        <f>IF(N263="základní",J263,0)</f>
        <v>0</v>
      </c>
      <c r="BF263" s="217">
        <f>IF(N263="snížená",J263,0)</f>
        <v>0</v>
      </c>
      <c r="BG263" s="217">
        <f>IF(N263="zákl. přenesená",J263,0)</f>
        <v>0</v>
      </c>
      <c r="BH263" s="217">
        <f>IF(N263="sníž. přenesená",J263,0)</f>
        <v>0</v>
      </c>
      <c r="BI263" s="217">
        <f>IF(N263="nulová",J263,0)</f>
        <v>0</v>
      </c>
      <c r="BJ263" s="18" t="s">
        <v>80</v>
      </c>
      <c r="BK263" s="217">
        <f>ROUND(I263*H263,2)</f>
        <v>0</v>
      </c>
      <c r="BL263" s="18" t="s">
        <v>125</v>
      </c>
      <c r="BM263" s="216" t="s">
        <v>417</v>
      </c>
    </row>
    <row r="264" s="2" customFormat="1">
      <c r="A264" s="39"/>
      <c r="B264" s="40"/>
      <c r="C264" s="41"/>
      <c r="D264" s="218" t="s">
        <v>127</v>
      </c>
      <c r="E264" s="41"/>
      <c r="F264" s="219" t="s">
        <v>418</v>
      </c>
      <c r="G264" s="41"/>
      <c r="H264" s="41"/>
      <c r="I264" s="220"/>
      <c r="J264" s="41"/>
      <c r="K264" s="41"/>
      <c r="L264" s="45"/>
      <c r="M264" s="221"/>
      <c r="N264" s="222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127</v>
      </c>
      <c r="AU264" s="18" t="s">
        <v>82</v>
      </c>
    </row>
    <row r="265" s="2" customFormat="1">
      <c r="A265" s="39"/>
      <c r="B265" s="40"/>
      <c r="C265" s="41"/>
      <c r="D265" s="223" t="s">
        <v>129</v>
      </c>
      <c r="E265" s="41"/>
      <c r="F265" s="224" t="s">
        <v>419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129</v>
      </c>
      <c r="AU265" s="18" t="s">
        <v>82</v>
      </c>
    </row>
    <row r="266" s="14" customFormat="1">
      <c r="A266" s="14"/>
      <c r="B266" s="235"/>
      <c r="C266" s="236"/>
      <c r="D266" s="218" t="s">
        <v>161</v>
      </c>
      <c r="E266" s="237" t="s">
        <v>19</v>
      </c>
      <c r="F266" s="238" t="s">
        <v>420</v>
      </c>
      <c r="G266" s="236"/>
      <c r="H266" s="239">
        <v>1.623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5" t="s">
        <v>161</v>
      </c>
      <c r="AU266" s="245" t="s">
        <v>82</v>
      </c>
      <c r="AV266" s="14" t="s">
        <v>82</v>
      </c>
      <c r="AW266" s="14" t="s">
        <v>33</v>
      </c>
      <c r="AX266" s="14" t="s">
        <v>72</v>
      </c>
      <c r="AY266" s="245" t="s">
        <v>118</v>
      </c>
    </row>
    <row r="267" s="14" customFormat="1">
      <c r="A267" s="14"/>
      <c r="B267" s="235"/>
      <c r="C267" s="236"/>
      <c r="D267" s="218" t="s">
        <v>161</v>
      </c>
      <c r="E267" s="237" t="s">
        <v>19</v>
      </c>
      <c r="F267" s="238" t="s">
        <v>421</v>
      </c>
      <c r="G267" s="236"/>
      <c r="H267" s="239">
        <v>2.8700000000000001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5" t="s">
        <v>161</v>
      </c>
      <c r="AU267" s="245" t="s">
        <v>82</v>
      </c>
      <c r="AV267" s="14" t="s">
        <v>82</v>
      </c>
      <c r="AW267" s="14" t="s">
        <v>33</v>
      </c>
      <c r="AX267" s="14" t="s">
        <v>72</v>
      </c>
      <c r="AY267" s="245" t="s">
        <v>118</v>
      </c>
    </row>
    <row r="268" s="15" customFormat="1">
      <c r="A268" s="15"/>
      <c r="B268" s="256"/>
      <c r="C268" s="257"/>
      <c r="D268" s="218" t="s">
        <v>161</v>
      </c>
      <c r="E268" s="258" t="s">
        <v>19</v>
      </c>
      <c r="F268" s="259" t="s">
        <v>194</v>
      </c>
      <c r="G268" s="257"/>
      <c r="H268" s="260">
        <v>4.4930000000000003</v>
      </c>
      <c r="I268" s="261"/>
      <c r="J268" s="257"/>
      <c r="K268" s="257"/>
      <c r="L268" s="262"/>
      <c r="M268" s="263"/>
      <c r="N268" s="264"/>
      <c r="O268" s="264"/>
      <c r="P268" s="264"/>
      <c r="Q268" s="264"/>
      <c r="R268" s="264"/>
      <c r="S268" s="264"/>
      <c r="T268" s="26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6" t="s">
        <v>161</v>
      </c>
      <c r="AU268" s="266" t="s">
        <v>82</v>
      </c>
      <c r="AV268" s="15" t="s">
        <v>125</v>
      </c>
      <c r="AW268" s="15" t="s">
        <v>33</v>
      </c>
      <c r="AX268" s="15" t="s">
        <v>80</v>
      </c>
      <c r="AY268" s="266" t="s">
        <v>118</v>
      </c>
    </row>
    <row r="269" s="2" customFormat="1" ht="24.15" customHeight="1">
      <c r="A269" s="39"/>
      <c r="B269" s="40"/>
      <c r="C269" s="205" t="s">
        <v>422</v>
      </c>
      <c r="D269" s="205" t="s">
        <v>120</v>
      </c>
      <c r="E269" s="206" t="s">
        <v>423</v>
      </c>
      <c r="F269" s="207" t="s">
        <v>424</v>
      </c>
      <c r="G269" s="208" t="s">
        <v>168</v>
      </c>
      <c r="H269" s="209">
        <v>62.902000000000001</v>
      </c>
      <c r="I269" s="210"/>
      <c r="J269" s="211">
        <f>ROUND(I269*H269,2)</f>
        <v>0</v>
      </c>
      <c r="K269" s="207" t="s">
        <v>124</v>
      </c>
      <c r="L269" s="45"/>
      <c r="M269" s="212" t="s">
        <v>19</v>
      </c>
      <c r="N269" s="213" t="s">
        <v>43</v>
      </c>
      <c r="O269" s="85"/>
      <c r="P269" s="214">
        <f>O269*H269</f>
        <v>0</v>
      </c>
      <c r="Q269" s="214">
        <v>0</v>
      </c>
      <c r="R269" s="214">
        <f>Q269*H269</f>
        <v>0</v>
      </c>
      <c r="S269" s="214">
        <v>0</v>
      </c>
      <c r="T269" s="215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6" t="s">
        <v>125</v>
      </c>
      <c r="AT269" s="216" t="s">
        <v>120</v>
      </c>
      <c r="AU269" s="216" t="s">
        <v>82</v>
      </c>
      <c r="AY269" s="18" t="s">
        <v>118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18" t="s">
        <v>80</v>
      </c>
      <c r="BK269" s="217">
        <f>ROUND(I269*H269,2)</f>
        <v>0</v>
      </c>
      <c r="BL269" s="18" t="s">
        <v>125</v>
      </c>
      <c r="BM269" s="216" t="s">
        <v>425</v>
      </c>
    </row>
    <row r="270" s="2" customFormat="1">
      <c r="A270" s="39"/>
      <c r="B270" s="40"/>
      <c r="C270" s="41"/>
      <c r="D270" s="218" t="s">
        <v>127</v>
      </c>
      <c r="E270" s="41"/>
      <c r="F270" s="219" t="s">
        <v>411</v>
      </c>
      <c r="G270" s="41"/>
      <c r="H270" s="41"/>
      <c r="I270" s="220"/>
      <c r="J270" s="41"/>
      <c r="K270" s="41"/>
      <c r="L270" s="45"/>
      <c r="M270" s="221"/>
      <c r="N270" s="222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127</v>
      </c>
      <c r="AU270" s="18" t="s">
        <v>82</v>
      </c>
    </row>
    <row r="271" s="2" customFormat="1">
      <c r="A271" s="39"/>
      <c r="B271" s="40"/>
      <c r="C271" s="41"/>
      <c r="D271" s="223" t="s">
        <v>129</v>
      </c>
      <c r="E271" s="41"/>
      <c r="F271" s="224" t="s">
        <v>426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129</v>
      </c>
      <c r="AU271" s="18" t="s">
        <v>82</v>
      </c>
    </row>
    <row r="272" s="14" customFormat="1">
      <c r="A272" s="14"/>
      <c r="B272" s="235"/>
      <c r="C272" s="236"/>
      <c r="D272" s="218" t="s">
        <v>161</v>
      </c>
      <c r="E272" s="236"/>
      <c r="F272" s="238" t="s">
        <v>427</v>
      </c>
      <c r="G272" s="236"/>
      <c r="H272" s="239">
        <v>62.902000000000001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161</v>
      </c>
      <c r="AU272" s="245" t="s">
        <v>82</v>
      </c>
      <c r="AV272" s="14" t="s">
        <v>82</v>
      </c>
      <c r="AW272" s="14" t="s">
        <v>4</v>
      </c>
      <c r="AX272" s="14" t="s">
        <v>80</v>
      </c>
      <c r="AY272" s="245" t="s">
        <v>118</v>
      </c>
    </row>
    <row r="273" s="2" customFormat="1" ht="37.8" customHeight="1">
      <c r="A273" s="39"/>
      <c r="B273" s="40"/>
      <c r="C273" s="205" t="s">
        <v>428</v>
      </c>
      <c r="D273" s="205" t="s">
        <v>120</v>
      </c>
      <c r="E273" s="206" t="s">
        <v>429</v>
      </c>
      <c r="F273" s="207" t="s">
        <v>430</v>
      </c>
      <c r="G273" s="208" t="s">
        <v>168</v>
      </c>
      <c r="H273" s="209">
        <v>4.4930000000000003</v>
      </c>
      <c r="I273" s="210"/>
      <c r="J273" s="211">
        <f>ROUND(I273*H273,2)</f>
        <v>0</v>
      </c>
      <c r="K273" s="207" t="s">
        <v>124</v>
      </c>
      <c r="L273" s="45"/>
      <c r="M273" s="212" t="s">
        <v>19</v>
      </c>
      <c r="N273" s="213" t="s">
        <v>43</v>
      </c>
      <c r="O273" s="85"/>
      <c r="P273" s="214">
        <f>O273*H273</f>
        <v>0</v>
      </c>
      <c r="Q273" s="214">
        <v>0</v>
      </c>
      <c r="R273" s="214">
        <f>Q273*H273</f>
        <v>0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125</v>
      </c>
      <c r="AT273" s="216" t="s">
        <v>120</v>
      </c>
      <c r="AU273" s="216" t="s">
        <v>82</v>
      </c>
      <c r="AY273" s="18" t="s">
        <v>118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80</v>
      </c>
      <c r="BK273" s="217">
        <f>ROUND(I273*H273,2)</f>
        <v>0</v>
      </c>
      <c r="BL273" s="18" t="s">
        <v>125</v>
      </c>
      <c r="BM273" s="216" t="s">
        <v>431</v>
      </c>
    </row>
    <row r="274" s="2" customFormat="1">
      <c r="A274" s="39"/>
      <c r="B274" s="40"/>
      <c r="C274" s="41"/>
      <c r="D274" s="218" t="s">
        <v>127</v>
      </c>
      <c r="E274" s="41"/>
      <c r="F274" s="219" t="s">
        <v>432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127</v>
      </c>
      <c r="AU274" s="18" t="s">
        <v>82</v>
      </c>
    </row>
    <row r="275" s="2" customFormat="1">
      <c r="A275" s="39"/>
      <c r="B275" s="40"/>
      <c r="C275" s="41"/>
      <c r="D275" s="223" t="s">
        <v>129</v>
      </c>
      <c r="E275" s="41"/>
      <c r="F275" s="224" t="s">
        <v>433</v>
      </c>
      <c r="G275" s="41"/>
      <c r="H275" s="41"/>
      <c r="I275" s="220"/>
      <c r="J275" s="41"/>
      <c r="K275" s="41"/>
      <c r="L275" s="45"/>
      <c r="M275" s="221"/>
      <c r="N275" s="222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129</v>
      </c>
      <c r="AU275" s="18" t="s">
        <v>82</v>
      </c>
    </row>
    <row r="276" s="14" customFormat="1">
      <c r="A276" s="14"/>
      <c r="B276" s="235"/>
      <c r="C276" s="236"/>
      <c r="D276" s="218" t="s">
        <v>161</v>
      </c>
      <c r="E276" s="237" t="s">
        <v>19</v>
      </c>
      <c r="F276" s="238" t="s">
        <v>420</v>
      </c>
      <c r="G276" s="236"/>
      <c r="H276" s="239">
        <v>1.623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161</v>
      </c>
      <c r="AU276" s="245" t="s">
        <v>82</v>
      </c>
      <c r="AV276" s="14" t="s">
        <v>82</v>
      </c>
      <c r="AW276" s="14" t="s">
        <v>33</v>
      </c>
      <c r="AX276" s="14" t="s">
        <v>72</v>
      </c>
      <c r="AY276" s="245" t="s">
        <v>118</v>
      </c>
    </row>
    <row r="277" s="14" customFormat="1">
      <c r="A277" s="14"/>
      <c r="B277" s="235"/>
      <c r="C277" s="236"/>
      <c r="D277" s="218" t="s">
        <v>161</v>
      </c>
      <c r="E277" s="237" t="s">
        <v>19</v>
      </c>
      <c r="F277" s="238" t="s">
        <v>421</v>
      </c>
      <c r="G277" s="236"/>
      <c r="H277" s="239">
        <v>2.8700000000000001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161</v>
      </c>
      <c r="AU277" s="245" t="s">
        <v>82</v>
      </c>
      <c r="AV277" s="14" t="s">
        <v>82</v>
      </c>
      <c r="AW277" s="14" t="s">
        <v>33</v>
      </c>
      <c r="AX277" s="14" t="s">
        <v>72</v>
      </c>
      <c r="AY277" s="245" t="s">
        <v>118</v>
      </c>
    </row>
    <row r="278" s="15" customFormat="1">
      <c r="A278" s="15"/>
      <c r="B278" s="256"/>
      <c r="C278" s="257"/>
      <c r="D278" s="218" t="s">
        <v>161</v>
      </c>
      <c r="E278" s="258" t="s">
        <v>19</v>
      </c>
      <c r="F278" s="259" t="s">
        <v>194</v>
      </c>
      <c r="G278" s="257"/>
      <c r="H278" s="260">
        <v>4.4930000000000003</v>
      </c>
      <c r="I278" s="261"/>
      <c r="J278" s="257"/>
      <c r="K278" s="257"/>
      <c r="L278" s="262"/>
      <c r="M278" s="263"/>
      <c r="N278" s="264"/>
      <c r="O278" s="264"/>
      <c r="P278" s="264"/>
      <c r="Q278" s="264"/>
      <c r="R278" s="264"/>
      <c r="S278" s="264"/>
      <c r="T278" s="26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6" t="s">
        <v>161</v>
      </c>
      <c r="AU278" s="266" t="s">
        <v>82</v>
      </c>
      <c r="AV278" s="15" t="s">
        <v>125</v>
      </c>
      <c r="AW278" s="15" t="s">
        <v>33</v>
      </c>
      <c r="AX278" s="15" t="s">
        <v>80</v>
      </c>
      <c r="AY278" s="266" t="s">
        <v>118</v>
      </c>
    </row>
    <row r="279" s="2" customFormat="1" ht="44.25" customHeight="1">
      <c r="A279" s="39"/>
      <c r="B279" s="40"/>
      <c r="C279" s="205" t="s">
        <v>434</v>
      </c>
      <c r="D279" s="205" t="s">
        <v>120</v>
      </c>
      <c r="E279" s="206" t="s">
        <v>435</v>
      </c>
      <c r="F279" s="207" t="s">
        <v>219</v>
      </c>
      <c r="G279" s="208" t="s">
        <v>168</v>
      </c>
      <c r="H279" s="209">
        <v>4.7000000000000002</v>
      </c>
      <c r="I279" s="210"/>
      <c r="J279" s="211">
        <f>ROUND(I279*H279,2)</f>
        <v>0</v>
      </c>
      <c r="K279" s="207" t="s">
        <v>124</v>
      </c>
      <c r="L279" s="45"/>
      <c r="M279" s="212" t="s">
        <v>19</v>
      </c>
      <c r="N279" s="213" t="s">
        <v>43</v>
      </c>
      <c r="O279" s="85"/>
      <c r="P279" s="214">
        <f>O279*H279</f>
        <v>0</v>
      </c>
      <c r="Q279" s="214">
        <v>0</v>
      </c>
      <c r="R279" s="214">
        <f>Q279*H279</f>
        <v>0</v>
      </c>
      <c r="S279" s="214">
        <v>0</v>
      </c>
      <c r="T279" s="215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6" t="s">
        <v>125</v>
      </c>
      <c r="AT279" s="216" t="s">
        <v>120</v>
      </c>
      <c r="AU279" s="216" t="s">
        <v>82</v>
      </c>
      <c r="AY279" s="18" t="s">
        <v>118</v>
      </c>
      <c r="BE279" s="217">
        <f>IF(N279="základní",J279,0)</f>
        <v>0</v>
      </c>
      <c r="BF279" s="217">
        <f>IF(N279="snížená",J279,0)</f>
        <v>0</v>
      </c>
      <c r="BG279" s="217">
        <f>IF(N279="zákl. přenesená",J279,0)</f>
        <v>0</v>
      </c>
      <c r="BH279" s="217">
        <f>IF(N279="sníž. přenesená",J279,0)</f>
        <v>0</v>
      </c>
      <c r="BI279" s="217">
        <f>IF(N279="nulová",J279,0)</f>
        <v>0</v>
      </c>
      <c r="BJ279" s="18" t="s">
        <v>80</v>
      </c>
      <c r="BK279" s="217">
        <f>ROUND(I279*H279,2)</f>
        <v>0</v>
      </c>
      <c r="BL279" s="18" t="s">
        <v>125</v>
      </c>
      <c r="BM279" s="216" t="s">
        <v>436</v>
      </c>
    </row>
    <row r="280" s="2" customFormat="1">
      <c r="A280" s="39"/>
      <c r="B280" s="40"/>
      <c r="C280" s="41"/>
      <c r="D280" s="218" t="s">
        <v>127</v>
      </c>
      <c r="E280" s="41"/>
      <c r="F280" s="219" t="s">
        <v>219</v>
      </c>
      <c r="G280" s="41"/>
      <c r="H280" s="41"/>
      <c r="I280" s="220"/>
      <c r="J280" s="41"/>
      <c r="K280" s="41"/>
      <c r="L280" s="45"/>
      <c r="M280" s="221"/>
      <c r="N280" s="222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127</v>
      </c>
      <c r="AU280" s="18" t="s">
        <v>82</v>
      </c>
    </row>
    <row r="281" s="2" customFormat="1">
      <c r="A281" s="39"/>
      <c r="B281" s="40"/>
      <c r="C281" s="41"/>
      <c r="D281" s="223" t="s">
        <v>129</v>
      </c>
      <c r="E281" s="41"/>
      <c r="F281" s="224" t="s">
        <v>437</v>
      </c>
      <c r="G281" s="41"/>
      <c r="H281" s="41"/>
      <c r="I281" s="220"/>
      <c r="J281" s="41"/>
      <c r="K281" s="41"/>
      <c r="L281" s="45"/>
      <c r="M281" s="221"/>
      <c r="N281" s="222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129</v>
      </c>
      <c r="AU281" s="18" t="s">
        <v>82</v>
      </c>
    </row>
    <row r="282" s="14" customFormat="1">
      <c r="A282" s="14"/>
      <c r="B282" s="235"/>
      <c r="C282" s="236"/>
      <c r="D282" s="218" t="s">
        <v>161</v>
      </c>
      <c r="E282" s="237" t="s">
        <v>19</v>
      </c>
      <c r="F282" s="238" t="s">
        <v>405</v>
      </c>
      <c r="G282" s="236"/>
      <c r="H282" s="239">
        <v>4.7000000000000002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5" t="s">
        <v>161</v>
      </c>
      <c r="AU282" s="245" t="s">
        <v>82</v>
      </c>
      <c r="AV282" s="14" t="s">
        <v>82</v>
      </c>
      <c r="AW282" s="14" t="s">
        <v>33</v>
      </c>
      <c r="AX282" s="14" t="s">
        <v>80</v>
      </c>
      <c r="AY282" s="245" t="s">
        <v>118</v>
      </c>
    </row>
    <row r="283" s="2" customFormat="1" ht="44.25" customHeight="1">
      <c r="A283" s="39"/>
      <c r="B283" s="40"/>
      <c r="C283" s="205" t="s">
        <v>438</v>
      </c>
      <c r="D283" s="205" t="s">
        <v>120</v>
      </c>
      <c r="E283" s="206" t="s">
        <v>439</v>
      </c>
      <c r="F283" s="207" t="s">
        <v>440</v>
      </c>
      <c r="G283" s="208" t="s">
        <v>168</v>
      </c>
      <c r="H283" s="209">
        <v>5.8200000000000003</v>
      </c>
      <c r="I283" s="210"/>
      <c r="J283" s="211">
        <f>ROUND(I283*H283,2)</f>
        <v>0</v>
      </c>
      <c r="K283" s="207" t="s">
        <v>124</v>
      </c>
      <c r="L283" s="45"/>
      <c r="M283" s="212" t="s">
        <v>19</v>
      </c>
      <c r="N283" s="213" t="s">
        <v>43</v>
      </c>
      <c r="O283" s="85"/>
      <c r="P283" s="214">
        <f>O283*H283</f>
        <v>0</v>
      </c>
      <c r="Q283" s="214">
        <v>0</v>
      </c>
      <c r="R283" s="214">
        <f>Q283*H283</f>
        <v>0</v>
      </c>
      <c r="S283" s="214">
        <v>0</v>
      </c>
      <c r="T283" s="215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6" t="s">
        <v>125</v>
      </c>
      <c r="AT283" s="216" t="s">
        <v>120</v>
      </c>
      <c r="AU283" s="216" t="s">
        <v>82</v>
      </c>
      <c r="AY283" s="18" t="s">
        <v>118</v>
      </c>
      <c r="BE283" s="217">
        <f>IF(N283="základní",J283,0)</f>
        <v>0</v>
      </c>
      <c r="BF283" s="217">
        <f>IF(N283="snížená",J283,0)</f>
        <v>0</v>
      </c>
      <c r="BG283" s="217">
        <f>IF(N283="zákl. přenesená",J283,0)</f>
        <v>0</v>
      </c>
      <c r="BH283" s="217">
        <f>IF(N283="sníž. přenesená",J283,0)</f>
        <v>0</v>
      </c>
      <c r="BI283" s="217">
        <f>IF(N283="nulová",J283,0)</f>
        <v>0</v>
      </c>
      <c r="BJ283" s="18" t="s">
        <v>80</v>
      </c>
      <c r="BK283" s="217">
        <f>ROUND(I283*H283,2)</f>
        <v>0</v>
      </c>
      <c r="BL283" s="18" t="s">
        <v>125</v>
      </c>
      <c r="BM283" s="216" t="s">
        <v>441</v>
      </c>
    </row>
    <row r="284" s="2" customFormat="1">
      <c r="A284" s="39"/>
      <c r="B284" s="40"/>
      <c r="C284" s="41"/>
      <c r="D284" s="218" t="s">
        <v>127</v>
      </c>
      <c r="E284" s="41"/>
      <c r="F284" s="219" t="s">
        <v>440</v>
      </c>
      <c r="G284" s="41"/>
      <c r="H284" s="41"/>
      <c r="I284" s="220"/>
      <c r="J284" s="41"/>
      <c r="K284" s="41"/>
      <c r="L284" s="45"/>
      <c r="M284" s="221"/>
      <c r="N284" s="222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127</v>
      </c>
      <c r="AU284" s="18" t="s">
        <v>82</v>
      </c>
    </row>
    <row r="285" s="2" customFormat="1">
      <c r="A285" s="39"/>
      <c r="B285" s="40"/>
      <c r="C285" s="41"/>
      <c r="D285" s="223" t="s">
        <v>129</v>
      </c>
      <c r="E285" s="41"/>
      <c r="F285" s="224" t="s">
        <v>442</v>
      </c>
      <c r="G285" s="41"/>
      <c r="H285" s="41"/>
      <c r="I285" s="220"/>
      <c r="J285" s="41"/>
      <c r="K285" s="41"/>
      <c r="L285" s="45"/>
      <c r="M285" s="221"/>
      <c r="N285" s="222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129</v>
      </c>
      <c r="AU285" s="18" t="s">
        <v>82</v>
      </c>
    </row>
    <row r="286" s="14" customFormat="1">
      <c r="A286" s="14"/>
      <c r="B286" s="235"/>
      <c r="C286" s="236"/>
      <c r="D286" s="218" t="s">
        <v>161</v>
      </c>
      <c r="E286" s="237" t="s">
        <v>19</v>
      </c>
      <c r="F286" s="238" t="s">
        <v>406</v>
      </c>
      <c r="G286" s="236"/>
      <c r="H286" s="239">
        <v>5.8200000000000003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161</v>
      </c>
      <c r="AU286" s="245" t="s">
        <v>82</v>
      </c>
      <c r="AV286" s="14" t="s">
        <v>82</v>
      </c>
      <c r="AW286" s="14" t="s">
        <v>33</v>
      </c>
      <c r="AX286" s="14" t="s">
        <v>80</v>
      </c>
      <c r="AY286" s="245" t="s">
        <v>118</v>
      </c>
    </row>
    <row r="287" s="12" customFormat="1" ht="22.8" customHeight="1">
      <c r="A287" s="12"/>
      <c r="B287" s="189"/>
      <c r="C287" s="190"/>
      <c r="D287" s="191" t="s">
        <v>71</v>
      </c>
      <c r="E287" s="203" t="s">
        <v>443</v>
      </c>
      <c r="F287" s="203" t="s">
        <v>444</v>
      </c>
      <c r="G287" s="190"/>
      <c r="H287" s="190"/>
      <c r="I287" s="193"/>
      <c r="J287" s="204">
        <f>BK287</f>
        <v>0</v>
      </c>
      <c r="K287" s="190"/>
      <c r="L287" s="195"/>
      <c r="M287" s="196"/>
      <c r="N287" s="197"/>
      <c r="O287" s="197"/>
      <c r="P287" s="198">
        <f>SUM(P288:P290)</f>
        <v>0</v>
      </c>
      <c r="Q287" s="197"/>
      <c r="R287" s="198">
        <f>SUM(R288:R290)</f>
        <v>0</v>
      </c>
      <c r="S287" s="197"/>
      <c r="T287" s="199">
        <f>SUM(T288:T290)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0" t="s">
        <v>80</v>
      </c>
      <c r="AT287" s="201" t="s">
        <v>71</v>
      </c>
      <c r="AU287" s="201" t="s">
        <v>80</v>
      </c>
      <c r="AY287" s="200" t="s">
        <v>118</v>
      </c>
      <c r="BK287" s="202">
        <f>SUM(BK288:BK290)</f>
        <v>0</v>
      </c>
    </row>
    <row r="288" s="2" customFormat="1" ht="24.15" customHeight="1">
      <c r="A288" s="39"/>
      <c r="B288" s="40"/>
      <c r="C288" s="205" t="s">
        <v>445</v>
      </c>
      <c r="D288" s="205" t="s">
        <v>120</v>
      </c>
      <c r="E288" s="206" t="s">
        <v>446</v>
      </c>
      <c r="F288" s="207" t="s">
        <v>447</v>
      </c>
      <c r="G288" s="208" t="s">
        <v>168</v>
      </c>
      <c r="H288" s="209">
        <v>34.990000000000002</v>
      </c>
      <c r="I288" s="210"/>
      <c r="J288" s="211">
        <f>ROUND(I288*H288,2)</f>
        <v>0</v>
      </c>
      <c r="K288" s="207" t="s">
        <v>124</v>
      </c>
      <c r="L288" s="45"/>
      <c r="M288" s="212" t="s">
        <v>19</v>
      </c>
      <c r="N288" s="213" t="s">
        <v>43</v>
      </c>
      <c r="O288" s="85"/>
      <c r="P288" s="214">
        <f>O288*H288</f>
        <v>0</v>
      </c>
      <c r="Q288" s="214">
        <v>0</v>
      </c>
      <c r="R288" s="214">
        <f>Q288*H288</f>
        <v>0</v>
      </c>
      <c r="S288" s="214">
        <v>0</v>
      </c>
      <c r="T288" s="21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6" t="s">
        <v>125</v>
      </c>
      <c r="AT288" s="216" t="s">
        <v>120</v>
      </c>
      <c r="AU288" s="216" t="s">
        <v>82</v>
      </c>
      <c r="AY288" s="18" t="s">
        <v>118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8" t="s">
        <v>80</v>
      </c>
      <c r="BK288" s="217">
        <f>ROUND(I288*H288,2)</f>
        <v>0</v>
      </c>
      <c r="BL288" s="18" t="s">
        <v>125</v>
      </c>
      <c r="BM288" s="216" t="s">
        <v>448</v>
      </c>
    </row>
    <row r="289" s="2" customFormat="1">
      <c r="A289" s="39"/>
      <c r="B289" s="40"/>
      <c r="C289" s="41"/>
      <c r="D289" s="218" t="s">
        <v>127</v>
      </c>
      <c r="E289" s="41"/>
      <c r="F289" s="219" t="s">
        <v>449</v>
      </c>
      <c r="G289" s="41"/>
      <c r="H289" s="41"/>
      <c r="I289" s="220"/>
      <c r="J289" s="41"/>
      <c r="K289" s="41"/>
      <c r="L289" s="45"/>
      <c r="M289" s="221"/>
      <c r="N289" s="222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127</v>
      </c>
      <c r="AU289" s="18" t="s">
        <v>82</v>
      </c>
    </row>
    <row r="290" s="2" customFormat="1">
      <c r="A290" s="39"/>
      <c r="B290" s="40"/>
      <c r="C290" s="41"/>
      <c r="D290" s="223" t="s">
        <v>129</v>
      </c>
      <c r="E290" s="41"/>
      <c r="F290" s="224" t="s">
        <v>450</v>
      </c>
      <c r="G290" s="41"/>
      <c r="H290" s="41"/>
      <c r="I290" s="220"/>
      <c r="J290" s="41"/>
      <c r="K290" s="41"/>
      <c r="L290" s="45"/>
      <c r="M290" s="268"/>
      <c r="N290" s="269"/>
      <c r="O290" s="270"/>
      <c r="P290" s="270"/>
      <c r="Q290" s="270"/>
      <c r="R290" s="270"/>
      <c r="S290" s="270"/>
      <c r="T290" s="271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129</v>
      </c>
      <c r="AU290" s="18" t="s">
        <v>82</v>
      </c>
    </row>
    <row r="291" s="2" customFormat="1" ht="6.96" customHeight="1">
      <c r="A291" s="39"/>
      <c r="B291" s="60"/>
      <c r="C291" s="61"/>
      <c r="D291" s="61"/>
      <c r="E291" s="61"/>
      <c r="F291" s="61"/>
      <c r="G291" s="61"/>
      <c r="H291" s="61"/>
      <c r="I291" s="61"/>
      <c r="J291" s="61"/>
      <c r="K291" s="61"/>
      <c r="L291" s="45"/>
      <c r="M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</row>
  </sheetData>
  <sheetProtection sheet="1" autoFilter="0" formatColumns="0" formatRows="0" objects="1" scenarios="1" spinCount="100000" saltValue="f/v+3w464IDT5ZR6G/fEcGO/9Ks//+2UNoNPBoLTFtiWfkLV3PikrPOPQ8S3kukMbsAP5J4NUa5lvJl5Kktrdw==" hashValue="sBURG6m/atjjULxAomOuNzUPpJeXmVqN5sZIxJaVwpeZ+6Emyd+cKGpgJ8qS8WG4gwiipeMwawdz6/l7UodRow==" algorithmName="SHA-512" password="CC35"/>
  <autoFilter ref="C84:K29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3_01/113106171"/>
    <hyperlink ref="F93" r:id="rId2" display="https://podminky.urs.cz/item/CS_URS_2023_01/113107311"/>
    <hyperlink ref="F96" r:id="rId3" display="https://podminky.urs.cz/item/CS_URS_2023_01/113107322"/>
    <hyperlink ref="F99" r:id="rId4" display="https://podminky.urs.cz/item/CS_URS_2023_01/113107345"/>
    <hyperlink ref="F102" r:id="rId5" display="https://podminky.urs.cz/item/CS_URS_2023_01/113202111"/>
    <hyperlink ref="F105" r:id="rId6" display="https://podminky.urs.cz/item/CS_URS_2023_01/116951201"/>
    <hyperlink ref="F114" r:id="rId7" display="https://podminky.urs.cz/item/CS_URS_2023_01/122151401"/>
    <hyperlink ref="F117" r:id="rId8" display="https://podminky.urs.cz/item/CS_URS_2023_01/122252203"/>
    <hyperlink ref="F121" r:id="rId9" display="https://podminky.urs.cz/item/CS_URS_2023_01/162751117"/>
    <hyperlink ref="F129" r:id="rId10" display="https://podminky.urs.cz/item/CS_URS_2023_01/162751119"/>
    <hyperlink ref="F133" r:id="rId11" display="https://podminky.urs.cz/item/CS_URS_2023_01/171151111"/>
    <hyperlink ref="F138" r:id="rId12" display="https://podminky.urs.cz/item/CS_URS_2023_01/171152501"/>
    <hyperlink ref="F141" r:id="rId13" display="https://podminky.urs.cz/item/CS_URS_2023_01/171201231"/>
    <hyperlink ref="F145" r:id="rId14" display="https://podminky.urs.cz/item/CS_URS_2023_01/171251201"/>
    <hyperlink ref="F148" r:id="rId15" display="https://podminky.urs.cz/item/CS_URS_2023_01/181252305"/>
    <hyperlink ref="F153" r:id="rId16" display="https://podminky.urs.cz/item/CS_URS_2023_01/181351003"/>
    <hyperlink ref="F158" r:id="rId17" display="https://podminky.urs.cz/item/CS_URS_2023_01/181411132"/>
    <hyperlink ref="F164" r:id="rId18" display="https://podminky.urs.cz/item/CS_URS_2023_01/185802113"/>
    <hyperlink ref="F169" r:id="rId19" display="https://podminky.urs.cz/item/CS_URS_2023_01/185804311"/>
    <hyperlink ref="F173" r:id="rId20" display="https://podminky.urs.cz/item/CS_URS_2023_01/185851121"/>
    <hyperlink ref="F178" r:id="rId21" display="https://podminky.urs.cz/item/CS_URS_2023_01/564851011"/>
    <hyperlink ref="F186" r:id="rId22" display="https://podminky.urs.cz/item/CS_URS_2023_01/564861011"/>
    <hyperlink ref="F191" r:id="rId23" display="https://podminky.urs.cz/item/CS_URS_2023_01/564871016"/>
    <hyperlink ref="F196" r:id="rId24" display="https://podminky.urs.cz/item/CS_URS_2023_01/596212210"/>
    <hyperlink ref="F205" r:id="rId25" display="https://podminky.urs.cz/item/CS_URS_2023_01/911111111"/>
    <hyperlink ref="F214" r:id="rId26" display="https://podminky.urs.cz/item/CS_URS_2023_01/914111111"/>
    <hyperlink ref="F223" r:id="rId27" display="https://podminky.urs.cz/item/CS_URS_2023_01/914511111"/>
    <hyperlink ref="F228" r:id="rId28" display="https://podminky.urs.cz/item/CS_URS_2023_01/916231212"/>
    <hyperlink ref="F234" r:id="rId29" display="https://podminky.urs.cz/item/CS_URS_2023_01/919726203"/>
    <hyperlink ref="F238" r:id="rId30" display="https://podminky.urs.cz/item/CS_URS_2023_01/919732221"/>
    <hyperlink ref="F241" r:id="rId31" display="https://podminky.urs.cz/item/CS_URS_2023_01/919735111"/>
    <hyperlink ref="F246" r:id="rId32" display="https://podminky.urs.cz/item/CS_URS_2023_01/919735112"/>
    <hyperlink ref="F252" r:id="rId33" display="https://podminky.urs.cz/item/CS_URS_2023_01/997221551"/>
    <hyperlink ref="F258" r:id="rId34" display="https://podminky.urs.cz/item/CS_URS_2023_01/997221559"/>
    <hyperlink ref="F265" r:id="rId35" display="https://podminky.urs.cz/item/CS_URS_2023_01/997221561"/>
    <hyperlink ref="F271" r:id="rId36" display="https://podminky.urs.cz/item/CS_URS_2023_01/997221569"/>
    <hyperlink ref="F275" r:id="rId37" display="https://podminky.urs.cz/item/CS_URS_2023_01/997221861"/>
    <hyperlink ref="F281" r:id="rId38" display="https://podminky.urs.cz/item/CS_URS_2023_01/997221873"/>
    <hyperlink ref="F285" r:id="rId39" display="https://podminky.urs.cz/item/CS_URS_2023_01/997221875"/>
    <hyperlink ref="F290" r:id="rId40" display="https://podminky.urs.cz/item/CS_URS_2023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lávky pro pěší na p.p.č.1609/1, k.ú.Údlice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451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10. 5. 2023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ROUND(J90,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ROUND((SUM(BE90:BE308)),  2)</f>
        <v>0</v>
      </c>
      <c r="G33" s="39"/>
      <c r="H33" s="39"/>
      <c r="I33" s="149">
        <v>0.20999999999999999</v>
      </c>
      <c r="J33" s="148">
        <f>ROUND(((SUM(BE90:BE308))*I33),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ROUND((SUM(BF90:BF308)),  2)</f>
        <v>0</v>
      </c>
      <c r="G34" s="39"/>
      <c r="H34" s="39"/>
      <c r="I34" s="149">
        <v>0.14999999999999999</v>
      </c>
      <c r="J34" s="148">
        <f>ROUND(((SUM(BF90:BF308))*I34),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ROUND((SUM(BG90:BG308)),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ROUND((SUM(BH90:BH308)),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ROUND((SUM(BI90:BI308)),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lávky pro pěší na p.p.č.1609/1, k.ú.Údlice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02 - SO 200 Lávka pro pěší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10. 5. 2023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Obec Údlice</v>
      </c>
      <c r="G54" s="41"/>
      <c r="H54" s="41"/>
      <c r="I54" s="33" t="s">
        <v>31</v>
      </c>
      <c r="J54" s="37" t="str">
        <f>E21</f>
        <v>Bohemia Arch spol. s 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Valová Radka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94</v>
      </c>
      <c r="D57" s="163"/>
      <c r="E57" s="163"/>
      <c r="F57" s="163"/>
      <c r="G57" s="163"/>
      <c r="H57" s="163"/>
      <c r="I57" s="163"/>
      <c r="J57" s="164" t="s">
        <v>95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J90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96</v>
      </c>
    </row>
    <row r="60" s="9" customFormat="1" ht="24.96" customHeight="1">
      <c r="A60" s="9"/>
      <c r="B60" s="166"/>
      <c r="C60" s="167"/>
      <c r="D60" s="168" t="s">
        <v>97</v>
      </c>
      <c r="E60" s="169"/>
      <c r="F60" s="169"/>
      <c r="G60" s="169"/>
      <c r="H60" s="169"/>
      <c r="I60" s="169"/>
      <c r="J60" s="170">
        <f>J91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452</v>
      </c>
      <c r="E61" s="175"/>
      <c r="F61" s="175"/>
      <c r="G61" s="175"/>
      <c r="H61" s="175"/>
      <c r="I61" s="175"/>
      <c r="J61" s="176">
        <f>J92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453</v>
      </c>
      <c r="E62" s="175"/>
      <c r="F62" s="175"/>
      <c r="G62" s="175"/>
      <c r="H62" s="175"/>
      <c r="I62" s="175"/>
      <c r="J62" s="176">
        <f>J109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454</v>
      </c>
      <c r="E63" s="175"/>
      <c r="F63" s="175"/>
      <c r="G63" s="175"/>
      <c r="H63" s="175"/>
      <c r="I63" s="175"/>
      <c r="J63" s="176">
        <f>J189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100</v>
      </c>
      <c r="E64" s="175"/>
      <c r="F64" s="175"/>
      <c r="G64" s="175"/>
      <c r="H64" s="175"/>
      <c r="I64" s="175"/>
      <c r="J64" s="176">
        <f>J196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101</v>
      </c>
      <c r="E65" s="175"/>
      <c r="F65" s="175"/>
      <c r="G65" s="175"/>
      <c r="H65" s="175"/>
      <c r="I65" s="175"/>
      <c r="J65" s="176">
        <f>J210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102</v>
      </c>
      <c r="E66" s="175"/>
      <c r="F66" s="175"/>
      <c r="G66" s="175"/>
      <c r="H66" s="175"/>
      <c r="I66" s="175"/>
      <c r="J66" s="176">
        <f>J233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6"/>
      <c r="C67" s="167"/>
      <c r="D67" s="168" t="s">
        <v>455</v>
      </c>
      <c r="E67" s="169"/>
      <c r="F67" s="169"/>
      <c r="G67" s="169"/>
      <c r="H67" s="169"/>
      <c r="I67" s="169"/>
      <c r="J67" s="170">
        <f>J237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2"/>
      <c r="C68" s="173"/>
      <c r="D68" s="174" t="s">
        <v>456</v>
      </c>
      <c r="E68" s="175"/>
      <c r="F68" s="175"/>
      <c r="G68" s="175"/>
      <c r="H68" s="175"/>
      <c r="I68" s="175"/>
      <c r="J68" s="176">
        <f>J238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457</v>
      </c>
      <c r="E69" s="175"/>
      <c r="F69" s="175"/>
      <c r="G69" s="175"/>
      <c r="H69" s="175"/>
      <c r="I69" s="175"/>
      <c r="J69" s="176">
        <f>J276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6"/>
      <c r="C70" s="167"/>
      <c r="D70" s="168" t="s">
        <v>458</v>
      </c>
      <c r="E70" s="169"/>
      <c r="F70" s="169"/>
      <c r="G70" s="169"/>
      <c r="H70" s="169"/>
      <c r="I70" s="169"/>
      <c r="J70" s="170">
        <f>J300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103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61" t="str">
        <f>E7</f>
        <v>Stavební úpravy lávky pro pěší na p.p.č.1609/1, k.ú.Údlice</v>
      </c>
      <c r="F80" s="33"/>
      <c r="G80" s="33"/>
      <c r="H80" s="33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90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E9</f>
        <v>02 - SO 200 Lávka pro pěší</v>
      </c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F12</f>
        <v xml:space="preserve"> </v>
      </c>
      <c r="G84" s="41"/>
      <c r="H84" s="41"/>
      <c r="I84" s="33" t="s">
        <v>23</v>
      </c>
      <c r="J84" s="73" t="str">
        <f>IF(J12="","",J12)</f>
        <v>10. 5. 2023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5.65" customHeight="1">
      <c r="A86" s="39"/>
      <c r="B86" s="40"/>
      <c r="C86" s="33" t="s">
        <v>25</v>
      </c>
      <c r="D86" s="41"/>
      <c r="E86" s="41"/>
      <c r="F86" s="28" t="str">
        <f>E15</f>
        <v>Obec Údlice</v>
      </c>
      <c r="G86" s="41"/>
      <c r="H86" s="41"/>
      <c r="I86" s="33" t="s">
        <v>31</v>
      </c>
      <c r="J86" s="37" t="str">
        <f>E21</f>
        <v>Bohemia Arch spol. s r.o.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41"/>
      <c r="E87" s="41"/>
      <c r="F87" s="28" t="str">
        <f>IF(E18="","",E18)</f>
        <v>Vyplň údaj</v>
      </c>
      <c r="G87" s="41"/>
      <c r="H87" s="41"/>
      <c r="I87" s="33" t="s">
        <v>34</v>
      </c>
      <c r="J87" s="37" t="str">
        <f>E24</f>
        <v>Valová Radka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78"/>
      <c r="B89" s="179"/>
      <c r="C89" s="180" t="s">
        <v>104</v>
      </c>
      <c r="D89" s="181" t="s">
        <v>57</v>
      </c>
      <c r="E89" s="181" t="s">
        <v>53</v>
      </c>
      <c r="F89" s="181" t="s">
        <v>54</v>
      </c>
      <c r="G89" s="181" t="s">
        <v>105</v>
      </c>
      <c r="H89" s="181" t="s">
        <v>106</v>
      </c>
      <c r="I89" s="181" t="s">
        <v>107</v>
      </c>
      <c r="J89" s="181" t="s">
        <v>95</v>
      </c>
      <c r="K89" s="182" t="s">
        <v>108</v>
      </c>
      <c r="L89" s="183"/>
      <c r="M89" s="93" t="s">
        <v>19</v>
      </c>
      <c r="N89" s="94" t="s">
        <v>42</v>
      </c>
      <c r="O89" s="94" t="s">
        <v>109</v>
      </c>
      <c r="P89" s="94" t="s">
        <v>110</v>
      </c>
      <c r="Q89" s="94" t="s">
        <v>111</v>
      </c>
      <c r="R89" s="94" t="s">
        <v>112</v>
      </c>
      <c r="S89" s="94" t="s">
        <v>113</v>
      </c>
      <c r="T89" s="95" t="s">
        <v>114</v>
      </c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</row>
    <row r="90" s="2" customFormat="1" ht="22.8" customHeight="1">
      <c r="A90" s="39"/>
      <c r="B90" s="40"/>
      <c r="C90" s="100" t="s">
        <v>115</v>
      </c>
      <c r="D90" s="41"/>
      <c r="E90" s="41"/>
      <c r="F90" s="41"/>
      <c r="G90" s="41"/>
      <c r="H90" s="41"/>
      <c r="I90" s="41"/>
      <c r="J90" s="184">
        <f>BK90</f>
        <v>0</v>
      </c>
      <c r="K90" s="41"/>
      <c r="L90" s="45"/>
      <c r="M90" s="96"/>
      <c r="N90" s="185"/>
      <c r="O90" s="97"/>
      <c r="P90" s="186">
        <f>P91+P237+P300</f>
        <v>0</v>
      </c>
      <c r="Q90" s="97"/>
      <c r="R90" s="186">
        <f>R91+R237+R300</f>
        <v>15.558612559999997</v>
      </c>
      <c r="S90" s="97"/>
      <c r="T90" s="187">
        <f>T91+T237+T300</f>
        <v>13.623789999999998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71</v>
      </c>
      <c r="AU90" s="18" t="s">
        <v>96</v>
      </c>
      <c r="BK90" s="188">
        <f>BK91+BK237+BK300</f>
        <v>0</v>
      </c>
    </row>
    <row r="91" s="12" customFormat="1" ht="25.92" customHeight="1">
      <c r="A91" s="12"/>
      <c r="B91" s="189"/>
      <c r="C91" s="190"/>
      <c r="D91" s="191" t="s">
        <v>71</v>
      </c>
      <c r="E91" s="192" t="s">
        <v>116</v>
      </c>
      <c r="F91" s="192" t="s">
        <v>117</v>
      </c>
      <c r="G91" s="190"/>
      <c r="H91" s="190"/>
      <c r="I91" s="193"/>
      <c r="J91" s="194">
        <f>BK91</f>
        <v>0</v>
      </c>
      <c r="K91" s="190"/>
      <c r="L91" s="195"/>
      <c r="M91" s="196"/>
      <c r="N91" s="197"/>
      <c r="O91" s="197"/>
      <c r="P91" s="198">
        <f>P92+P109+P189+P196+P210+P233</f>
        <v>0</v>
      </c>
      <c r="Q91" s="197"/>
      <c r="R91" s="198">
        <f>R92+R109+R189+R196+R210+R233</f>
        <v>15.278401199999998</v>
      </c>
      <c r="S91" s="197"/>
      <c r="T91" s="199">
        <f>T92+T109+T189+T196+T210+T233</f>
        <v>13.623789999999998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80</v>
      </c>
      <c r="AT91" s="201" t="s">
        <v>71</v>
      </c>
      <c r="AU91" s="201" t="s">
        <v>72</v>
      </c>
      <c r="AY91" s="200" t="s">
        <v>118</v>
      </c>
      <c r="BK91" s="202">
        <f>BK92+BK109+BK189+BK196+BK210+BK233</f>
        <v>0</v>
      </c>
    </row>
    <row r="92" s="12" customFormat="1" ht="22.8" customHeight="1">
      <c r="A92" s="12"/>
      <c r="B92" s="189"/>
      <c r="C92" s="190"/>
      <c r="D92" s="191" t="s">
        <v>71</v>
      </c>
      <c r="E92" s="203" t="s">
        <v>82</v>
      </c>
      <c r="F92" s="203" t="s">
        <v>459</v>
      </c>
      <c r="G92" s="190"/>
      <c r="H92" s="190"/>
      <c r="I92" s="193"/>
      <c r="J92" s="204">
        <f>BK92</f>
        <v>0</v>
      </c>
      <c r="K92" s="190"/>
      <c r="L92" s="195"/>
      <c r="M92" s="196"/>
      <c r="N92" s="197"/>
      <c r="O92" s="197"/>
      <c r="P92" s="198">
        <f>SUM(P93:P108)</f>
        <v>0</v>
      </c>
      <c r="Q92" s="197"/>
      <c r="R92" s="198">
        <f>SUM(R93:R108)</f>
        <v>3.48996328</v>
      </c>
      <c r="S92" s="197"/>
      <c r="T92" s="199">
        <f>SUM(T93:T108)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80</v>
      </c>
      <c r="AT92" s="201" t="s">
        <v>71</v>
      </c>
      <c r="AU92" s="201" t="s">
        <v>80</v>
      </c>
      <c r="AY92" s="200" t="s">
        <v>118</v>
      </c>
      <c r="BK92" s="202">
        <f>SUM(BK93:BK108)</f>
        <v>0</v>
      </c>
    </row>
    <row r="93" s="2" customFormat="1" ht="24.15" customHeight="1">
      <c r="A93" s="39"/>
      <c r="B93" s="40"/>
      <c r="C93" s="205" t="s">
        <v>80</v>
      </c>
      <c r="D93" s="205" t="s">
        <v>120</v>
      </c>
      <c r="E93" s="206" t="s">
        <v>460</v>
      </c>
      <c r="F93" s="207" t="s">
        <v>461</v>
      </c>
      <c r="G93" s="208" t="s">
        <v>157</v>
      </c>
      <c r="H93" s="209">
        <v>1.3400000000000001</v>
      </c>
      <c r="I93" s="210"/>
      <c r="J93" s="211">
        <f>ROUND(I93*H93,2)</f>
        <v>0</v>
      </c>
      <c r="K93" s="207" t="s">
        <v>124</v>
      </c>
      <c r="L93" s="45"/>
      <c r="M93" s="212" t="s">
        <v>19</v>
      </c>
      <c r="N93" s="213" t="s">
        <v>43</v>
      </c>
      <c r="O93" s="85"/>
      <c r="P93" s="214">
        <f>O93*H93</f>
        <v>0</v>
      </c>
      <c r="Q93" s="214">
        <v>2.5505399999999998</v>
      </c>
      <c r="R93" s="214">
        <f>Q93*H93</f>
        <v>3.4177236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125</v>
      </c>
      <c r="AT93" s="216" t="s">
        <v>120</v>
      </c>
      <c r="AU93" s="216" t="s">
        <v>82</v>
      </c>
      <c r="AY93" s="18" t="s">
        <v>118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80</v>
      </c>
      <c r="BK93" s="217">
        <f>ROUND(I93*H93,2)</f>
        <v>0</v>
      </c>
      <c r="BL93" s="18" t="s">
        <v>125</v>
      </c>
      <c r="BM93" s="216" t="s">
        <v>462</v>
      </c>
    </row>
    <row r="94" s="2" customFormat="1">
      <c r="A94" s="39"/>
      <c r="B94" s="40"/>
      <c r="C94" s="41"/>
      <c r="D94" s="218" t="s">
        <v>127</v>
      </c>
      <c r="E94" s="41"/>
      <c r="F94" s="219" t="s">
        <v>463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127</v>
      </c>
      <c r="AU94" s="18" t="s">
        <v>82</v>
      </c>
    </row>
    <row r="95" s="2" customFormat="1">
      <c r="A95" s="39"/>
      <c r="B95" s="40"/>
      <c r="C95" s="41"/>
      <c r="D95" s="223" t="s">
        <v>129</v>
      </c>
      <c r="E95" s="41"/>
      <c r="F95" s="224" t="s">
        <v>464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129</v>
      </c>
      <c r="AU95" s="18" t="s">
        <v>82</v>
      </c>
    </row>
    <row r="96" s="14" customFormat="1">
      <c r="A96" s="14"/>
      <c r="B96" s="235"/>
      <c r="C96" s="236"/>
      <c r="D96" s="218" t="s">
        <v>161</v>
      </c>
      <c r="E96" s="237" t="s">
        <v>19</v>
      </c>
      <c r="F96" s="238" t="s">
        <v>465</v>
      </c>
      <c r="G96" s="236"/>
      <c r="H96" s="239">
        <v>1.05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161</v>
      </c>
      <c r="AU96" s="245" t="s">
        <v>82</v>
      </c>
      <c r="AV96" s="14" t="s">
        <v>82</v>
      </c>
      <c r="AW96" s="14" t="s">
        <v>33</v>
      </c>
      <c r="AX96" s="14" t="s">
        <v>72</v>
      </c>
      <c r="AY96" s="245" t="s">
        <v>118</v>
      </c>
    </row>
    <row r="97" s="14" customFormat="1">
      <c r="A97" s="14"/>
      <c r="B97" s="235"/>
      <c r="C97" s="236"/>
      <c r="D97" s="218" t="s">
        <v>161</v>
      </c>
      <c r="E97" s="237" t="s">
        <v>19</v>
      </c>
      <c r="F97" s="238" t="s">
        <v>466</v>
      </c>
      <c r="G97" s="236"/>
      <c r="H97" s="239">
        <v>0.28999999999999998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161</v>
      </c>
      <c r="AU97" s="245" t="s">
        <v>82</v>
      </c>
      <c r="AV97" s="14" t="s">
        <v>82</v>
      </c>
      <c r="AW97" s="14" t="s">
        <v>33</v>
      </c>
      <c r="AX97" s="14" t="s">
        <v>72</v>
      </c>
      <c r="AY97" s="245" t="s">
        <v>118</v>
      </c>
    </row>
    <row r="98" s="15" customFormat="1">
      <c r="A98" s="15"/>
      <c r="B98" s="256"/>
      <c r="C98" s="257"/>
      <c r="D98" s="218" t="s">
        <v>161</v>
      </c>
      <c r="E98" s="258" t="s">
        <v>19</v>
      </c>
      <c r="F98" s="259" t="s">
        <v>194</v>
      </c>
      <c r="G98" s="257"/>
      <c r="H98" s="260">
        <v>1.3400000000000001</v>
      </c>
      <c r="I98" s="261"/>
      <c r="J98" s="257"/>
      <c r="K98" s="257"/>
      <c r="L98" s="262"/>
      <c r="M98" s="263"/>
      <c r="N98" s="264"/>
      <c r="O98" s="264"/>
      <c r="P98" s="264"/>
      <c r="Q98" s="264"/>
      <c r="R98" s="264"/>
      <c r="S98" s="264"/>
      <c r="T98" s="26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6" t="s">
        <v>161</v>
      </c>
      <c r="AU98" s="266" t="s">
        <v>82</v>
      </c>
      <c r="AV98" s="15" t="s">
        <v>125</v>
      </c>
      <c r="AW98" s="15" t="s">
        <v>33</v>
      </c>
      <c r="AX98" s="15" t="s">
        <v>80</v>
      </c>
      <c r="AY98" s="266" t="s">
        <v>118</v>
      </c>
    </row>
    <row r="99" s="2" customFormat="1" ht="24.15" customHeight="1">
      <c r="A99" s="39"/>
      <c r="B99" s="40"/>
      <c r="C99" s="205" t="s">
        <v>82</v>
      </c>
      <c r="D99" s="205" t="s">
        <v>120</v>
      </c>
      <c r="E99" s="206" t="s">
        <v>467</v>
      </c>
      <c r="F99" s="207" t="s">
        <v>468</v>
      </c>
      <c r="G99" s="208" t="s">
        <v>157</v>
      </c>
      <c r="H99" s="209">
        <v>1.3400000000000001</v>
      </c>
      <c r="I99" s="210"/>
      <c r="J99" s="211">
        <f>ROUND(I99*H99,2)</f>
        <v>0</v>
      </c>
      <c r="K99" s="207" t="s">
        <v>124</v>
      </c>
      <c r="L99" s="45"/>
      <c r="M99" s="212" t="s">
        <v>19</v>
      </c>
      <c r="N99" s="213" t="s">
        <v>43</v>
      </c>
      <c r="O99" s="85"/>
      <c r="P99" s="214">
        <f>O99*H99</f>
        <v>0</v>
      </c>
      <c r="Q99" s="214">
        <v>0.048579999999999998</v>
      </c>
      <c r="R99" s="214">
        <f>Q99*H99</f>
        <v>0.065097200000000008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125</v>
      </c>
      <c r="AT99" s="216" t="s">
        <v>120</v>
      </c>
      <c r="AU99" s="216" t="s">
        <v>82</v>
      </c>
      <c r="AY99" s="18" t="s">
        <v>118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80</v>
      </c>
      <c r="BK99" s="217">
        <f>ROUND(I99*H99,2)</f>
        <v>0</v>
      </c>
      <c r="BL99" s="18" t="s">
        <v>125</v>
      </c>
      <c r="BM99" s="216" t="s">
        <v>469</v>
      </c>
    </row>
    <row r="100" s="2" customFormat="1">
      <c r="A100" s="39"/>
      <c r="B100" s="40"/>
      <c r="C100" s="41"/>
      <c r="D100" s="218" t="s">
        <v>127</v>
      </c>
      <c r="E100" s="41"/>
      <c r="F100" s="219" t="s">
        <v>470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127</v>
      </c>
      <c r="AU100" s="18" t="s">
        <v>82</v>
      </c>
    </row>
    <row r="101" s="2" customFormat="1">
      <c r="A101" s="39"/>
      <c r="B101" s="40"/>
      <c r="C101" s="41"/>
      <c r="D101" s="223" t="s">
        <v>129</v>
      </c>
      <c r="E101" s="41"/>
      <c r="F101" s="224" t="s">
        <v>471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129</v>
      </c>
      <c r="AU101" s="18" t="s">
        <v>82</v>
      </c>
    </row>
    <row r="102" s="2" customFormat="1" ht="16.5" customHeight="1">
      <c r="A102" s="39"/>
      <c r="B102" s="40"/>
      <c r="C102" s="205" t="s">
        <v>136</v>
      </c>
      <c r="D102" s="205" t="s">
        <v>120</v>
      </c>
      <c r="E102" s="206" t="s">
        <v>472</v>
      </c>
      <c r="F102" s="207" t="s">
        <v>473</v>
      </c>
      <c r="G102" s="208" t="s">
        <v>123</v>
      </c>
      <c r="H102" s="209">
        <v>4.8259999999999996</v>
      </c>
      <c r="I102" s="210"/>
      <c r="J102" s="211">
        <f>ROUND(I102*H102,2)</f>
        <v>0</v>
      </c>
      <c r="K102" s="207" t="s">
        <v>124</v>
      </c>
      <c r="L102" s="45"/>
      <c r="M102" s="212" t="s">
        <v>19</v>
      </c>
      <c r="N102" s="213" t="s">
        <v>43</v>
      </c>
      <c r="O102" s="85"/>
      <c r="P102" s="214">
        <f>O102*H102</f>
        <v>0</v>
      </c>
      <c r="Q102" s="214">
        <v>0.0014400000000000001</v>
      </c>
      <c r="R102" s="214">
        <f>Q102*H102</f>
        <v>0.0069494400000000003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125</v>
      </c>
      <c r="AT102" s="216" t="s">
        <v>120</v>
      </c>
      <c r="AU102" s="216" t="s">
        <v>82</v>
      </c>
      <c r="AY102" s="18" t="s">
        <v>118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80</v>
      </c>
      <c r="BK102" s="217">
        <f>ROUND(I102*H102,2)</f>
        <v>0</v>
      </c>
      <c r="BL102" s="18" t="s">
        <v>125</v>
      </c>
      <c r="BM102" s="216" t="s">
        <v>474</v>
      </c>
    </row>
    <row r="103" s="2" customFormat="1">
      <c r="A103" s="39"/>
      <c r="B103" s="40"/>
      <c r="C103" s="41"/>
      <c r="D103" s="218" t="s">
        <v>127</v>
      </c>
      <c r="E103" s="41"/>
      <c r="F103" s="219" t="s">
        <v>475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127</v>
      </c>
      <c r="AU103" s="18" t="s">
        <v>82</v>
      </c>
    </row>
    <row r="104" s="2" customFormat="1">
      <c r="A104" s="39"/>
      <c r="B104" s="40"/>
      <c r="C104" s="41"/>
      <c r="D104" s="223" t="s">
        <v>129</v>
      </c>
      <c r="E104" s="41"/>
      <c r="F104" s="224" t="s">
        <v>476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129</v>
      </c>
      <c r="AU104" s="18" t="s">
        <v>82</v>
      </c>
    </row>
    <row r="105" s="14" customFormat="1">
      <c r="A105" s="14"/>
      <c r="B105" s="235"/>
      <c r="C105" s="236"/>
      <c r="D105" s="218" t="s">
        <v>161</v>
      </c>
      <c r="E105" s="237" t="s">
        <v>19</v>
      </c>
      <c r="F105" s="238" t="s">
        <v>477</v>
      </c>
      <c r="G105" s="236"/>
      <c r="H105" s="239">
        <v>4.8259999999999996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161</v>
      </c>
      <c r="AU105" s="245" t="s">
        <v>82</v>
      </c>
      <c r="AV105" s="14" t="s">
        <v>82</v>
      </c>
      <c r="AW105" s="14" t="s">
        <v>33</v>
      </c>
      <c r="AX105" s="14" t="s">
        <v>80</v>
      </c>
      <c r="AY105" s="245" t="s">
        <v>118</v>
      </c>
    </row>
    <row r="106" s="2" customFormat="1" ht="16.5" customHeight="1">
      <c r="A106" s="39"/>
      <c r="B106" s="40"/>
      <c r="C106" s="205" t="s">
        <v>125</v>
      </c>
      <c r="D106" s="205" t="s">
        <v>120</v>
      </c>
      <c r="E106" s="206" t="s">
        <v>478</v>
      </c>
      <c r="F106" s="207" t="s">
        <v>479</v>
      </c>
      <c r="G106" s="208" t="s">
        <v>123</v>
      </c>
      <c r="H106" s="209">
        <v>4.8259999999999996</v>
      </c>
      <c r="I106" s="210"/>
      <c r="J106" s="211">
        <f>ROUND(I106*H106,2)</f>
        <v>0</v>
      </c>
      <c r="K106" s="207" t="s">
        <v>124</v>
      </c>
      <c r="L106" s="45"/>
      <c r="M106" s="212" t="s">
        <v>19</v>
      </c>
      <c r="N106" s="213" t="s">
        <v>43</v>
      </c>
      <c r="O106" s="85"/>
      <c r="P106" s="214">
        <f>O106*H106</f>
        <v>0</v>
      </c>
      <c r="Q106" s="214">
        <v>4.0000000000000003E-05</v>
      </c>
      <c r="R106" s="214">
        <f>Q106*H106</f>
        <v>0.00019304000000000001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125</v>
      </c>
      <c r="AT106" s="216" t="s">
        <v>120</v>
      </c>
      <c r="AU106" s="216" t="s">
        <v>82</v>
      </c>
      <c r="AY106" s="18" t="s">
        <v>118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80</v>
      </c>
      <c r="BK106" s="217">
        <f>ROUND(I106*H106,2)</f>
        <v>0</v>
      </c>
      <c r="BL106" s="18" t="s">
        <v>125</v>
      </c>
      <c r="BM106" s="216" t="s">
        <v>480</v>
      </c>
    </row>
    <row r="107" s="2" customFormat="1">
      <c r="A107" s="39"/>
      <c r="B107" s="40"/>
      <c r="C107" s="41"/>
      <c r="D107" s="218" t="s">
        <v>127</v>
      </c>
      <c r="E107" s="41"/>
      <c r="F107" s="219" t="s">
        <v>481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127</v>
      </c>
      <c r="AU107" s="18" t="s">
        <v>82</v>
      </c>
    </row>
    <row r="108" s="2" customFormat="1">
      <c r="A108" s="39"/>
      <c r="B108" s="40"/>
      <c r="C108" s="41"/>
      <c r="D108" s="223" t="s">
        <v>129</v>
      </c>
      <c r="E108" s="41"/>
      <c r="F108" s="224" t="s">
        <v>482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129</v>
      </c>
      <c r="AU108" s="18" t="s">
        <v>82</v>
      </c>
    </row>
    <row r="109" s="12" customFormat="1" ht="22.8" customHeight="1">
      <c r="A109" s="12"/>
      <c r="B109" s="189"/>
      <c r="C109" s="190"/>
      <c r="D109" s="191" t="s">
        <v>71</v>
      </c>
      <c r="E109" s="203" t="s">
        <v>125</v>
      </c>
      <c r="F109" s="203" t="s">
        <v>483</v>
      </c>
      <c r="G109" s="190"/>
      <c r="H109" s="190"/>
      <c r="I109" s="193"/>
      <c r="J109" s="204">
        <f>BK109</f>
        <v>0</v>
      </c>
      <c r="K109" s="190"/>
      <c r="L109" s="195"/>
      <c r="M109" s="196"/>
      <c r="N109" s="197"/>
      <c r="O109" s="197"/>
      <c r="P109" s="198">
        <f>SUM(P110:P188)</f>
        <v>0</v>
      </c>
      <c r="Q109" s="197"/>
      <c r="R109" s="198">
        <f>SUM(R110:R188)</f>
        <v>10.778274689999998</v>
      </c>
      <c r="S109" s="197"/>
      <c r="T109" s="199">
        <f>SUM(T110:T188)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80</v>
      </c>
      <c r="AT109" s="201" t="s">
        <v>71</v>
      </c>
      <c r="AU109" s="201" t="s">
        <v>80</v>
      </c>
      <c r="AY109" s="200" t="s">
        <v>118</v>
      </c>
      <c r="BK109" s="202">
        <f>SUM(BK110:BK188)</f>
        <v>0</v>
      </c>
    </row>
    <row r="110" s="2" customFormat="1" ht="24.15" customHeight="1">
      <c r="A110" s="39"/>
      <c r="B110" s="40"/>
      <c r="C110" s="205" t="s">
        <v>147</v>
      </c>
      <c r="D110" s="205" t="s">
        <v>120</v>
      </c>
      <c r="E110" s="206" t="s">
        <v>484</v>
      </c>
      <c r="F110" s="207" t="s">
        <v>485</v>
      </c>
      <c r="G110" s="208" t="s">
        <v>123</v>
      </c>
      <c r="H110" s="209">
        <v>21.033000000000001</v>
      </c>
      <c r="I110" s="210"/>
      <c r="J110" s="211">
        <f>ROUND(I110*H110,2)</f>
        <v>0</v>
      </c>
      <c r="K110" s="207" t="s">
        <v>124</v>
      </c>
      <c r="L110" s="45"/>
      <c r="M110" s="212" t="s">
        <v>19</v>
      </c>
      <c r="N110" s="213" t="s">
        <v>43</v>
      </c>
      <c r="O110" s="85"/>
      <c r="P110" s="214">
        <f>O110*H110</f>
        <v>0</v>
      </c>
      <c r="Q110" s="214">
        <v>0.00088000000000000003</v>
      </c>
      <c r="R110" s="214">
        <f>Q110*H110</f>
        <v>0.018509040000000001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125</v>
      </c>
      <c r="AT110" s="216" t="s">
        <v>120</v>
      </c>
      <c r="AU110" s="216" t="s">
        <v>82</v>
      </c>
      <c r="AY110" s="18" t="s">
        <v>118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80</v>
      </c>
      <c r="BK110" s="217">
        <f>ROUND(I110*H110,2)</f>
        <v>0</v>
      </c>
      <c r="BL110" s="18" t="s">
        <v>125</v>
      </c>
      <c r="BM110" s="216" t="s">
        <v>486</v>
      </c>
    </row>
    <row r="111" s="2" customFormat="1">
      <c r="A111" s="39"/>
      <c r="B111" s="40"/>
      <c r="C111" s="41"/>
      <c r="D111" s="218" t="s">
        <v>127</v>
      </c>
      <c r="E111" s="41"/>
      <c r="F111" s="219" t="s">
        <v>487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127</v>
      </c>
      <c r="AU111" s="18" t="s">
        <v>82</v>
      </c>
    </row>
    <row r="112" s="2" customFormat="1">
      <c r="A112" s="39"/>
      <c r="B112" s="40"/>
      <c r="C112" s="41"/>
      <c r="D112" s="223" t="s">
        <v>129</v>
      </c>
      <c r="E112" s="41"/>
      <c r="F112" s="224" t="s">
        <v>488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129</v>
      </c>
      <c r="AU112" s="18" t="s">
        <v>82</v>
      </c>
    </row>
    <row r="113" s="2" customFormat="1">
      <c r="A113" s="39"/>
      <c r="B113" s="40"/>
      <c r="C113" s="41"/>
      <c r="D113" s="218" t="s">
        <v>343</v>
      </c>
      <c r="E113" s="41"/>
      <c r="F113" s="267" t="s">
        <v>489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343</v>
      </c>
      <c r="AU113" s="18" t="s">
        <v>82</v>
      </c>
    </row>
    <row r="114" s="13" customFormat="1">
      <c r="A114" s="13"/>
      <c r="B114" s="225"/>
      <c r="C114" s="226"/>
      <c r="D114" s="218" t="s">
        <v>161</v>
      </c>
      <c r="E114" s="227" t="s">
        <v>19</v>
      </c>
      <c r="F114" s="228" t="s">
        <v>490</v>
      </c>
      <c r="G114" s="226"/>
      <c r="H114" s="227" t="s">
        <v>19</v>
      </c>
      <c r="I114" s="229"/>
      <c r="J114" s="226"/>
      <c r="K114" s="226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161</v>
      </c>
      <c r="AU114" s="234" t="s">
        <v>82</v>
      </c>
      <c r="AV114" s="13" t="s">
        <v>80</v>
      </c>
      <c r="AW114" s="13" t="s">
        <v>33</v>
      </c>
      <c r="AX114" s="13" t="s">
        <v>72</v>
      </c>
      <c r="AY114" s="234" t="s">
        <v>118</v>
      </c>
    </row>
    <row r="115" s="14" customFormat="1">
      <c r="A115" s="14"/>
      <c r="B115" s="235"/>
      <c r="C115" s="236"/>
      <c r="D115" s="218" t="s">
        <v>161</v>
      </c>
      <c r="E115" s="237" t="s">
        <v>19</v>
      </c>
      <c r="F115" s="238" t="s">
        <v>491</v>
      </c>
      <c r="G115" s="236"/>
      <c r="H115" s="239">
        <v>21.033000000000001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161</v>
      </c>
      <c r="AU115" s="245" t="s">
        <v>82</v>
      </c>
      <c r="AV115" s="14" t="s">
        <v>82</v>
      </c>
      <c r="AW115" s="14" t="s">
        <v>33</v>
      </c>
      <c r="AX115" s="14" t="s">
        <v>80</v>
      </c>
      <c r="AY115" s="245" t="s">
        <v>118</v>
      </c>
    </row>
    <row r="116" s="2" customFormat="1" ht="24.15" customHeight="1">
      <c r="A116" s="39"/>
      <c r="B116" s="40"/>
      <c r="C116" s="205" t="s">
        <v>154</v>
      </c>
      <c r="D116" s="205" t="s">
        <v>120</v>
      </c>
      <c r="E116" s="206" t="s">
        <v>492</v>
      </c>
      <c r="F116" s="207" t="s">
        <v>493</v>
      </c>
      <c r="G116" s="208" t="s">
        <v>123</v>
      </c>
      <c r="H116" s="209">
        <v>21.033000000000001</v>
      </c>
      <c r="I116" s="210"/>
      <c r="J116" s="211">
        <f>ROUND(I116*H116,2)</f>
        <v>0</v>
      </c>
      <c r="K116" s="207" t="s">
        <v>124</v>
      </c>
      <c r="L116" s="45"/>
      <c r="M116" s="212" t="s">
        <v>19</v>
      </c>
      <c r="N116" s="213" t="s">
        <v>43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125</v>
      </c>
      <c r="AT116" s="216" t="s">
        <v>120</v>
      </c>
      <c r="AU116" s="216" t="s">
        <v>82</v>
      </c>
      <c r="AY116" s="18" t="s">
        <v>118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80</v>
      </c>
      <c r="BK116" s="217">
        <f>ROUND(I116*H116,2)</f>
        <v>0</v>
      </c>
      <c r="BL116" s="18" t="s">
        <v>125</v>
      </c>
      <c r="BM116" s="216" t="s">
        <v>494</v>
      </c>
    </row>
    <row r="117" s="2" customFormat="1">
      <c r="A117" s="39"/>
      <c r="B117" s="40"/>
      <c r="C117" s="41"/>
      <c r="D117" s="218" t="s">
        <v>127</v>
      </c>
      <c r="E117" s="41"/>
      <c r="F117" s="219" t="s">
        <v>495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127</v>
      </c>
      <c r="AU117" s="18" t="s">
        <v>82</v>
      </c>
    </row>
    <row r="118" s="2" customFormat="1">
      <c r="A118" s="39"/>
      <c r="B118" s="40"/>
      <c r="C118" s="41"/>
      <c r="D118" s="223" t="s">
        <v>129</v>
      </c>
      <c r="E118" s="41"/>
      <c r="F118" s="224" t="s">
        <v>496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129</v>
      </c>
      <c r="AU118" s="18" t="s">
        <v>82</v>
      </c>
    </row>
    <row r="119" s="2" customFormat="1">
      <c r="A119" s="39"/>
      <c r="B119" s="40"/>
      <c r="C119" s="41"/>
      <c r="D119" s="218" t="s">
        <v>343</v>
      </c>
      <c r="E119" s="41"/>
      <c r="F119" s="267" t="s">
        <v>489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343</v>
      </c>
      <c r="AU119" s="18" t="s">
        <v>82</v>
      </c>
    </row>
    <row r="120" s="2" customFormat="1" ht="24.15" customHeight="1">
      <c r="A120" s="39"/>
      <c r="B120" s="40"/>
      <c r="C120" s="205" t="s">
        <v>164</v>
      </c>
      <c r="D120" s="205" t="s">
        <v>120</v>
      </c>
      <c r="E120" s="206" t="s">
        <v>497</v>
      </c>
      <c r="F120" s="207" t="s">
        <v>498</v>
      </c>
      <c r="G120" s="208" t="s">
        <v>157</v>
      </c>
      <c r="H120" s="209">
        <v>3.5760000000000001</v>
      </c>
      <c r="I120" s="210"/>
      <c r="J120" s="211">
        <f>ROUND(I120*H120,2)</f>
        <v>0</v>
      </c>
      <c r="K120" s="207" t="s">
        <v>124</v>
      </c>
      <c r="L120" s="45"/>
      <c r="M120" s="212" t="s">
        <v>19</v>
      </c>
      <c r="N120" s="213" t="s">
        <v>43</v>
      </c>
      <c r="O120" s="85"/>
      <c r="P120" s="214">
        <f>O120*H120</f>
        <v>0</v>
      </c>
      <c r="Q120" s="214">
        <v>2.5027599999999999</v>
      </c>
      <c r="R120" s="214">
        <f>Q120*H120</f>
        <v>8.9498697600000003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125</v>
      </c>
      <c r="AT120" s="216" t="s">
        <v>120</v>
      </c>
      <c r="AU120" s="216" t="s">
        <v>82</v>
      </c>
      <c r="AY120" s="18" t="s">
        <v>118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80</v>
      </c>
      <c r="BK120" s="217">
        <f>ROUND(I120*H120,2)</f>
        <v>0</v>
      </c>
      <c r="BL120" s="18" t="s">
        <v>125</v>
      </c>
      <c r="BM120" s="216" t="s">
        <v>499</v>
      </c>
    </row>
    <row r="121" s="2" customFormat="1">
      <c r="A121" s="39"/>
      <c r="B121" s="40"/>
      <c r="C121" s="41"/>
      <c r="D121" s="218" t="s">
        <v>127</v>
      </c>
      <c r="E121" s="41"/>
      <c r="F121" s="219" t="s">
        <v>500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127</v>
      </c>
      <c r="AU121" s="18" t="s">
        <v>82</v>
      </c>
    </row>
    <row r="122" s="2" customFormat="1">
      <c r="A122" s="39"/>
      <c r="B122" s="40"/>
      <c r="C122" s="41"/>
      <c r="D122" s="223" t="s">
        <v>129</v>
      </c>
      <c r="E122" s="41"/>
      <c r="F122" s="224" t="s">
        <v>501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129</v>
      </c>
      <c r="AU122" s="18" t="s">
        <v>82</v>
      </c>
    </row>
    <row r="123" s="2" customFormat="1">
      <c r="A123" s="39"/>
      <c r="B123" s="40"/>
      <c r="C123" s="41"/>
      <c r="D123" s="218" t="s">
        <v>343</v>
      </c>
      <c r="E123" s="41"/>
      <c r="F123" s="267" t="s">
        <v>489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343</v>
      </c>
      <c r="AU123" s="18" t="s">
        <v>82</v>
      </c>
    </row>
    <row r="124" s="13" customFormat="1">
      <c r="A124" s="13"/>
      <c r="B124" s="225"/>
      <c r="C124" s="226"/>
      <c r="D124" s="218" t="s">
        <v>161</v>
      </c>
      <c r="E124" s="227" t="s">
        <v>19</v>
      </c>
      <c r="F124" s="228" t="s">
        <v>490</v>
      </c>
      <c r="G124" s="226"/>
      <c r="H124" s="227" t="s">
        <v>19</v>
      </c>
      <c r="I124" s="229"/>
      <c r="J124" s="226"/>
      <c r="K124" s="226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161</v>
      </c>
      <c r="AU124" s="234" t="s">
        <v>82</v>
      </c>
      <c r="AV124" s="13" t="s">
        <v>80</v>
      </c>
      <c r="AW124" s="13" t="s">
        <v>33</v>
      </c>
      <c r="AX124" s="13" t="s">
        <v>72</v>
      </c>
      <c r="AY124" s="234" t="s">
        <v>118</v>
      </c>
    </row>
    <row r="125" s="14" customFormat="1">
      <c r="A125" s="14"/>
      <c r="B125" s="235"/>
      <c r="C125" s="236"/>
      <c r="D125" s="218" t="s">
        <v>161</v>
      </c>
      <c r="E125" s="237" t="s">
        <v>19</v>
      </c>
      <c r="F125" s="238" t="s">
        <v>502</v>
      </c>
      <c r="G125" s="236"/>
      <c r="H125" s="239">
        <v>3.5760000000000001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161</v>
      </c>
      <c r="AU125" s="245" t="s">
        <v>82</v>
      </c>
      <c r="AV125" s="14" t="s">
        <v>82</v>
      </c>
      <c r="AW125" s="14" t="s">
        <v>33</v>
      </c>
      <c r="AX125" s="14" t="s">
        <v>80</v>
      </c>
      <c r="AY125" s="245" t="s">
        <v>118</v>
      </c>
    </row>
    <row r="126" s="2" customFormat="1" ht="37.8" customHeight="1">
      <c r="A126" s="39"/>
      <c r="B126" s="40"/>
      <c r="C126" s="205" t="s">
        <v>169</v>
      </c>
      <c r="D126" s="205" t="s">
        <v>120</v>
      </c>
      <c r="E126" s="206" t="s">
        <v>503</v>
      </c>
      <c r="F126" s="207" t="s">
        <v>504</v>
      </c>
      <c r="G126" s="208" t="s">
        <v>157</v>
      </c>
      <c r="H126" s="209">
        <v>3.5760000000000001</v>
      </c>
      <c r="I126" s="210"/>
      <c r="J126" s="211">
        <f>ROUND(I126*H126,2)</f>
        <v>0</v>
      </c>
      <c r="K126" s="207" t="s">
        <v>124</v>
      </c>
      <c r="L126" s="45"/>
      <c r="M126" s="212" t="s">
        <v>19</v>
      </c>
      <c r="N126" s="213" t="s">
        <v>43</v>
      </c>
      <c r="O126" s="85"/>
      <c r="P126" s="214">
        <f>O126*H126</f>
        <v>0</v>
      </c>
      <c r="Q126" s="214">
        <v>0.048579999999999998</v>
      </c>
      <c r="R126" s="214">
        <f>Q126*H126</f>
        <v>0.17372208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125</v>
      </c>
      <c r="AT126" s="216" t="s">
        <v>120</v>
      </c>
      <c r="AU126" s="216" t="s">
        <v>82</v>
      </c>
      <c r="AY126" s="18" t="s">
        <v>118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80</v>
      </c>
      <c r="BK126" s="217">
        <f>ROUND(I126*H126,2)</f>
        <v>0</v>
      </c>
      <c r="BL126" s="18" t="s">
        <v>125</v>
      </c>
      <c r="BM126" s="216" t="s">
        <v>505</v>
      </c>
    </row>
    <row r="127" s="2" customFormat="1">
      <c r="A127" s="39"/>
      <c r="B127" s="40"/>
      <c r="C127" s="41"/>
      <c r="D127" s="218" t="s">
        <v>127</v>
      </c>
      <c r="E127" s="41"/>
      <c r="F127" s="219" t="s">
        <v>506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127</v>
      </c>
      <c r="AU127" s="18" t="s">
        <v>82</v>
      </c>
    </row>
    <row r="128" s="2" customFormat="1">
      <c r="A128" s="39"/>
      <c r="B128" s="40"/>
      <c r="C128" s="41"/>
      <c r="D128" s="223" t="s">
        <v>129</v>
      </c>
      <c r="E128" s="41"/>
      <c r="F128" s="224" t="s">
        <v>507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129</v>
      </c>
      <c r="AU128" s="18" t="s">
        <v>82</v>
      </c>
    </row>
    <row r="129" s="2" customFormat="1">
      <c r="A129" s="39"/>
      <c r="B129" s="40"/>
      <c r="C129" s="41"/>
      <c r="D129" s="218" t="s">
        <v>343</v>
      </c>
      <c r="E129" s="41"/>
      <c r="F129" s="267" t="s">
        <v>489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343</v>
      </c>
      <c r="AU129" s="18" t="s">
        <v>82</v>
      </c>
    </row>
    <row r="130" s="2" customFormat="1" ht="37.8" customHeight="1">
      <c r="A130" s="39"/>
      <c r="B130" s="40"/>
      <c r="C130" s="205" t="s">
        <v>178</v>
      </c>
      <c r="D130" s="205" t="s">
        <v>120</v>
      </c>
      <c r="E130" s="206" t="s">
        <v>508</v>
      </c>
      <c r="F130" s="207" t="s">
        <v>509</v>
      </c>
      <c r="G130" s="208" t="s">
        <v>157</v>
      </c>
      <c r="H130" s="209">
        <v>3.5760000000000001</v>
      </c>
      <c r="I130" s="210"/>
      <c r="J130" s="211">
        <f>ROUND(I130*H130,2)</f>
        <v>0</v>
      </c>
      <c r="K130" s="207" t="s">
        <v>19</v>
      </c>
      <c r="L130" s="45"/>
      <c r="M130" s="212" t="s">
        <v>19</v>
      </c>
      <c r="N130" s="213" t="s">
        <v>43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125</v>
      </c>
      <c r="AT130" s="216" t="s">
        <v>120</v>
      </c>
      <c r="AU130" s="216" t="s">
        <v>82</v>
      </c>
      <c r="AY130" s="18" t="s">
        <v>118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80</v>
      </c>
      <c r="BK130" s="217">
        <f>ROUND(I130*H130,2)</f>
        <v>0</v>
      </c>
      <c r="BL130" s="18" t="s">
        <v>125</v>
      </c>
      <c r="BM130" s="216" t="s">
        <v>510</v>
      </c>
    </row>
    <row r="131" s="2" customFormat="1">
      <c r="A131" s="39"/>
      <c r="B131" s="40"/>
      <c r="C131" s="41"/>
      <c r="D131" s="218" t="s">
        <v>127</v>
      </c>
      <c r="E131" s="41"/>
      <c r="F131" s="219" t="s">
        <v>509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127</v>
      </c>
      <c r="AU131" s="18" t="s">
        <v>82</v>
      </c>
    </row>
    <row r="132" s="2" customFormat="1">
      <c r="A132" s="39"/>
      <c r="B132" s="40"/>
      <c r="C132" s="41"/>
      <c r="D132" s="218" t="s">
        <v>343</v>
      </c>
      <c r="E132" s="41"/>
      <c r="F132" s="267" t="s">
        <v>489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343</v>
      </c>
      <c r="AU132" s="18" t="s">
        <v>82</v>
      </c>
    </row>
    <row r="133" s="2" customFormat="1" ht="24.15" customHeight="1">
      <c r="A133" s="39"/>
      <c r="B133" s="40"/>
      <c r="C133" s="205" t="s">
        <v>185</v>
      </c>
      <c r="D133" s="205" t="s">
        <v>120</v>
      </c>
      <c r="E133" s="206" t="s">
        <v>511</v>
      </c>
      <c r="F133" s="207" t="s">
        <v>512</v>
      </c>
      <c r="G133" s="208" t="s">
        <v>123</v>
      </c>
      <c r="H133" s="209">
        <v>21.033000000000001</v>
      </c>
      <c r="I133" s="210"/>
      <c r="J133" s="211">
        <f>ROUND(I133*H133,2)</f>
        <v>0</v>
      </c>
      <c r="K133" s="207" t="s">
        <v>124</v>
      </c>
      <c r="L133" s="45"/>
      <c r="M133" s="212" t="s">
        <v>19</v>
      </c>
      <c r="N133" s="213" t="s">
        <v>43</v>
      </c>
      <c r="O133" s="85"/>
      <c r="P133" s="214">
        <f>O133*H133</f>
        <v>0</v>
      </c>
      <c r="Q133" s="214">
        <v>0.0076</v>
      </c>
      <c r="R133" s="214">
        <f>Q133*H133</f>
        <v>0.15985080000000002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125</v>
      </c>
      <c r="AT133" s="216" t="s">
        <v>120</v>
      </c>
      <c r="AU133" s="216" t="s">
        <v>82</v>
      </c>
      <c r="AY133" s="18" t="s">
        <v>118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80</v>
      </c>
      <c r="BK133" s="217">
        <f>ROUND(I133*H133,2)</f>
        <v>0</v>
      </c>
      <c r="BL133" s="18" t="s">
        <v>125</v>
      </c>
      <c r="BM133" s="216" t="s">
        <v>513</v>
      </c>
    </row>
    <row r="134" s="2" customFormat="1">
      <c r="A134" s="39"/>
      <c r="B134" s="40"/>
      <c r="C134" s="41"/>
      <c r="D134" s="218" t="s">
        <v>127</v>
      </c>
      <c r="E134" s="41"/>
      <c r="F134" s="219" t="s">
        <v>514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127</v>
      </c>
      <c r="AU134" s="18" t="s">
        <v>82</v>
      </c>
    </row>
    <row r="135" s="2" customFormat="1">
      <c r="A135" s="39"/>
      <c r="B135" s="40"/>
      <c r="C135" s="41"/>
      <c r="D135" s="223" t="s">
        <v>129</v>
      </c>
      <c r="E135" s="41"/>
      <c r="F135" s="224" t="s">
        <v>515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129</v>
      </c>
      <c r="AU135" s="18" t="s">
        <v>82</v>
      </c>
    </row>
    <row r="136" s="2" customFormat="1">
      <c r="A136" s="39"/>
      <c r="B136" s="40"/>
      <c r="C136" s="41"/>
      <c r="D136" s="218" t="s">
        <v>343</v>
      </c>
      <c r="E136" s="41"/>
      <c r="F136" s="267" t="s">
        <v>489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343</v>
      </c>
      <c r="AU136" s="18" t="s">
        <v>82</v>
      </c>
    </row>
    <row r="137" s="13" customFormat="1">
      <c r="A137" s="13"/>
      <c r="B137" s="225"/>
      <c r="C137" s="226"/>
      <c r="D137" s="218" t="s">
        <v>161</v>
      </c>
      <c r="E137" s="227" t="s">
        <v>19</v>
      </c>
      <c r="F137" s="228" t="s">
        <v>490</v>
      </c>
      <c r="G137" s="226"/>
      <c r="H137" s="227" t="s">
        <v>19</v>
      </c>
      <c r="I137" s="229"/>
      <c r="J137" s="226"/>
      <c r="K137" s="226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161</v>
      </c>
      <c r="AU137" s="234" t="s">
        <v>82</v>
      </c>
      <c r="AV137" s="13" t="s">
        <v>80</v>
      </c>
      <c r="AW137" s="13" t="s">
        <v>33</v>
      </c>
      <c r="AX137" s="13" t="s">
        <v>72</v>
      </c>
      <c r="AY137" s="234" t="s">
        <v>118</v>
      </c>
    </row>
    <row r="138" s="14" customFormat="1">
      <c r="A138" s="14"/>
      <c r="B138" s="235"/>
      <c r="C138" s="236"/>
      <c r="D138" s="218" t="s">
        <v>161</v>
      </c>
      <c r="E138" s="237" t="s">
        <v>19</v>
      </c>
      <c r="F138" s="238" t="s">
        <v>491</v>
      </c>
      <c r="G138" s="236"/>
      <c r="H138" s="239">
        <v>21.033000000000001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161</v>
      </c>
      <c r="AU138" s="245" t="s">
        <v>82</v>
      </c>
      <c r="AV138" s="14" t="s">
        <v>82</v>
      </c>
      <c r="AW138" s="14" t="s">
        <v>33</v>
      </c>
      <c r="AX138" s="14" t="s">
        <v>80</v>
      </c>
      <c r="AY138" s="245" t="s">
        <v>118</v>
      </c>
    </row>
    <row r="139" s="2" customFormat="1" ht="24.15" customHeight="1">
      <c r="A139" s="39"/>
      <c r="B139" s="40"/>
      <c r="C139" s="205" t="s">
        <v>195</v>
      </c>
      <c r="D139" s="205" t="s">
        <v>120</v>
      </c>
      <c r="E139" s="206" t="s">
        <v>516</v>
      </c>
      <c r="F139" s="207" t="s">
        <v>517</v>
      </c>
      <c r="G139" s="208" t="s">
        <v>123</v>
      </c>
      <c r="H139" s="209">
        <v>3.8420000000000001</v>
      </c>
      <c r="I139" s="210"/>
      <c r="J139" s="211">
        <f>ROUND(I139*H139,2)</f>
        <v>0</v>
      </c>
      <c r="K139" s="207" t="s">
        <v>124</v>
      </c>
      <c r="L139" s="45"/>
      <c r="M139" s="212" t="s">
        <v>19</v>
      </c>
      <c r="N139" s="213" t="s">
        <v>43</v>
      </c>
      <c r="O139" s="85"/>
      <c r="P139" s="214">
        <f>O139*H139</f>
        <v>0</v>
      </c>
      <c r="Q139" s="214">
        <v>0.01787</v>
      </c>
      <c r="R139" s="214">
        <f>Q139*H139</f>
        <v>0.068656540000000002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125</v>
      </c>
      <c r="AT139" s="216" t="s">
        <v>120</v>
      </c>
      <c r="AU139" s="216" t="s">
        <v>82</v>
      </c>
      <c r="AY139" s="18" t="s">
        <v>118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80</v>
      </c>
      <c r="BK139" s="217">
        <f>ROUND(I139*H139,2)</f>
        <v>0</v>
      </c>
      <c r="BL139" s="18" t="s">
        <v>125</v>
      </c>
      <c r="BM139" s="216" t="s">
        <v>518</v>
      </c>
    </row>
    <row r="140" s="2" customFormat="1">
      <c r="A140" s="39"/>
      <c r="B140" s="40"/>
      <c r="C140" s="41"/>
      <c r="D140" s="218" t="s">
        <v>127</v>
      </c>
      <c r="E140" s="41"/>
      <c r="F140" s="219" t="s">
        <v>519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127</v>
      </c>
      <c r="AU140" s="18" t="s">
        <v>82</v>
      </c>
    </row>
    <row r="141" s="2" customFormat="1">
      <c r="A141" s="39"/>
      <c r="B141" s="40"/>
      <c r="C141" s="41"/>
      <c r="D141" s="223" t="s">
        <v>129</v>
      </c>
      <c r="E141" s="41"/>
      <c r="F141" s="224" t="s">
        <v>520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129</v>
      </c>
      <c r="AU141" s="18" t="s">
        <v>82</v>
      </c>
    </row>
    <row r="142" s="2" customFormat="1">
      <c r="A142" s="39"/>
      <c r="B142" s="40"/>
      <c r="C142" s="41"/>
      <c r="D142" s="218" t="s">
        <v>343</v>
      </c>
      <c r="E142" s="41"/>
      <c r="F142" s="267" t="s">
        <v>489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343</v>
      </c>
      <c r="AU142" s="18" t="s">
        <v>82</v>
      </c>
    </row>
    <row r="143" s="14" customFormat="1">
      <c r="A143" s="14"/>
      <c r="B143" s="235"/>
      <c r="C143" s="236"/>
      <c r="D143" s="218" t="s">
        <v>161</v>
      </c>
      <c r="E143" s="237" t="s">
        <v>19</v>
      </c>
      <c r="F143" s="238" t="s">
        <v>521</v>
      </c>
      <c r="G143" s="236"/>
      <c r="H143" s="239">
        <v>3.8420000000000001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161</v>
      </c>
      <c r="AU143" s="245" t="s">
        <v>82</v>
      </c>
      <c r="AV143" s="14" t="s">
        <v>82</v>
      </c>
      <c r="AW143" s="14" t="s">
        <v>33</v>
      </c>
      <c r="AX143" s="14" t="s">
        <v>80</v>
      </c>
      <c r="AY143" s="245" t="s">
        <v>118</v>
      </c>
    </row>
    <row r="144" s="2" customFormat="1" ht="24.15" customHeight="1">
      <c r="A144" s="39"/>
      <c r="B144" s="40"/>
      <c r="C144" s="205" t="s">
        <v>202</v>
      </c>
      <c r="D144" s="205" t="s">
        <v>120</v>
      </c>
      <c r="E144" s="206" t="s">
        <v>522</v>
      </c>
      <c r="F144" s="207" t="s">
        <v>523</v>
      </c>
      <c r="G144" s="208" t="s">
        <v>123</v>
      </c>
      <c r="H144" s="209">
        <v>21.033000000000001</v>
      </c>
      <c r="I144" s="210"/>
      <c r="J144" s="211">
        <f>ROUND(I144*H144,2)</f>
        <v>0</v>
      </c>
      <c r="K144" s="207" t="s">
        <v>124</v>
      </c>
      <c r="L144" s="45"/>
      <c r="M144" s="212" t="s">
        <v>19</v>
      </c>
      <c r="N144" s="213" t="s">
        <v>43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125</v>
      </c>
      <c r="AT144" s="216" t="s">
        <v>120</v>
      </c>
      <c r="AU144" s="216" t="s">
        <v>82</v>
      </c>
      <c r="AY144" s="18" t="s">
        <v>118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80</v>
      </c>
      <c r="BK144" s="217">
        <f>ROUND(I144*H144,2)</f>
        <v>0</v>
      </c>
      <c r="BL144" s="18" t="s">
        <v>125</v>
      </c>
      <c r="BM144" s="216" t="s">
        <v>524</v>
      </c>
    </row>
    <row r="145" s="2" customFormat="1">
      <c r="A145" s="39"/>
      <c r="B145" s="40"/>
      <c r="C145" s="41"/>
      <c r="D145" s="218" t="s">
        <v>127</v>
      </c>
      <c r="E145" s="41"/>
      <c r="F145" s="219" t="s">
        <v>525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127</v>
      </c>
      <c r="AU145" s="18" t="s">
        <v>82</v>
      </c>
    </row>
    <row r="146" s="2" customFormat="1">
      <c r="A146" s="39"/>
      <c r="B146" s="40"/>
      <c r="C146" s="41"/>
      <c r="D146" s="223" t="s">
        <v>129</v>
      </c>
      <c r="E146" s="41"/>
      <c r="F146" s="224" t="s">
        <v>526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129</v>
      </c>
      <c r="AU146" s="18" t="s">
        <v>82</v>
      </c>
    </row>
    <row r="147" s="2" customFormat="1">
      <c r="A147" s="39"/>
      <c r="B147" s="40"/>
      <c r="C147" s="41"/>
      <c r="D147" s="218" t="s">
        <v>343</v>
      </c>
      <c r="E147" s="41"/>
      <c r="F147" s="267" t="s">
        <v>489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343</v>
      </c>
      <c r="AU147" s="18" t="s">
        <v>82</v>
      </c>
    </row>
    <row r="148" s="13" customFormat="1">
      <c r="A148" s="13"/>
      <c r="B148" s="225"/>
      <c r="C148" s="226"/>
      <c r="D148" s="218" t="s">
        <v>161</v>
      </c>
      <c r="E148" s="227" t="s">
        <v>19</v>
      </c>
      <c r="F148" s="228" t="s">
        <v>490</v>
      </c>
      <c r="G148" s="226"/>
      <c r="H148" s="227" t="s">
        <v>19</v>
      </c>
      <c r="I148" s="229"/>
      <c r="J148" s="226"/>
      <c r="K148" s="226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161</v>
      </c>
      <c r="AU148" s="234" t="s">
        <v>82</v>
      </c>
      <c r="AV148" s="13" t="s">
        <v>80</v>
      </c>
      <c r="AW148" s="13" t="s">
        <v>33</v>
      </c>
      <c r="AX148" s="13" t="s">
        <v>72</v>
      </c>
      <c r="AY148" s="234" t="s">
        <v>118</v>
      </c>
    </row>
    <row r="149" s="14" customFormat="1">
      <c r="A149" s="14"/>
      <c r="B149" s="235"/>
      <c r="C149" s="236"/>
      <c r="D149" s="218" t="s">
        <v>161</v>
      </c>
      <c r="E149" s="237" t="s">
        <v>19</v>
      </c>
      <c r="F149" s="238" t="s">
        <v>491</v>
      </c>
      <c r="G149" s="236"/>
      <c r="H149" s="239">
        <v>21.033000000000001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161</v>
      </c>
      <c r="AU149" s="245" t="s">
        <v>82</v>
      </c>
      <c r="AV149" s="14" t="s">
        <v>82</v>
      </c>
      <c r="AW149" s="14" t="s">
        <v>33</v>
      </c>
      <c r="AX149" s="14" t="s">
        <v>80</v>
      </c>
      <c r="AY149" s="245" t="s">
        <v>118</v>
      </c>
    </row>
    <row r="150" s="2" customFormat="1" ht="24.15" customHeight="1">
      <c r="A150" s="39"/>
      <c r="B150" s="40"/>
      <c r="C150" s="205" t="s">
        <v>209</v>
      </c>
      <c r="D150" s="205" t="s">
        <v>120</v>
      </c>
      <c r="E150" s="206" t="s">
        <v>527</v>
      </c>
      <c r="F150" s="207" t="s">
        <v>528</v>
      </c>
      <c r="G150" s="208" t="s">
        <v>123</v>
      </c>
      <c r="H150" s="209">
        <v>3.8420000000000001</v>
      </c>
      <c r="I150" s="210"/>
      <c r="J150" s="211">
        <f>ROUND(I150*H150,2)</f>
        <v>0</v>
      </c>
      <c r="K150" s="207" t="s">
        <v>124</v>
      </c>
      <c r="L150" s="45"/>
      <c r="M150" s="212" t="s">
        <v>19</v>
      </c>
      <c r="N150" s="213" t="s">
        <v>43</v>
      </c>
      <c r="O150" s="85"/>
      <c r="P150" s="214">
        <f>O150*H150</f>
        <v>0</v>
      </c>
      <c r="Q150" s="214">
        <v>5.0000000000000002E-05</v>
      </c>
      <c r="R150" s="214">
        <f>Q150*H150</f>
        <v>0.00019210000000000001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125</v>
      </c>
      <c r="AT150" s="216" t="s">
        <v>120</v>
      </c>
      <c r="AU150" s="216" t="s">
        <v>82</v>
      </c>
      <c r="AY150" s="18" t="s">
        <v>118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80</v>
      </c>
      <c r="BK150" s="217">
        <f>ROUND(I150*H150,2)</f>
        <v>0</v>
      </c>
      <c r="BL150" s="18" t="s">
        <v>125</v>
      </c>
      <c r="BM150" s="216" t="s">
        <v>529</v>
      </c>
    </row>
    <row r="151" s="2" customFormat="1">
      <c r="A151" s="39"/>
      <c r="B151" s="40"/>
      <c r="C151" s="41"/>
      <c r="D151" s="218" t="s">
        <v>127</v>
      </c>
      <c r="E151" s="41"/>
      <c r="F151" s="219" t="s">
        <v>530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127</v>
      </c>
      <c r="AU151" s="18" t="s">
        <v>82</v>
      </c>
    </row>
    <row r="152" s="2" customFormat="1">
      <c r="A152" s="39"/>
      <c r="B152" s="40"/>
      <c r="C152" s="41"/>
      <c r="D152" s="223" t="s">
        <v>129</v>
      </c>
      <c r="E152" s="41"/>
      <c r="F152" s="224" t="s">
        <v>531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129</v>
      </c>
      <c r="AU152" s="18" t="s">
        <v>82</v>
      </c>
    </row>
    <row r="153" s="2" customFormat="1">
      <c r="A153" s="39"/>
      <c r="B153" s="40"/>
      <c r="C153" s="41"/>
      <c r="D153" s="218" t="s">
        <v>343</v>
      </c>
      <c r="E153" s="41"/>
      <c r="F153" s="267" t="s">
        <v>489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343</v>
      </c>
      <c r="AU153" s="18" t="s">
        <v>82</v>
      </c>
    </row>
    <row r="154" s="14" customFormat="1">
      <c r="A154" s="14"/>
      <c r="B154" s="235"/>
      <c r="C154" s="236"/>
      <c r="D154" s="218" t="s">
        <v>161</v>
      </c>
      <c r="E154" s="237" t="s">
        <v>19</v>
      </c>
      <c r="F154" s="238" t="s">
        <v>521</v>
      </c>
      <c r="G154" s="236"/>
      <c r="H154" s="239">
        <v>3.8420000000000001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161</v>
      </c>
      <c r="AU154" s="245" t="s">
        <v>82</v>
      </c>
      <c r="AV154" s="14" t="s">
        <v>82</v>
      </c>
      <c r="AW154" s="14" t="s">
        <v>33</v>
      </c>
      <c r="AX154" s="14" t="s">
        <v>80</v>
      </c>
      <c r="AY154" s="245" t="s">
        <v>118</v>
      </c>
    </row>
    <row r="155" s="2" customFormat="1" ht="21.75" customHeight="1">
      <c r="A155" s="39"/>
      <c r="B155" s="40"/>
      <c r="C155" s="205" t="s">
        <v>215</v>
      </c>
      <c r="D155" s="205" t="s">
        <v>120</v>
      </c>
      <c r="E155" s="206" t="s">
        <v>532</v>
      </c>
      <c r="F155" s="207" t="s">
        <v>533</v>
      </c>
      <c r="G155" s="208" t="s">
        <v>168</v>
      </c>
      <c r="H155" s="209">
        <v>0.67100000000000004</v>
      </c>
      <c r="I155" s="210"/>
      <c r="J155" s="211">
        <f>ROUND(I155*H155,2)</f>
        <v>0</v>
      </c>
      <c r="K155" s="207" t="s">
        <v>124</v>
      </c>
      <c r="L155" s="45"/>
      <c r="M155" s="212" t="s">
        <v>19</v>
      </c>
      <c r="N155" s="213" t="s">
        <v>43</v>
      </c>
      <c r="O155" s="85"/>
      <c r="P155" s="214">
        <f>O155*H155</f>
        <v>0</v>
      </c>
      <c r="Q155" s="214">
        <v>1.0492699999999999</v>
      </c>
      <c r="R155" s="214">
        <f>Q155*H155</f>
        <v>0.70406016999999999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125</v>
      </c>
      <c r="AT155" s="216" t="s">
        <v>120</v>
      </c>
      <c r="AU155" s="216" t="s">
        <v>82</v>
      </c>
      <c r="AY155" s="18" t="s">
        <v>118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80</v>
      </c>
      <c r="BK155" s="217">
        <f>ROUND(I155*H155,2)</f>
        <v>0</v>
      </c>
      <c r="BL155" s="18" t="s">
        <v>125</v>
      </c>
      <c r="BM155" s="216" t="s">
        <v>534</v>
      </c>
    </row>
    <row r="156" s="2" customFormat="1">
      <c r="A156" s="39"/>
      <c r="B156" s="40"/>
      <c r="C156" s="41"/>
      <c r="D156" s="218" t="s">
        <v>127</v>
      </c>
      <c r="E156" s="41"/>
      <c r="F156" s="219" t="s">
        <v>535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127</v>
      </c>
      <c r="AU156" s="18" t="s">
        <v>82</v>
      </c>
    </row>
    <row r="157" s="2" customFormat="1">
      <c r="A157" s="39"/>
      <c r="B157" s="40"/>
      <c r="C157" s="41"/>
      <c r="D157" s="223" t="s">
        <v>129</v>
      </c>
      <c r="E157" s="41"/>
      <c r="F157" s="224" t="s">
        <v>536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129</v>
      </c>
      <c r="AU157" s="18" t="s">
        <v>82</v>
      </c>
    </row>
    <row r="158" s="14" customFormat="1">
      <c r="A158" s="14"/>
      <c r="B158" s="235"/>
      <c r="C158" s="236"/>
      <c r="D158" s="218" t="s">
        <v>161</v>
      </c>
      <c r="E158" s="237" t="s">
        <v>19</v>
      </c>
      <c r="F158" s="238" t="s">
        <v>537</v>
      </c>
      <c r="G158" s="236"/>
      <c r="H158" s="239">
        <v>0.67100000000000004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5" t="s">
        <v>161</v>
      </c>
      <c r="AU158" s="245" t="s">
        <v>82</v>
      </c>
      <c r="AV158" s="14" t="s">
        <v>82</v>
      </c>
      <c r="AW158" s="14" t="s">
        <v>33</v>
      </c>
      <c r="AX158" s="14" t="s">
        <v>80</v>
      </c>
      <c r="AY158" s="245" t="s">
        <v>118</v>
      </c>
    </row>
    <row r="159" s="2" customFormat="1" ht="24.15" customHeight="1">
      <c r="A159" s="39"/>
      <c r="B159" s="40"/>
      <c r="C159" s="205" t="s">
        <v>8</v>
      </c>
      <c r="D159" s="205" t="s">
        <v>120</v>
      </c>
      <c r="E159" s="206" t="s">
        <v>538</v>
      </c>
      <c r="F159" s="207" t="s">
        <v>539</v>
      </c>
      <c r="G159" s="208" t="s">
        <v>123</v>
      </c>
      <c r="H159" s="209">
        <v>19.68</v>
      </c>
      <c r="I159" s="210"/>
      <c r="J159" s="211">
        <f>ROUND(I159*H159,2)</f>
        <v>0</v>
      </c>
      <c r="K159" s="207" t="s">
        <v>124</v>
      </c>
      <c r="L159" s="45"/>
      <c r="M159" s="212" t="s">
        <v>19</v>
      </c>
      <c r="N159" s="213" t="s">
        <v>43</v>
      </c>
      <c r="O159" s="85"/>
      <c r="P159" s="214">
        <f>O159*H159</f>
        <v>0</v>
      </c>
      <c r="Q159" s="214">
        <v>0.031820000000000001</v>
      </c>
      <c r="R159" s="214">
        <f>Q159*H159</f>
        <v>0.62621760000000004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125</v>
      </c>
      <c r="AT159" s="216" t="s">
        <v>120</v>
      </c>
      <c r="AU159" s="216" t="s">
        <v>82</v>
      </c>
      <c r="AY159" s="18" t="s">
        <v>118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80</v>
      </c>
      <c r="BK159" s="217">
        <f>ROUND(I159*H159,2)</f>
        <v>0</v>
      </c>
      <c r="BL159" s="18" t="s">
        <v>125</v>
      </c>
      <c r="BM159" s="216" t="s">
        <v>540</v>
      </c>
    </row>
    <row r="160" s="2" customFormat="1">
      <c r="A160" s="39"/>
      <c r="B160" s="40"/>
      <c r="C160" s="41"/>
      <c r="D160" s="218" t="s">
        <v>127</v>
      </c>
      <c r="E160" s="41"/>
      <c r="F160" s="219" t="s">
        <v>541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127</v>
      </c>
      <c r="AU160" s="18" t="s">
        <v>82</v>
      </c>
    </row>
    <row r="161" s="2" customFormat="1">
      <c r="A161" s="39"/>
      <c r="B161" s="40"/>
      <c r="C161" s="41"/>
      <c r="D161" s="223" t="s">
        <v>129</v>
      </c>
      <c r="E161" s="41"/>
      <c r="F161" s="224" t="s">
        <v>542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129</v>
      </c>
      <c r="AU161" s="18" t="s">
        <v>82</v>
      </c>
    </row>
    <row r="162" s="2" customFormat="1">
      <c r="A162" s="39"/>
      <c r="B162" s="40"/>
      <c r="C162" s="41"/>
      <c r="D162" s="218" t="s">
        <v>343</v>
      </c>
      <c r="E162" s="41"/>
      <c r="F162" s="267" t="s">
        <v>489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343</v>
      </c>
      <c r="AU162" s="18" t="s">
        <v>82</v>
      </c>
    </row>
    <row r="163" s="14" customFormat="1">
      <c r="A163" s="14"/>
      <c r="B163" s="235"/>
      <c r="C163" s="236"/>
      <c r="D163" s="218" t="s">
        <v>161</v>
      </c>
      <c r="E163" s="237" t="s">
        <v>19</v>
      </c>
      <c r="F163" s="238" t="s">
        <v>543</v>
      </c>
      <c r="G163" s="236"/>
      <c r="H163" s="239">
        <v>19.68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161</v>
      </c>
      <c r="AU163" s="245" t="s">
        <v>82</v>
      </c>
      <c r="AV163" s="14" t="s">
        <v>82</v>
      </c>
      <c r="AW163" s="14" t="s">
        <v>33</v>
      </c>
      <c r="AX163" s="14" t="s">
        <v>80</v>
      </c>
      <c r="AY163" s="245" t="s">
        <v>118</v>
      </c>
    </row>
    <row r="164" s="2" customFormat="1" ht="24.15" customHeight="1">
      <c r="A164" s="39"/>
      <c r="B164" s="40"/>
      <c r="C164" s="205" t="s">
        <v>227</v>
      </c>
      <c r="D164" s="205" t="s">
        <v>120</v>
      </c>
      <c r="E164" s="206" t="s">
        <v>544</v>
      </c>
      <c r="F164" s="207" t="s">
        <v>545</v>
      </c>
      <c r="G164" s="208" t="s">
        <v>123</v>
      </c>
      <c r="H164" s="209">
        <v>19.68</v>
      </c>
      <c r="I164" s="210"/>
      <c r="J164" s="211">
        <f>ROUND(I164*H164,2)</f>
        <v>0</v>
      </c>
      <c r="K164" s="207" t="s">
        <v>124</v>
      </c>
      <c r="L164" s="45"/>
      <c r="M164" s="212" t="s">
        <v>19</v>
      </c>
      <c r="N164" s="213" t="s">
        <v>43</v>
      </c>
      <c r="O164" s="85"/>
      <c r="P164" s="214">
        <f>O164*H164</f>
        <v>0</v>
      </c>
      <c r="Q164" s="214">
        <v>0.00012</v>
      </c>
      <c r="R164" s="214">
        <f>Q164*H164</f>
        <v>0.0023616000000000002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125</v>
      </c>
      <c r="AT164" s="216" t="s">
        <v>120</v>
      </c>
      <c r="AU164" s="216" t="s">
        <v>82</v>
      </c>
      <c r="AY164" s="18" t="s">
        <v>118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80</v>
      </c>
      <c r="BK164" s="217">
        <f>ROUND(I164*H164,2)</f>
        <v>0</v>
      </c>
      <c r="BL164" s="18" t="s">
        <v>125</v>
      </c>
      <c r="BM164" s="216" t="s">
        <v>546</v>
      </c>
    </row>
    <row r="165" s="2" customFormat="1">
      <c r="A165" s="39"/>
      <c r="B165" s="40"/>
      <c r="C165" s="41"/>
      <c r="D165" s="218" t="s">
        <v>127</v>
      </c>
      <c r="E165" s="41"/>
      <c r="F165" s="219" t="s">
        <v>547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127</v>
      </c>
      <c r="AU165" s="18" t="s">
        <v>82</v>
      </c>
    </row>
    <row r="166" s="2" customFormat="1">
      <c r="A166" s="39"/>
      <c r="B166" s="40"/>
      <c r="C166" s="41"/>
      <c r="D166" s="223" t="s">
        <v>129</v>
      </c>
      <c r="E166" s="41"/>
      <c r="F166" s="224" t="s">
        <v>548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129</v>
      </c>
      <c r="AU166" s="18" t="s">
        <v>82</v>
      </c>
    </row>
    <row r="167" s="2" customFormat="1">
      <c r="A167" s="39"/>
      <c r="B167" s="40"/>
      <c r="C167" s="41"/>
      <c r="D167" s="218" t="s">
        <v>343</v>
      </c>
      <c r="E167" s="41"/>
      <c r="F167" s="267" t="s">
        <v>489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343</v>
      </c>
      <c r="AU167" s="18" t="s">
        <v>82</v>
      </c>
    </row>
    <row r="168" s="2" customFormat="1" ht="24.15" customHeight="1">
      <c r="A168" s="39"/>
      <c r="B168" s="40"/>
      <c r="C168" s="205" t="s">
        <v>235</v>
      </c>
      <c r="D168" s="205" t="s">
        <v>120</v>
      </c>
      <c r="E168" s="206" t="s">
        <v>549</v>
      </c>
      <c r="F168" s="207" t="s">
        <v>550</v>
      </c>
      <c r="G168" s="208" t="s">
        <v>123</v>
      </c>
      <c r="H168" s="209">
        <v>19.68</v>
      </c>
      <c r="I168" s="210"/>
      <c r="J168" s="211">
        <f>ROUND(I168*H168,2)</f>
        <v>0</v>
      </c>
      <c r="K168" s="207" t="s">
        <v>124</v>
      </c>
      <c r="L168" s="45"/>
      <c r="M168" s="212" t="s">
        <v>19</v>
      </c>
      <c r="N168" s="213" t="s">
        <v>43</v>
      </c>
      <c r="O168" s="85"/>
      <c r="P168" s="214">
        <f>O168*H168</f>
        <v>0</v>
      </c>
      <c r="Q168" s="214">
        <v>0</v>
      </c>
      <c r="R168" s="214">
        <f>Q168*H168</f>
        <v>0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125</v>
      </c>
      <c r="AT168" s="216" t="s">
        <v>120</v>
      </c>
      <c r="AU168" s="216" t="s">
        <v>82</v>
      </c>
      <c r="AY168" s="18" t="s">
        <v>118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80</v>
      </c>
      <c r="BK168" s="217">
        <f>ROUND(I168*H168,2)</f>
        <v>0</v>
      </c>
      <c r="BL168" s="18" t="s">
        <v>125</v>
      </c>
      <c r="BM168" s="216" t="s">
        <v>551</v>
      </c>
    </row>
    <row r="169" s="2" customFormat="1">
      <c r="A169" s="39"/>
      <c r="B169" s="40"/>
      <c r="C169" s="41"/>
      <c r="D169" s="218" t="s">
        <v>127</v>
      </c>
      <c r="E169" s="41"/>
      <c r="F169" s="219" t="s">
        <v>552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127</v>
      </c>
      <c r="AU169" s="18" t="s">
        <v>82</v>
      </c>
    </row>
    <row r="170" s="2" customFormat="1">
      <c r="A170" s="39"/>
      <c r="B170" s="40"/>
      <c r="C170" s="41"/>
      <c r="D170" s="223" t="s">
        <v>129</v>
      </c>
      <c r="E170" s="41"/>
      <c r="F170" s="224" t="s">
        <v>553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129</v>
      </c>
      <c r="AU170" s="18" t="s">
        <v>82</v>
      </c>
    </row>
    <row r="171" s="2" customFormat="1">
      <c r="A171" s="39"/>
      <c r="B171" s="40"/>
      <c r="C171" s="41"/>
      <c r="D171" s="218" t="s">
        <v>343</v>
      </c>
      <c r="E171" s="41"/>
      <c r="F171" s="267" t="s">
        <v>489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343</v>
      </c>
      <c r="AU171" s="18" t="s">
        <v>82</v>
      </c>
    </row>
    <row r="172" s="2" customFormat="1" ht="24.15" customHeight="1">
      <c r="A172" s="39"/>
      <c r="B172" s="40"/>
      <c r="C172" s="205" t="s">
        <v>242</v>
      </c>
      <c r="D172" s="205" t="s">
        <v>120</v>
      </c>
      <c r="E172" s="206" t="s">
        <v>554</v>
      </c>
      <c r="F172" s="207" t="s">
        <v>555</v>
      </c>
      <c r="G172" s="208" t="s">
        <v>168</v>
      </c>
      <c r="H172" s="209">
        <v>1.663</v>
      </c>
      <c r="I172" s="210"/>
      <c r="J172" s="211">
        <f>ROUND(I172*H172,2)</f>
        <v>0</v>
      </c>
      <c r="K172" s="207" t="s">
        <v>124</v>
      </c>
      <c r="L172" s="45"/>
      <c r="M172" s="212" t="s">
        <v>19</v>
      </c>
      <c r="N172" s="213" t="s">
        <v>43</v>
      </c>
      <c r="O172" s="85"/>
      <c r="P172" s="214">
        <f>O172*H172</f>
        <v>0</v>
      </c>
      <c r="Q172" s="214">
        <v>0.044999999999999998</v>
      </c>
      <c r="R172" s="214">
        <f>Q172*H172</f>
        <v>0.074834999999999999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125</v>
      </c>
      <c r="AT172" s="216" t="s">
        <v>120</v>
      </c>
      <c r="AU172" s="216" t="s">
        <v>82</v>
      </c>
      <c r="AY172" s="18" t="s">
        <v>118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80</v>
      </c>
      <c r="BK172" s="217">
        <f>ROUND(I172*H172,2)</f>
        <v>0</v>
      </c>
      <c r="BL172" s="18" t="s">
        <v>125</v>
      </c>
      <c r="BM172" s="216" t="s">
        <v>556</v>
      </c>
    </row>
    <row r="173" s="2" customFormat="1">
      <c r="A173" s="39"/>
      <c r="B173" s="40"/>
      <c r="C173" s="41"/>
      <c r="D173" s="218" t="s">
        <v>127</v>
      </c>
      <c r="E173" s="41"/>
      <c r="F173" s="219" t="s">
        <v>557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127</v>
      </c>
      <c r="AU173" s="18" t="s">
        <v>82</v>
      </c>
    </row>
    <row r="174" s="2" customFormat="1">
      <c r="A174" s="39"/>
      <c r="B174" s="40"/>
      <c r="C174" s="41"/>
      <c r="D174" s="223" t="s">
        <v>129</v>
      </c>
      <c r="E174" s="41"/>
      <c r="F174" s="224" t="s">
        <v>558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129</v>
      </c>
      <c r="AU174" s="18" t="s">
        <v>82</v>
      </c>
    </row>
    <row r="175" s="13" customFormat="1">
      <c r="A175" s="13"/>
      <c r="B175" s="225"/>
      <c r="C175" s="226"/>
      <c r="D175" s="218" t="s">
        <v>161</v>
      </c>
      <c r="E175" s="227" t="s">
        <v>19</v>
      </c>
      <c r="F175" s="228" t="s">
        <v>559</v>
      </c>
      <c r="G175" s="226"/>
      <c r="H175" s="227" t="s">
        <v>19</v>
      </c>
      <c r="I175" s="229"/>
      <c r="J175" s="226"/>
      <c r="K175" s="226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161</v>
      </c>
      <c r="AU175" s="234" t="s">
        <v>82</v>
      </c>
      <c r="AV175" s="13" t="s">
        <v>80</v>
      </c>
      <c r="AW175" s="13" t="s">
        <v>33</v>
      </c>
      <c r="AX175" s="13" t="s">
        <v>72</v>
      </c>
      <c r="AY175" s="234" t="s">
        <v>118</v>
      </c>
    </row>
    <row r="176" s="14" customFormat="1">
      <c r="A176" s="14"/>
      <c r="B176" s="235"/>
      <c r="C176" s="236"/>
      <c r="D176" s="218" t="s">
        <v>161</v>
      </c>
      <c r="E176" s="237" t="s">
        <v>19</v>
      </c>
      <c r="F176" s="238" t="s">
        <v>560</v>
      </c>
      <c r="G176" s="236"/>
      <c r="H176" s="239">
        <v>1.663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161</v>
      </c>
      <c r="AU176" s="245" t="s">
        <v>82</v>
      </c>
      <c r="AV176" s="14" t="s">
        <v>82</v>
      </c>
      <c r="AW176" s="14" t="s">
        <v>33</v>
      </c>
      <c r="AX176" s="14" t="s">
        <v>80</v>
      </c>
      <c r="AY176" s="245" t="s">
        <v>118</v>
      </c>
    </row>
    <row r="177" s="2" customFormat="1" ht="33" customHeight="1">
      <c r="A177" s="39"/>
      <c r="B177" s="40"/>
      <c r="C177" s="246" t="s">
        <v>248</v>
      </c>
      <c r="D177" s="246" t="s">
        <v>165</v>
      </c>
      <c r="E177" s="247" t="s">
        <v>561</v>
      </c>
      <c r="F177" s="248" t="s">
        <v>562</v>
      </c>
      <c r="G177" s="249" t="s">
        <v>251</v>
      </c>
      <c r="H177" s="250">
        <v>1912.4500000000001</v>
      </c>
      <c r="I177" s="251"/>
      <c r="J177" s="252">
        <f>ROUND(I177*H177,2)</f>
        <v>0</v>
      </c>
      <c r="K177" s="248" t="s">
        <v>19</v>
      </c>
      <c r="L177" s="253"/>
      <c r="M177" s="254" t="s">
        <v>19</v>
      </c>
      <c r="N177" s="255" t="s">
        <v>43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169</v>
      </c>
      <c r="AT177" s="216" t="s">
        <v>165</v>
      </c>
      <c r="AU177" s="216" t="s">
        <v>82</v>
      </c>
      <c r="AY177" s="18" t="s">
        <v>118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80</v>
      </c>
      <c r="BK177" s="217">
        <f>ROUND(I177*H177,2)</f>
        <v>0</v>
      </c>
      <c r="BL177" s="18" t="s">
        <v>125</v>
      </c>
      <c r="BM177" s="216" t="s">
        <v>563</v>
      </c>
    </row>
    <row r="178" s="2" customFormat="1">
      <c r="A178" s="39"/>
      <c r="B178" s="40"/>
      <c r="C178" s="41"/>
      <c r="D178" s="218" t="s">
        <v>127</v>
      </c>
      <c r="E178" s="41"/>
      <c r="F178" s="219" t="s">
        <v>564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127</v>
      </c>
      <c r="AU178" s="18" t="s">
        <v>82</v>
      </c>
    </row>
    <row r="179" s="14" customFormat="1">
      <c r="A179" s="14"/>
      <c r="B179" s="235"/>
      <c r="C179" s="236"/>
      <c r="D179" s="218" t="s">
        <v>161</v>
      </c>
      <c r="E179" s="237" t="s">
        <v>19</v>
      </c>
      <c r="F179" s="238" t="s">
        <v>565</v>
      </c>
      <c r="G179" s="236"/>
      <c r="H179" s="239">
        <v>1912.4500000000001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161</v>
      </c>
      <c r="AU179" s="245" t="s">
        <v>82</v>
      </c>
      <c r="AV179" s="14" t="s">
        <v>82</v>
      </c>
      <c r="AW179" s="14" t="s">
        <v>33</v>
      </c>
      <c r="AX179" s="14" t="s">
        <v>80</v>
      </c>
      <c r="AY179" s="245" t="s">
        <v>118</v>
      </c>
    </row>
    <row r="180" s="2" customFormat="1" ht="16.5" customHeight="1">
      <c r="A180" s="39"/>
      <c r="B180" s="40"/>
      <c r="C180" s="246" t="s">
        <v>254</v>
      </c>
      <c r="D180" s="246" t="s">
        <v>165</v>
      </c>
      <c r="E180" s="247" t="s">
        <v>566</v>
      </c>
      <c r="F180" s="248" t="s">
        <v>567</v>
      </c>
      <c r="G180" s="249" t="s">
        <v>568</v>
      </c>
      <c r="H180" s="250">
        <v>1.254</v>
      </c>
      <c r="I180" s="251"/>
      <c r="J180" s="252">
        <f>ROUND(I180*H180,2)</f>
        <v>0</v>
      </c>
      <c r="K180" s="248" t="s">
        <v>19</v>
      </c>
      <c r="L180" s="253"/>
      <c r="M180" s="254" t="s">
        <v>19</v>
      </c>
      <c r="N180" s="255" t="s">
        <v>43</v>
      </c>
      <c r="O180" s="85"/>
      <c r="P180" s="214">
        <f>O180*H180</f>
        <v>0</v>
      </c>
      <c r="Q180" s="214">
        <v>0</v>
      </c>
      <c r="R180" s="214">
        <f>Q180*H180</f>
        <v>0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169</v>
      </c>
      <c r="AT180" s="216" t="s">
        <v>165</v>
      </c>
      <c r="AU180" s="216" t="s">
        <v>82</v>
      </c>
      <c r="AY180" s="18" t="s">
        <v>118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80</v>
      </c>
      <c r="BK180" s="217">
        <f>ROUND(I180*H180,2)</f>
        <v>0</v>
      </c>
      <c r="BL180" s="18" t="s">
        <v>125</v>
      </c>
      <c r="BM180" s="216" t="s">
        <v>569</v>
      </c>
    </row>
    <row r="181" s="2" customFormat="1">
      <c r="A181" s="39"/>
      <c r="B181" s="40"/>
      <c r="C181" s="41"/>
      <c r="D181" s="218" t="s">
        <v>127</v>
      </c>
      <c r="E181" s="41"/>
      <c r="F181" s="219" t="s">
        <v>567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127</v>
      </c>
      <c r="AU181" s="18" t="s">
        <v>82</v>
      </c>
    </row>
    <row r="182" s="14" customFormat="1">
      <c r="A182" s="14"/>
      <c r="B182" s="235"/>
      <c r="C182" s="236"/>
      <c r="D182" s="218" t="s">
        <v>161</v>
      </c>
      <c r="E182" s="237" t="s">
        <v>19</v>
      </c>
      <c r="F182" s="238" t="s">
        <v>570</v>
      </c>
      <c r="G182" s="236"/>
      <c r="H182" s="239">
        <v>1.254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161</v>
      </c>
      <c r="AU182" s="245" t="s">
        <v>82</v>
      </c>
      <c r="AV182" s="14" t="s">
        <v>82</v>
      </c>
      <c r="AW182" s="14" t="s">
        <v>33</v>
      </c>
      <c r="AX182" s="14" t="s">
        <v>80</v>
      </c>
      <c r="AY182" s="245" t="s">
        <v>118</v>
      </c>
    </row>
    <row r="183" s="2" customFormat="1" ht="24.15" customHeight="1">
      <c r="A183" s="39"/>
      <c r="B183" s="40"/>
      <c r="C183" s="205" t="s">
        <v>7</v>
      </c>
      <c r="D183" s="205" t="s">
        <v>120</v>
      </c>
      <c r="E183" s="206" t="s">
        <v>571</v>
      </c>
      <c r="F183" s="207" t="s">
        <v>572</v>
      </c>
      <c r="G183" s="208" t="s">
        <v>331</v>
      </c>
      <c r="H183" s="209">
        <v>4</v>
      </c>
      <c r="I183" s="210"/>
      <c r="J183" s="211">
        <f>ROUND(I183*H183,2)</f>
        <v>0</v>
      </c>
      <c r="K183" s="207" t="s">
        <v>124</v>
      </c>
      <c r="L183" s="45"/>
      <c r="M183" s="212" t="s">
        <v>19</v>
      </c>
      <c r="N183" s="213" t="s">
        <v>43</v>
      </c>
      <c r="O183" s="85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125</v>
      </c>
      <c r="AT183" s="216" t="s">
        <v>120</v>
      </c>
      <c r="AU183" s="216" t="s">
        <v>82</v>
      </c>
      <c r="AY183" s="18" t="s">
        <v>118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80</v>
      </c>
      <c r="BK183" s="217">
        <f>ROUND(I183*H183,2)</f>
        <v>0</v>
      </c>
      <c r="BL183" s="18" t="s">
        <v>125</v>
      </c>
      <c r="BM183" s="216" t="s">
        <v>573</v>
      </c>
    </row>
    <row r="184" s="2" customFormat="1">
      <c r="A184" s="39"/>
      <c r="B184" s="40"/>
      <c r="C184" s="41"/>
      <c r="D184" s="218" t="s">
        <v>127</v>
      </c>
      <c r="E184" s="41"/>
      <c r="F184" s="219" t="s">
        <v>574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127</v>
      </c>
      <c r="AU184" s="18" t="s">
        <v>82</v>
      </c>
    </row>
    <row r="185" s="2" customFormat="1">
      <c r="A185" s="39"/>
      <c r="B185" s="40"/>
      <c r="C185" s="41"/>
      <c r="D185" s="223" t="s">
        <v>129</v>
      </c>
      <c r="E185" s="41"/>
      <c r="F185" s="224" t="s">
        <v>575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129</v>
      </c>
      <c r="AU185" s="18" t="s">
        <v>82</v>
      </c>
    </row>
    <row r="186" s="2" customFormat="1" ht="62.7" customHeight="1">
      <c r="A186" s="39"/>
      <c r="B186" s="40"/>
      <c r="C186" s="246" t="s">
        <v>263</v>
      </c>
      <c r="D186" s="246" t="s">
        <v>165</v>
      </c>
      <c r="E186" s="247" t="s">
        <v>576</v>
      </c>
      <c r="F186" s="248" t="s">
        <v>577</v>
      </c>
      <c r="G186" s="249" t="s">
        <v>251</v>
      </c>
      <c r="H186" s="250">
        <v>60</v>
      </c>
      <c r="I186" s="251"/>
      <c r="J186" s="252">
        <f>ROUND(I186*H186,2)</f>
        <v>0</v>
      </c>
      <c r="K186" s="248" t="s">
        <v>19</v>
      </c>
      <c r="L186" s="253"/>
      <c r="M186" s="254" t="s">
        <v>19</v>
      </c>
      <c r="N186" s="255" t="s">
        <v>43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169</v>
      </c>
      <c r="AT186" s="216" t="s">
        <v>165</v>
      </c>
      <c r="AU186" s="216" t="s">
        <v>82</v>
      </c>
      <c r="AY186" s="18" t="s">
        <v>118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80</v>
      </c>
      <c r="BK186" s="217">
        <f>ROUND(I186*H186,2)</f>
        <v>0</v>
      </c>
      <c r="BL186" s="18" t="s">
        <v>125</v>
      </c>
      <c r="BM186" s="216" t="s">
        <v>578</v>
      </c>
    </row>
    <row r="187" s="2" customFormat="1">
      <c r="A187" s="39"/>
      <c r="B187" s="40"/>
      <c r="C187" s="41"/>
      <c r="D187" s="218" t="s">
        <v>127</v>
      </c>
      <c r="E187" s="41"/>
      <c r="F187" s="219" t="s">
        <v>577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127</v>
      </c>
      <c r="AU187" s="18" t="s">
        <v>82</v>
      </c>
    </row>
    <row r="188" s="14" customFormat="1">
      <c r="A188" s="14"/>
      <c r="B188" s="235"/>
      <c r="C188" s="236"/>
      <c r="D188" s="218" t="s">
        <v>161</v>
      </c>
      <c r="E188" s="237" t="s">
        <v>19</v>
      </c>
      <c r="F188" s="238" t="s">
        <v>579</v>
      </c>
      <c r="G188" s="236"/>
      <c r="H188" s="239">
        <v>60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161</v>
      </c>
      <c r="AU188" s="245" t="s">
        <v>82</v>
      </c>
      <c r="AV188" s="14" t="s">
        <v>82</v>
      </c>
      <c r="AW188" s="14" t="s">
        <v>33</v>
      </c>
      <c r="AX188" s="14" t="s">
        <v>80</v>
      </c>
      <c r="AY188" s="245" t="s">
        <v>118</v>
      </c>
    </row>
    <row r="189" s="12" customFormat="1" ht="22.8" customHeight="1">
      <c r="A189" s="12"/>
      <c r="B189" s="189"/>
      <c r="C189" s="190"/>
      <c r="D189" s="191" t="s">
        <v>71</v>
      </c>
      <c r="E189" s="203" t="s">
        <v>154</v>
      </c>
      <c r="F189" s="203" t="s">
        <v>580</v>
      </c>
      <c r="G189" s="190"/>
      <c r="H189" s="190"/>
      <c r="I189" s="193"/>
      <c r="J189" s="204">
        <f>BK189</f>
        <v>0</v>
      </c>
      <c r="K189" s="190"/>
      <c r="L189" s="195"/>
      <c r="M189" s="196"/>
      <c r="N189" s="197"/>
      <c r="O189" s="197"/>
      <c r="P189" s="198">
        <f>SUM(P190:P195)</f>
        <v>0</v>
      </c>
      <c r="Q189" s="197"/>
      <c r="R189" s="198">
        <f>SUM(R190:R195)</f>
        <v>0.33795890000000001</v>
      </c>
      <c r="S189" s="197"/>
      <c r="T189" s="199">
        <f>SUM(T190:T195)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0" t="s">
        <v>80</v>
      </c>
      <c r="AT189" s="201" t="s">
        <v>71</v>
      </c>
      <c r="AU189" s="201" t="s">
        <v>80</v>
      </c>
      <c r="AY189" s="200" t="s">
        <v>118</v>
      </c>
      <c r="BK189" s="202">
        <f>SUM(BK190:BK195)</f>
        <v>0</v>
      </c>
    </row>
    <row r="190" s="2" customFormat="1" ht="24.15" customHeight="1">
      <c r="A190" s="39"/>
      <c r="B190" s="40"/>
      <c r="C190" s="205" t="s">
        <v>270</v>
      </c>
      <c r="D190" s="205" t="s">
        <v>120</v>
      </c>
      <c r="E190" s="206" t="s">
        <v>581</v>
      </c>
      <c r="F190" s="207" t="s">
        <v>582</v>
      </c>
      <c r="G190" s="208" t="s">
        <v>123</v>
      </c>
      <c r="H190" s="209">
        <v>12.710000000000001</v>
      </c>
      <c r="I190" s="210"/>
      <c r="J190" s="211">
        <f>ROUND(I190*H190,2)</f>
        <v>0</v>
      </c>
      <c r="K190" s="207" t="s">
        <v>124</v>
      </c>
      <c r="L190" s="45"/>
      <c r="M190" s="212" t="s">
        <v>19</v>
      </c>
      <c r="N190" s="213" t="s">
        <v>43</v>
      </c>
      <c r="O190" s="85"/>
      <c r="P190" s="214">
        <f>O190*H190</f>
        <v>0</v>
      </c>
      <c r="Q190" s="214">
        <v>0.026589999999999999</v>
      </c>
      <c r="R190" s="214">
        <f>Q190*H190</f>
        <v>0.33795890000000001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125</v>
      </c>
      <c r="AT190" s="216" t="s">
        <v>120</v>
      </c>
      <c r="AU190" s="216" t="s">
        <v>82</v>
      </c>
      <c r="AY190" s="18" t="s">
        <v>118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80</v>
      </c>
      <c r="BK190" s="217">
        <f>ROUND(I190*H190,2)</f>
        <v>0</v>
      </c>
      <c r="BL190" s="18" t="s">
        <v>125</v>
      </c>
      <c r="BM190" s="216" t="s">
        <v>583</v>
      </c>
    </row>
    <row r="191" s="2" customFormat="1">
      <c r="A191" s="39"/>
      <c r="B191" s="40"/>
      <c r="C191" s="41"/>
      <c r="D191" s="218" t="s">
        <v>127</v>
      </c>
      <c r="E191" s="41"/>
      <c r="F191" s="219" t="s">
        <v>584</v>
      </c>
      <c r="G191" s="41"/>
      <c r="H191" s="41"/>
      <c r="I191" s="220"/>
      <c r="J191" s="41"/>
      <c r="K191" s="41"/>
      <c r="L191" s="45"/>
      <c r="M191" s="221"/>
      <c r="N191" s="222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127</v>
      </c>
      <c r="AU191" s="18" t="s">
        <v>82</v>
      </c>
    </row>
    <row r="192" s="2" customFormat="1">
      <c r="A192" s="39"/>
      <c r="B192" s="40"/>
      <c r="C192" s="41"/>
      <c r="D192" s="223" t="s">
        <v>129</v>
      </c>
      <c r="E192" s="41"/>
      <c r="F192" s="224" t="s">
        <v>585</v>
      </c>
      <c r="G192" s="41"/>
      <c r="H192" s="41"/>
      <c r="I192" s="220"/>
      <c r="J192" s="41"/>
      <c r="K192" s="41"/>
      <c r="L192" s="45"/>
      <c r="M192" s="221"/>
      <c r="N192" s="22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129</v>
      </c>
      <c r="AU192" s="18" t="s">
        <v>82</v>
      </c>
    </row>
    <row r="193" s="2" customFormat="1" ht="16.5" customHeight="1">
      <c r="A193" s="39"/>
      <c r="B193" s="40"/>
      <c r="C193" s="205" t="s">
        <v>277</v>
      </c>
      <c r="D193" s="205" t="s">
        <v>120</v>
      </c>
      <c r="E193" s="206" t="s">
        <v>586</v>
      </c>
      <c r="F193" s="207" t="s">
        <v>587</v>
      </c>
      <c r="G193" s="208" t="s">
        <v>123</v>
      </c>
      <c r="H193" s="209">
        <v>12.710000000000001</v>
      </c>
      <c r="I193" s="210"/>
      <c r="J193" s="211">
        <f>ROUND(I193*H193,2)</f>
        <v>0</v>
      </c>
      <c r="K193" s="207" t="s">
        <v>124</v>
      </c>
      <c r="L193" s="45"/>
      <c r="M193" s="212" t="s">
        <v>19</v>
      </c>
      <c r="N193" s="213" t="s">
        <v>43</v>
      </c>
      <c r="O193" s="85"/>
      <c r="P193" s="214">
        <f>O193*H193</f>
        <v>0</v>
      </c>
      <c r="Q193" s="214">
        <v>0</v>
      </c>
      <c r="R193" s="214">
        <f>Q193*H193</f>
        <v>0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125</v>
      </c>
      <c r="AT193" s="216" t="s">
        <v>120</v>
      </c>
      <c r="AU193" s="216" t="s">
        <v>82</v>
      </c>
      <c r="AY193" s="18" t="s">
        <v>118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80</v>
      </c>
      <c r="BK193" s="217">
        <f>ROUND(I193*H193,2)</f>
        <v>0</v>
      </c>
      <c r="BL193" s="18" t="s">
        <v>125</v>
      </c>
      <c r="BM193" s="216" t="s">
        <v>588</v>
      </c>
    </row>
    <row r="194" s="2" customFormat="1">
      <c r="A194" s="39"/>
      <c r="B194" s="40"/>
      <c r="C194" s="41"/>
      <c r="D194" s="218" t="s">
        <v>127</v>
      </c>
      <c r="E194" s="41"/>
      <c r="F194" s="219" t="s">
        <v>589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127</v>
      </c>
      <c r="AU194" s="18" t="s">
        <v>82</v>
      </c>
    </row>
    <row r="195" s="2" customFormat="1">
      <c r="A195" s="39"/>
      <c r="B195" s="40"/>
      <c r="C195" s="41"/>
      <c r="D195" s="223" t="s">
        <v>129</v>
      </c>
      <c r="E195" s="41"/>
      <c r="F195" s="224" t="s">
        <v>590</v>
      </c>
      <c r="G195" s="41"/>
      <c r="H195" s="41"/>
      <c r="I195" s="220"/>
      <c r="J195" s="41"/>
      <c r="K195" s="41"/>
      <c r="L195" s="45"/>
      <c r="M195" s="221"/>
      <c r="N195" s="22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129</v>
      </c>
      <c r="AU195" s="18" t="s">
        <v>82</v>
      </c>
    </row>
    <row r="196" s="12" customFormat="1" ht="22.8" customHeight="1">
      <c r="A196" s="12"/>
      <c r="B196" s="189"/>
      <c r="C196" s="190"/>
      <c r="D196" s="191" t="s">
        <v>71</v>
      </c>
      <c r="E196" s="203" t="s">
        <v>178</v>
      </c>
      <c r="F196" s="203" t="s">
        <v>313</v>
      </c>
      <c r="G196" s="190"/>
      <c r="H196" s="190"/>
      <c r="I196" s="193"/>
      <c r="J196" s="204">
        <f>BK196</f>
        <v>0</v>
      </c>
      <c r="K196" s="190"/>
      <c r="L196" s="195"/>
      <c r="M196" s="196"/>
      <c r="N196" s="197"/>
      <c r="O196" s="197"/>
      <c r="P196" s="198">
        <f>SUM(P197:P209)</f>
        <v>0</v>
      </c>
      <c r="Q196" s="197"/>
      <c r="R196" s="198">
        <f>SUM(R197:R209)</f>
        <v>0.67220432999999991</v>
      </c>
      <c r="S196" s="197"/>
      <c r="T196" s="199">
        <f>SUM(T197:T209)</f>
        <v>13.623789999999998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0" t="s">
        <v>80</v>
      </c>
      <c r="AT196" s="201" t="s">
        <v>71</v>
      </c>
      <c r="AU196" s="201" t="s">
        <v>80</v>
      </c>
      <c r="AY196" s="200" t="s">
        <v>118</v>
      </c>
      <c r="BK196" s="202">
        <f>SUM(BK197:BK209)</f>
        <v>0</v>
      </c>
    </row>
    <row r="197" s="2" customFormat="1" ht="16.5" customHeight="1">
      <c r="A197" s="39"/>
      <c r="B197" s="40"/>
      <c r="C197" s="205" t="s">
        <v>286</v>
      </c>
      <c r="D197" s="205" t="s">
        <v>120</v>
      </c>
      <c r="E197" s="206" t="s">
        <v>591</v>
      </c>
      <c r="F197" s="207" t="s">
        <v>592</v>
      </c>
      <c r="G197" s="208" t="s">
        <v>157</v>
      </c>
      <c r="H197" s="209">
        <v>5.5229999999999997</v>
      </c>
      <c r="I197" s="210"/>
      <c r="J197" s="211">
        <f>ROUND(I197*H197,2)</f>
        <v>0</v>
      </c>
      <c r="K197" s="207" t="s">
        <v>124</v>
      </c>
      <c r="L197" s="45"/>
      <c r="M197" s="212" t="s">
        <v>19</v>
      </c>
      <c r="N197" s="213" t="s">
        <v>43</v>
      </c>
      <c r="O197" s="85"/>
      <c r="P197" s="214">
        <f>O197*H197</f>
        <v>0</v>
      </c>
      <c r="Q197" s="214">
        <v>0.12171</v>
      </c>
      <c r="R197" s="214">
        <f>Q197*H197</f>
        <v>0.67220432999999991</v>
      </c>
      <c r="S197" s="214">
        <v>2.3999999999999999</v>
      </c>
      <c r="T197" s="215">
        <f>S197*H197</f>
        <v>13.255199999999999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125</v>
      </c>
      <c r="AT197" s="216" t="s">
        <v>120</v>
      </c>
      <c r="AU197" s="216" t="s">
        <v>82</v>
      </c>
      <c r="AY197" s="18" t="s">
        <v>118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80</v>
      </c>
      <c r="BK197" s="217">
        <f>ROUND(I197*H197,2)</f>
        <v>0</v>
      </c>
      <c r="BL197" s="18" t="s">
        <v>125</v>
      </c>
      <c r="BM197" s="216" t="s">
        <v>593</v>
      </c>
    </row>
    <row r="198" s="2" customFormat="1">
      <c r="A198" s="39"/>
      <c r="B198" s="40"/>
      <c r="C198" s="41"/>
      <c r="D198" s="218" t="s">
        <v>127</v>
      </c>
      <c r="E198" s="41"/>
      <c r="F198" s="219" t="s">
        <v>594</v>
      </c>
      <c r="G198" s="41"/>
      <c r="H198" s="41"/>
      <c r="I198" s="220"/>
      <c r="J198" s="41"/>
      <c r="K198" s="41"/>
      <c r="L198" s="45"/>
      <c r="M198" s="221"/>
      <c r="N198" s="222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127</v>
      </c>
      <c r="AU198" s="18" t="s">
        <v>82</v>
      </c>
    </row>
    <row r="199" s="2" customFormat="1">
      <c r="A199" s="39"/>
      <c r="B199" s="40"/>
      <c r="C199" s="41"/>
      <c r="D199" s="223" t="s">
        <v>129</v>
      </c>
      <c r="E199" s="41"/>
      <c r="F199" s="224" t="s">
        <v>595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129</v>
      </c>
      <c r="AU199" s="18" t="s">
        <v>82</v>
      </c>
    </row>
    <row r="200" s="13" customFormat="1">
      <c r="A200" s="13"/>
      <c r="B200" s="225"/>
      <c r="C200" s="226"/>
      <c r="D200" s="218" t="s">
        <v>161</v>
      </c>
      <c r="E200" s="227" t="s">
        <v>19</v>
      </c>
      <c r="F200" s="228" t="s">
        <v>596</v>
      </c>
      <c r="G200" s="226"/>
      <c r="H200" s="227" t="s">
        <v>19</v>
      </c>
      <c r="I200" s="229"/>
      <c r="J200" s="226"/>
      <c r="K200" s="226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161</v>
      </c>
      <c r="AU200" s="234" t="s">
        <v>82</v>
      </c>
      <c r="AV200" s="13" t="s">
        <v>80</v>
      </c>
      <c r="AW200" s="13" t="s">
        <v>33</v>
      </c>
      <c r="AX200" s="13" t="s">
        <v>72</v>
      </c>
      <c r="AY200" s="234" t="s">
        <v>118</v>
      </c>
    </row>
    <row r="201" s="14" customFormat="1">
      <c r="A201" s="14"/>
      <c r="B201" s="235"/>
      <c r="C201" s="236"/>
      <c r="D201" s="218" t="s">
        <v>161</v>
      </c>
      <c r="E201" s="237" t="s">
        <v>19</v>
      </c>
      <c r="F201" s="238" t="s">
        <v>597</v>
      </c>
      <c r="G201" s="236"/>
      <c r="H201" s="239">
        <v>4.2069999999999999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161</v>
      </c>
      <c r="AU201" s="245" t="s">
        <v>82</v>
      </c>
      <c r="AV201" s="14" t="s">
        <v>82</v>
      </c>
      <c r="AW201" s="14" t="s">
        <v>33</v>
      </c>
      <c r="AX201" s="14" t="s">
        <v>72</v>
      </c>
      <c r="AY201" s="245" t="s">
        <v>118</v>
      </c>
    </row>
    <row r="202" s="13" customFormat="1">
      <c r="A202" s="13"/>
      <c r="B202" s="225"/>
      <c r="C202" s="226"/>
      <c r="D202" s="218" t="s">
        <v>161</v>
      </c>
      <c r="E202" s="227" t="s">
        <v>19</v>
      </c>
      <c r="F202" s="228" t="s">
        <v>598</v>
      </c>
      <c r="G202" s="226"/>
      <c r="H202" s="227" t="s">
        <v>19</v>
      </c>
      <c r="I202" s="229"/>
      <c r="J202" s="226"/>
      <c r="K202" s="226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161</v>
      </c>
      <c r="AU202" s="234" t="s">
        <v>82</v>
      </c>
      <c r="AV202" s="13" t="s">
        <v>80</v>
      </c>
      <c r="AW202" s="13" t="s">
        <v>33</v>
      </c>
      <c r="AX202" s="13" t="s">
        <v>72</v>
      </c>
      <c r="AY202" s="234" t="s">
        <v>118</v>
      </c>
    </row>
    <row r="203" s="14" customFormat="1">
      <c r="A203" s="14"/>
      <c r="B203" s="235"/>
      <c r="C203" s="236"/>
      <c r="D203" s="218" t="s">
        <v>161</v>
      </c>
      <c r="E203" s="237" t="s">
        <v>19</v>
      </c>
      <c r="F203" s="238" t="s">
        <v>599</v>
      </c>
      <c r="G203" s="236"/>
      <c r="H203" s="239">
        <v>1.3160000000000001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161</v>
      </c>
      <c r="AU203" s="245" t="s">
        <v>82</v>
      </c>
      <c r="AV203" s="14" t="s">
        <v>82</v>
      </c>
      <c r="AW203" s="14" t="s">
        <v>33</v>
      </c>
      <c r="AX203" s="14" t="s">
        <v>72</v>
      </c>
      <c r="AY203" s="245" t="s">
        <v>118</v>
      </c>
    </row>
    <row r="204" s="15" customFormat="1">
      <c r="A204" s="15"/>
      <c r="B204" s="256"/>
      <c r="C204" s="257"/>
      <c r="D204" s="218" t="s">
        <v>161</v>
      </c>
      <c r="E204" s="258" t="s">
        <v>19</v>
      </c>
      <c r="F204" s="259" t="s">
        <v>194</v>
      </c>
      <c r="G204" s="257"/>
      <c r="H204" s="260">
        <v>5.5229999999999997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6" t="s">
        <v>161</v>
      </c>
      <c r="AU204" s="266" t="s">
        <v>82</v>
      </c>
      <c r="AV204" s="15" t="s">
        <v>125</v>
      </c>
      <c r="AW204" s="15" t="s">
        <v>33</v>
      </c>
      <c r="AX204" s="15" t="s">
        <v>80</v>
      </c>
      <c r="AY204" s="266" t="s">
        <v>118</v>
      </c>
    </row>
    <row r="205" s="2" customFormat="1" ht="24.15" customHeight="1">
      <c r="A205" s="39"/>
      <c r="B205" s="40"/>
      <c r="C205" s="205" t="s">
        <v>293</v>
      </c>
      <c r="D205" s="205" t="s">
        <v>120</v>
      </c>
      <c r="E205" s="206" t="s">
        <v>600</v>
      </c>
      <c r="F205" s="207" t="s">
        <v>601</v>
      </c>
      <c r="G205" s="208" t="s">
        <v>123</v>
      </c>
      <c r="H205" s="209">
        <v>12.710000000000001</v>
      </c>
      <c r="I205" s="210"/>
      <c r="J205" s="211">
        <f>ROUND(I205*H205,2)</f>
        <v>0</v>
      </c>
      <c r="K205" s="207" t="s">
        <v>124</v>
      </c>
      <c r="L205" s="45"/>
      <c r="M205" s="212" t="s">
        <v>19</v>
      </c>
      <c r="N205" s="213" t="s">
        <v>43</v>
      </c>
      <c r="O205" s="85"/>
      <c r="P205" s="214">
        <f>O205*H205</f>
        <v>0</v>
      </c>
      <c r="Q205" s="214">
        <v>0</v>
      </c>
      <c r="R205" s="214">
        <f>Q205*H205</f>
        <v>0</v>
      </c>
      <c r="S205" s="214">
        <v>0.029000000000000001</v>
      </c>
      <c r="T205" s="215">
        <f>S205*H205</f>
        <v>0.36859000000000003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6" t="s">
        <v>125</v>
      </c>
      <c r="AT205" s="216" t="s">
        <v>120</v>
      </c>
      <c r="AU205" s="216" t="s">
        <v>82</v>
      </c>
      <c r="AY205" s="18" t="s">
        <v>118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8" t="s">
        <v>80</v>
      </c>
      <c r="BK205" s="217">
        <f>ROUND(I205*H205,2)</f>
        <v>0</v>
      </c>
      <c r="BL205" s="18" t="s">
        <v>125</v>
      </c>
      <c r="BM205" s="216" t="s">
        <v>602</v>
      </c>
    </row>
    <row r="206" s="2" customFormat="1">
      <c r="A206" s="39"/>
      <c r="B206" s="40"/>
      <c r="C206" s="41"/>
      <c r="D206" s="218" t="s">
        <v>127</v>
      </c>
      <c r="E206" s="41"/>
      <c r="F206" s="219" t="s">
        <v>603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127</v>
      </c>
      <c r="AU206" s="18" t="s">
        <v>82</v>
      </c>
    </row>
    <row r="207" s="2" customFormat="1">
      <c r="A207" s="39"/>
      <c r="B207" s="40"/>
      <c r="C207" s="41"/>
      <c r="D207" s="223" t="s">
        <v>129</v>
      </c>
      <c r="E207" s="41"/>
      <c r="F207" s="224" t="s">
        <v>604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129</v>
      </c>
      <c r="AU207" s="18" t="s">
        <v>82</v>
      </c>
    </row>
    <row r="208" s="13" customFormat="1">
      <c r="A208" s="13"/>
      <c r="B208" s="225"/>
      <c r="C208" s="226"/>
      <c r="D208" s="218" t="s">
        <v>161</v>
      </c>
      <c r="E208" s="227" t="s">
        <v>19</v>
      </c>
      <c r="F208" s="228" t="s">
        <v>605</v>
      </c>
      <c r="G208" s="226"/>
      <c r="H208" s="227" t="s">
        <v>19</v>
      </c>
      <c r="I208" s="229"/>
      <c r="J208" s="226"/>
      <c r="K208" s="226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161</v>
      </c>
      <c r="AU208" s="234" t="s">
        <v>82</v>
      </c>
      <c r="AV208" s="13" t="s">
        <v>80</v>
      </c>
      <c r="AW208" s="13" t="s">
        <v>33</v>
      </c>
      <c r="AX208" s="13" t="s">
        <v>72</v>
      </c>
      <c r="AY208" s="234" t="s">
        <v>118</v>
      </c>
    </row>
    <row r="209" s="14" customFormat="1">
      <c r="A209" s="14"/>
      <c r="B209" s="235"/>
      <c r="C209" s="236"/>
      <c r="D209" s="218" t="s">
        <v>161</v>
      </c>
      <c r="E209" s="237" t="s">
        <v>19</v>
      </c>
      <c r="F209" s="238" t="s">
        <v>606</v>
      </c>
      <c r="G209" s="236"/>
      <c r="H209" s="239">
        <v>12.710000000000001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161</v>
      </c>
      <c r="AU209" s="245" t="s">
        <v>82</v>
      </c>
      <c r="AV209" s="14" t="s">
        <v>82</v>
      </c>
      <c r="AW209" s="14" t="s">
        <v>33</v>
      </c>
      <c r="AX209" s="14" t="s">
        <v>80</v>
      </c>
      <c r="AY209" s="245" t="s">
        <v>118</v>
      </c>
    </row>
    <row r="210" s="12" customFormat="1" ht="22.8" customHeight="1">
      <c r="A210" s="12"/>
      <c r="B210" s="189"/>
      <c r="C210" s="190"/>
      <c r="D210" s="191" t="s">
        <v>71</v>
      </c>
      <c r="E210" s="203" t="s">
        <v>397</v>
      </c>
      <c r="F210" s="203" t="s">
        <v>398</v>
      </c>
      <c r="G210" s="190"/>
      <c r="H210" s="190"/>
      <c r="I210" s="193"/>
      <c r="J210" s="204">
        <f>BK210</f>
        <v>0</v>
      </c>
      <c r="K210" s="190"/>
      <c r="L210" s="195"/>
      <c r="M210" s="196"/>
      <c r="N210" s="197"/>
      <c r="O210" s="197"/>
      <c r="P210" s="198">
        <f>SUM(P211:P232)</f>
        <v>0</v>
      </c>
      <c r="Q210" s="197"/>
      <c r="R210" s="198">
        <f>SUM(R211:R232)</f>
        <v>0</v>
      </c>
      <c r="S210" s="197"/>
      <c r="T210" s="199">
        <f>SUM(T211:T232)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0" t="s">
        <v>80</v>
      </c>
      <c r="AT210" s="201" t="s">
        <v>71</v>
      </c>
      <c r="AU210" s="201" t="s">
        <v>80</v>
      </c>
      <c r="AY210" s="200" t="s">
        <v>118</v>
      </c>
      <c r="BK210" s="202">
        <f>SUM(BK211:BK232)</f>
        <v>0</v>
      </c>
    </row>
    <row r="211" s="2" customFormat="1" ht="24.15" customHeight="1">
      <c r="A211" s="39"/>
      <c r="B211" s="40"/>
      <c r="C211" s="205" t="s">
        <v>301</v>
      </c>
      <c r="D211" s="205" t="s">
        <v>120</v>
      </c>
      <c r="E211" s="206" t="s">
        <v>607</v>
      </c>
      <c r="F211" s="207" t="s">
        <v>608</v>
      </c>
      <c r="G211" s="208" t="s">
        <v>168</v>
      </c>
      <c r="H211" s="209">
        <v>1.9490000000000001</v>
      </c>
      <c r="I211" s="210"/>
      <c r="J211" s="211">
        <f>ROUND(I211*H211,2)</f>
        <v>0</v>
      </c>
      <c r="K211" s="207" t="s">
        <v>124</v>
      </c>
      <c r="L211" s="45"/>
      <c r="M211" s="212" t="s">
        <v>19</v>
      </c>
      <c r="N211" s="213" t="s">
        <v>43</v>
      </c>
      <c r="O211" s="85"/>
      <c r="P211" s="214">
        <f>O211*H211</f>
        <v>0</v>
      </c>
      <c r="Q211" s="214">
        <v>0</v>
      </c>
      <c r="R211" s="214">
        <f>Q211*H211</f>
        <v>0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125</v>
      </c>
      <c r="AT211" s="216" t="s">
        <v>120</v>
      </c>
      <c r="AU211" s="216" t="s">
        <v>82</v>
      </c>
      <c r="AY211" s="18" t="s">
        <v>118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80</v>
      </c>
      <c r="BK211" s="217">
        <f>ROUND(I211*H211,2)</f>
        <v>0</v>
      </c>
      <c r="BL211" s="18" t="s">
        <v>125</v>
      </c>
      <c r="BM211" s="216" t="s">
        <v>609</v>
      </c>
    </row>
    <row r="212" s="2" customFormat="1">
      <c r="A212" s="39"/>
      <c r="B212" s="40"/>
      <c r="C212" s="41"/>
      <c r="D212" s="218" t="s">
        <v>127</v>
      </c>
      <c r="E212" s="41"/>
      <c r="F212" s="219" t="s">
        <v>610</v>
      </c>
      <c r="G212" s="41"/>
      <c r="H212" s="41"/>
      <c r="I212" s="220"/>
      <c r="J212" s="41"/>
      <c r="K212" s="41"/>
      <c r="L212" s="45"/>
      <c r="M212" s="221"/>
      <c r="N212" s="222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127</v>
      </c>
      <c r="AU212" s="18" t="s">
        <v>82</v>
      </c>
    </row>
    <row r="213" s="2" customFormat="1">
      <c r="A213" s="39"/>
      <c r="B213" s="40"/>
      <c r="C213" s="41"/>
      <c r="D213" s="223" t="s">
        <v>129</v>
      </c>
      <c r="E213" s="41"/>
      <c r="F213" s="224" t="s">
        <v>611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129</v>
      </c>
      <c r="AU213" s="18" t="s">
        <v>82</v>
      </c>
    </row>
    <row r="214" s="13" customFormat="1">
      <c r="A214" s="13"/>
      <c r="B214" s="225"/>
      <c r="C214" s="226"/>
      <c r="D214" s="218" t="s">
        <v>161</v>
      </c>
      <c r="E214" s="227" t="s">
        <v>19</v>
      </c>
      <c r="F214" s="228" t="s">
        <v>612</v>
      </c>
      <c r="G214" s="226"/>
      <c r="H214" s="227" t="s">
        <v>19</v>
      </c>
      <c r="I214" s="229"/>
      <c r="J214" s="226"/>
      <c r="K214" s="226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161</v>
      </c>
      <c r="AU214" s="234" t="s">
        <v>82</v>
      </c>
      <c r="AV214" s="13" t="s">
        <v>80</v>
      </c>
      <c r="AW214" s="13" t="s">
        <v>33</v>
      </c>
      <c r="AX214" s="13" t="s">
        <v>72</v>
      </c>
      <c r="AY214" s="234" t="s">
        <v>118</v>
      </c>
    </row>
    <row r="215" s="14" customFormat="1">
      <c r="A215" s="14"/>
      <c r="B215" s="235"/>
      <c r="C215" s="236"/>
      <c r="D215" s="218" t="s">
        <v>161</v>
      </c>
      <c r="E215" s="237" t="s">
        <v>19</v>
      </c>
      <c r="F215" s="238" t="s">
        <v>613</v>
      </c>
      <c r="G215" s="236"/>
      <c r="H215" s="239">
        <v>1.9490000000000001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161</v>
      </c>
      <c r="AU215" s="245" t="s">
        <v>82</v>
      </c>
      <c r="AV215" s="14" t="s">
        <v>82</v>
      </c>
      <c r="AW215" s="14" t="s">
        <v>33</v>
      </c>
      <c r="AX215" s="14" t="s">
        <v>80</v>
      </c>
      <c r="AY215" s="245" t="s">
        <v>118</v>
      </c>
    </row>
    <row r="216" s="2" customFormat="1" ht="24.15" customHeight="1">
      <c r="A216" s="39"/>
      <c r="B216" s="40"/>
      <c r="C216" s="205" t="s">
        <v>308</v>
      </c>
      <c r="D216" s="205" t="s">
        <v>120</v>
      </c>
      <c r="E216" s="206" t="s">
        <v>607</v>
      </c>
      <c r="F216" s="207" t="s">
        <v>608</v>
      </c>
      <c r="G216" s="208" t="s">
        <v>168</v>
      </c>
      <c r="H216" s="209">
        <v>13.624000000000001</v>
      </c>
      <c r="I216" s="210"/>
      <c r="J216" s="211">
        <f>ROUND(I216*H216,2)</f>
        <v>0</v>
      </c>
      <c r="K216" s="207" t="s">
        <v>124</v>
      </c>
      <c r="L216" s="45"/>
      <c r="M216" s="212" t="s">
        <v>19</v>
      </c>
      <c r="N216" s="213" t="s">
        <v>43</v>
      </c>
      <c r="O216" s="85"/>
      <c r="P216" s="214">
        <f>O216*H216</f>
        <v>0</v>
      </c>
      <c r="Q216" s="214">
        <v>0</v>
      </c>
      <c r="R216" s="214">
        <f>Q216*H216</f>
        <v>0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125</v>
      </c>
      <c r="AT216" s="216" t="s">
        <v>120</v>
      </c>
      <c r="AU216" s="216" t="s">
        <v>82</v>
      </c>
      <c r="AY216" s="18" t="s">
        <v>118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80</v>
      </c>
      <c r="BK216" s="217">
        <f>ROUND(I216*H216,2)</f>
        <v>0</v>
      </c>
      <c r="BL216" s="18" t="s">
        <v>125</v>
      </c>
      <c r="BM216" s="216" t="s">
        <v>614</v>
      </c>
    </row>
    <row r="217" s="2" customFormat="1">
      <c r="A217" s="39"/>
      <c r="B217" s="40"/>
      <c r="C217" s="41"/>
      <c r="D217" s="218" t="s">
        <v>127</v>
      </c>
      <c r="E217" s="41"/>
      <c r="F217" s="219" t="s">
        <v>610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127</v>
      </c>
      <c r="AU217" s="18" t="s">
        <v>82</v>
      </c>
    </row>
    <row r="218" s="2" customFormat="1">
      <c r="A218" s="39"/>
      <c r="B218" s="40"/>
      <c r="C218" s="41"/>
      <c r="D218" s="223" t="s">
        <v>129</v>
      </c>
      <c r="E218" s="41"/>
      <c r="F218" s="224" t="s">
        <v>611</v>
      </c>
      <c r="G218" s="41"/>
      <c r="H218" s="41"/>
      <c r="I218" s="220"/>
      <c r="J218" s="41"/>
      <c r="K218" s="41"/>
      <c r="L218" s="45"/>
      <c r="M218" s="221"/>
      <c r="N218" s="222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129</v>
      </c>
      <c r="AU218" s="18" t="s">
        <v>82</v>
      </c>
    </row>
    <row r="219" s="2" customFormat="1" ht="24.15" customHeight="1">
      <c r="A219" s="39"/>
      <c r="B219" s="40"/>
      <c r="C219" s="205" t="s">
        <v>314</v>
      </c>
      <c r="D219" s="205" t="s">
        <v>120</v>
      </c>
      <c r="E219" s="206" t="s">
        <v>615</v>
      </c>
      <c r="F219" s="207" t="s">
        <v>616</v>
      </c>
      <c r="G219" s="208" t="s">
        <v>168</v>
      </c>
      <c r="H219" s="209">
        <v>27.286000000000001</v>
      </c>
      <c r="I219" s="210"/>
      <c r="J219" s="211">
        <f>ROUND(I219*H219,2)</f>
        <v>0</v>
      </c>
      <c r="K219" s="207" t="s">
        <v>124</v>
      </c>
      <c r="L219" s="45"/>
      <c r="M219" s="212" t="s">
        <v>19</v>
      </c>
      <c r="N219" s="213" t="s">
        <v>43</v>
      </c>
      <c r="O219" s="85"/>
      <c r="P219" s="214">
        <f>O219*H219</f>
        <v>0</v>
      </c>
      <c r="Q219" s="214">
        <v>0</v>
      </c>
      <c r="R219" s="214">
        <f>Q219*H219</f>
        <v>0</v>
      </c>
      <c r="S219" s="214">
        <v>0</v>
      </c>
      <c r="T219" s="21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125</v>
      </c>
      <c r="AT219" s="216" t="s">
        <v>120</v>
      </c>
      <c r="AU219" s="216" t="s">
        <v>82</v>
      </c>
      <c r="AY219" s="18" t="s">
        <v>118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80</v>
      </c>
      <c r="BK219" s="217">
        <f>ROUND(I219*H219,2)</f>
        <v>0</v>
      </c>
      <c r="BL219" s="18" t="s">
        <v>125</v>
      </c>
      <c r="BM219" s="216" t="s">
        <v>617</v>
      </c>
    </row>
    <row r="220" s="2" customFormat="1">
      <c r="A220" s="39"/>
      <c r="B220" s="40"/>
      <c r="C220" s="41"/>
      <c r="D220" s="218" t="s">
        <v>127</v>
      </c>
      <c r="E220" s="41"/>
      <c r="F220" s="219" t="s">
        <v>618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127</v>
      </c>
      <c r="AU220" s="18" t="s">
        <v>82</v>
      </c>
    </row>
    <row r="221" s="2" customFormat="1">
      <c r="A221" s="39"/>
      <c r="B221" s="40"/>
      <c r="C221" s="41"/>
      <c r="D221" s="223" t="s">
        <v>129</v>
      </c>
      <c r="E221" s="41"/>
      <c r="F221" s="224" t="s">
        <v>619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129</v>
      </c>
      <c r="AU221" s="18" t="s">
        <v>82</v>
      </c>
    </row>
    <row r="222" s="13" customFormat="1">
      <c r="A222" s="13"/>
      <c r="B222" s="225"/>
      <c r="C222" s="226"/>
      <c r="D222" s="218" t="s">
        <v>161</v>
      </c>
      <c r="E222" s="227" t="s">
        <v>19</v>
      </c>
      <c r="F222" s="228" t="s">
        <v>612</v>
      </c>
      <c r="G222" s="226"/>
      <c r="H222" s="227" t="s">
        <v>19</v>
      </c>
      <c r="I222" s="229"/>
      <c r="J222" s="226"/>
      <c r="K222" s="226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161</v>
      </c>
      <c r="AU222" s="234" t="s">
        <v>82</v>
      </c>
      <c r="AV222" s="13" t="s">
        <v>80</v>
      </c>
      <c r="AW222" s="13" t="s">
        <v>33</v>
      </c>
      <c r="AX222" s="13" t="s">
        <v>72</v>
      </c>
      <c r="AY222" s="234" t="s">
        <v>118</v>
      </c>
    </row>
    <row r="223" s="14" customFormat="1">
      <c r="A223" s="14"/>
      <c r="B223" s="235"/>
      <c r="C223" s="236"/>
      <c r="D223" s="218" t="s">
        <v>161</v>
      </c>
      <c r="E223" s="237" t="s">
        <v>19</v>
      </c>
      <c r="F223" s="238" t="s">
        <v>620</v>
      </c>
      <c r="G223" s="236"/>
      <c r="H223" s="239">
        <v>27.286000000000001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5" t="s">
        <v>161</v>
      </c>
      <c r="AU223" s="245" t="s">
        <v>82</v>
      </c>
      <c r="AV223" s="14" t="s">
        <v>82</v>
      </c>
      <c r="AW223" s="14" t="s">
        <v>33</v>
      </c>
      <c r="AX223" s="14" t="s">
        <v>80</v>
      </c>
      <c r="AY223" s="245" t="s">
        <v>118</v>
      </c>
    </row>
    <row r="224" s="2" customFormat="1" ht="24.15" customHeight="1">
      <c r="A224" s="39"/>
      <c r="B224" s="40"/>
      <c r="C224" s="205" t="s">
        <v>319</v>
      </c>
      <c r="D224" s="205" t="s">
        <v>120</v>
      </c>
      <c r="E224" s="206" t="s">
        <v>615</v>
      </c>
      <c r="F224" s="207" t="s">
        <v>616</v>
      </c>
      <c r="G224" s="208" t="s">
        <v>168</v>
      </c>
      <c r="H224" s="209">
        <v>190.73599999999999</v>
      </c>
      <c r="I224" s="210"/>
      <c r="J224" s="211">
        <f>ROUND(I224*H224,2)</f>
        <v>0</v>
      </c>
      <c r="K224" s="207" t="s">
        <v>124</v>
      </c>
      <c r="L224" s="45"/>
      <c r="M224" s="212" t="s">
        <v>19</v>
      </c>
      <c r="N224" s="213" t="s">
        <v>43</v>
      </c>
      <c r="O224" s="85"/>
      <c r="P224" s="214">
        <f>O224*H224</f>
        <v>0</v>
      </c>
      <c r="Q224" s="214">
        <v>0</v>
      </c>
      <c r="R224" s="214">
        <f>Q224*H224</f>
        <v>0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125</v>
      </c>
      <c r="AT224" s="216" t="s">
        <v>120</v>
      </c>
      <c r="AU224" s="216" t="s">
        <v>82</v>
      </c>
      <c r="AY224" s="18" t="s">
        <v>118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80</v>
      </c>
      <c r="BK224" s="217">
        <f>ROUND(I224*H224,2)</f>
        <v>0</v>
      </c>
      <c r="BL224" s="18" t="s">
        <v>125</v>
      </c>
      <c r="BM224" s="216" t="s">
        <v>621</v>
      </c>
    </row>
    <row r="225" s="2" customFormat="1">
      <c r="A225" s="39"/>
      <c r="B225" s="40"/>
      <c r="C225" s="41"/>
      <c r="D225" s="218" t="s">
        <v>127</v>
      </c>
      <c r="E225" s="41"/>
      <c r="F225" s="219" t="s">
        <v>618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127</v>
      </c>
      <c r="AU225" s="18" t="s">
        <v>82</v>
      </c>
    </row>
    <row r="226" s="2" customFormat="1">
      <c r="A226" s="39"/>
      <c r="B226" s="40"/>
      <c r="C226" s="41"/>
      <c r="D226" s="223" t="s">
        <v>129</v>
      </c>
      <c r="E226" s="41"/>
      <c r="F226" s="224" t="s">
        <v>619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129</v>
      </c>
      <c r="AU226" s="18" t="s">
        <v>82</v>
      </c>
    </row>
    <row r="227" s="14" customFormat="1">
      <c r="A227" s="14"/>
      <c r="B227" s="235"/>
      <c r="C227" s="236"/>
      <c r="D227" s="218" t="s">
        <v>161</v>
      </c>
      <c r="E227" s="236"/>
      <c r="F227" s="238" t="s">
        <v>622</v>
      </c>
      <c r="G227" s="236"/>
      <c r="H227" s="239">
        <v>190.73599999999999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161</v>
      </c>
      <c r="AU227" s="245" t="s">
        <v>82</v>
      </c>
      <c r="AV227" s="14" t="s">
        <v>82</v>
      </c>
      <c r="AW227" s="14" t="s">
        <v>4</v>
      </c>
      <c r="AX227" s="14" t="s">
        <v>80</v>
      </c>
      <c r="AY227" s="245" t="s">
        <v>118</v>
      </c>
    </row>
    <row r="228" s="2" customFormat="1" ht="16.5" customHeight="1">
      <c r="A228" s="39"/>
      <c r="B228" s="40"/>
      <c r="C228" s="205" t="s">
        <v>323</v>
      </c>
      <c r="D228" s="205" t="s">
        <v>120</v>
      </c>
      <c r="E228" s="206" t="s">
        <v>623</v>
      </c>
      <c r="F228" s="207" t="s">
        <v>19</v>
      </c>
      <c r="G228" s="208" t="s">
        <v>168</v>
      </c>
      <c r="H228" s="209">
        <v>1.9490000000000001</v>
      </c>
      <c r="I228" s="210"/>
      <c r="J228" s="211">
        <f>ROUND(I228*H228,2)</f>
        <v>0</v>
      </c>
      <c r="K228" s="207" t="s">
        <v>19</v>
      </c>
      <c r="L228" s="45"/>
      <c r="M228" s="212" t="s">
        <v>19</v>
      </c>
      <c r="N228" s="213" t="s">
        <v>43</v>
      </c>
      <c r="O228" s="85"/>
      <c r="P228" s="214">
        <f>O228*H228</f>
        <v>0</v>
      </c>
      <c r="Q228" s="214">
        <v>0</v>
      </c>
      <c r="R228" s="214">
        <f>Q228*H228</f>
        <v>0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125</v>
      </c>
      <c r="AT228" s="216" t="s">
        <v>120</v>
      </c>
      <c r="AU228" s="216" t="s">
        <v>82</v>
      </c>
      <c r="AY228" s="18" t="s">
        <v>118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80</v>
      </c>
      <c r="BK228" s="217">
        <f>ROUND(I228*H228,2)</f>
        <v>0</v>
      </c>
      <c r="BL228" s="18" t="s">
        <v>125</v>
      </c>
      <c r="BM228" s="216" t="s">
        <v>624</v>
      </c>
    </row>
    <row r="229" s="2" customFormat="1">
      <c r="A229" s="39"/>
      <c r="B229" s="40"/>
      <c r="C229" s="41"/>
      <c r="D229" s="218" t="s">
        <v>127</v>
      </c>
      <c r="E229" s="41"/>
      <c r="F229" s="219" t="s">
        <v>625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127</v>
      </c>
      <c r="AU229" s="18" t="s">
        <v>82</v>
      </c>
    </row>
    <row r="230" s="2" customFormat="1" ht="37.8" customHeight="1">
      <c r="A230" s="39"/>
      <c r="B230" s="40"/>
      <c r="C230" s="205" t="s">
        <v>328</v>
      </c>
      <c r="D230" s="205" t="s">
        <v>120</v>
      </c>
      <c r="E230" s="206" t="s">
        <v>626</v>
      </c>
      <c r="F230" s="207" t="s">
        <v>627</v>
      </c>
      <c r="G230" s="208" t="s">
        <v>168</v>
      </c>
      <c r="H230" s="209">
        <v>15.205</v>
      </c>
      <c r="I230" s="210"/>
      <c r="J230" s="211">
        <f>ROUND(I230*H230,2)</f>
        <v>0</v>
      </c>
      <c r="K230" s="207" t="s">
        <v>124</v>
      </c>
      <c r="L230" s="45"/>
      <c r="M230" s="212" t="s">
        <v>19</v>
      </c>
      <c r="N230" s="213" t="s">
        <v>43</v>
      </c>
      <c r="O230" s="85"/>
      <c r="P230" s="214">
        <f>O230*H230</f>
        <v>0</v>
      </c>
      <c r="Q230" s="214">
        <v>0</v>
      </c>
      <c r="R230" s="214">
        <f>Q230*H230</f>
        <v>0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125</v>
      </c>
      <c r="AT230" s="216" t="s">
        <v>120</v>
      </c>
      <c r="AU230" s="216" t="s">
        <v>82</v>
      </c>
      <c r="AY230" s="18" t="s">
        <v>118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80</v>
      </c>
      <c r="BK230" s="217">
        <f>ROUND(I230*H230,2)</f>
        <v>0</v>
      </c>
      <c r="BL230" s="18" t="s">
        <v>125</v>
      </c>
      <c r="BM230" s="216" t="s">
        <v>628</v>
      </c>
    </row>
    <row r="231" s="2" customFormat="1">
      <c r="A231" s="39"/>
      <c r="B231" s="40"/>
      <c r="C231" s="41"/>
      <c r="D231" s="218" t="s">
        <v>127</v>
      </c>
      <c r="E231" s="41"/>
      <c r="F231" s="219" t="s">
        <v>629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127</v>
      </c>
      <c r="AU231" s="18" t="s">
        <v>82</v>
      </c>
    </row>
    <row r="232" s="2" customFormat="1">
      <c r="A232" s="39"/>
      <c r="B232" s="40"/>
      <c r="C232" s="41"/>
      <c r="D232" s="223" t="s">
        <v>129</v>
      </c>
      <c r="E232" s="41"/>
      <c r="F232" s="224" t="s">
        <v>630</v>
      </c>
      <c r="G232" s="41"/>
      <c r="H232" s="41"/>
      <c r="I232" s="220"/>
      <c r="J232" s="41"/>
      <c r="K232" s="41"/>
      <c r="L232" s="45"/>
      <c r="M232" s="221"/>
      <c r="N232" s="222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129</v>
      </c>
      <c r="AU232" s="18" t="s">
        <v>82</v>
      </c>
    </row>
    <row r="233" s="12" customFormat="1" ht="22.8" customHeight="1">
      <c r="A233" s="12"/>
      <c r="B233" s="189"/>
      <c r="C233" s="190"/>
      <c r="D233" s="191" t="s">
        <v>71</v>
      </c>
      <c r="E233" s="203" t="s">
        <v>443</v>
      </c>
      <c r="F233" s="203" t="s">
        <v>444</v>
      </c>
      <c r="G233" s="190"/>
      <c r="H233" s="190"/>
      <c r="I233" s="193"/>
      <c r="J233" s="204">
        <f>BK233</f>
        <v>0</v>
      </c>
      <c r="K233" s="190"/>
      <c r="L233" s="195"/>
      <c r="M233" s="196"/>
      <c r="N233" s="197"/>
      <c r="O233" s="197"/>
      <c r="P233" s="198">
        <f>SUM(P234:P236)</f>
        <v>0</v>
      </c>
      <c r="Q233" s="197"/>
      <c r="R233" s="198">
        <f>SUM(R234:R236)</f>
        <v>0</v>
      </c>
      <c r="S233" s="197"/>
      <c r="T233" s="199">
        <f>SUM(T234:T236)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0" t="s">
        <v>80</v>
      </c>
      <c r="AT233" s="201" t="s">
        <v>71</v>
      </c>
      <c r="AU233" s="201" t="s">
        <v>80</v>
      </c>
      <c r="AY233" s="200" t="s">
        <v>118</v>
      </c>
      <c r="BK233" s="202">
        <f>SUM(BK234:BK236)</f>
        <v>0</v>
      </c>
    </row>
    <row r="234" s="2" customFormat="1" ht="24.15" customHeight="1">
      <c r="A234" s="39"/>
      <c r="B234" s="40"/>
      <c r="C234" s="205" t="s">
        <v>333</v>
      </c>
      <c r="D234" s="205" t="s">
        <v>120</v>
      </c>
      <c r="E234" s="206" t="s">
        <v>631</v>
      </c>
      <c r="F234" s="207" t="s">
        <v>632</v>
      </c>
      <c r="G234" s="208" t="s">
        <v>168</v>
      </c>
      <c r="H234" s="209">
        <v>15.278000000000001</v>
      </c>
      <c r="I234" s="210"/>
      <c r="J234" s="211">
        <f>ROUND(I234*H234,2)</f>
        <v>0</v>
      </c>
      <c r="K234" s="207" t="s">
        <v>124</v>
      </c>
      <c r="L234" s="45"/>
      <c r="M234" s="212" t="s">
        <v>19</v>
      </c>
      <c r="N234" s="213" t="s">
        <v>43</v>
      </c>
      <c r="O234" s="85"/>
      <c r="P234" s="214">
        <f>O234*H234</f>
        <v>0</v>
      </c>
      <c r="Q234" s="214">
        <v>0</v>
      </c>
      <c r="R234" s="214">
        <f>Q234*H234</f>
        <v>0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125</v>
      </c>
      <c r="AT234" s="216" t="s">
        <v>120</v>
      </c>
      <c r="AU234" s="216" t="s">
        <v>82</v>
      </c>
      <c r="AY234" s="18" t="s">
        <v>118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80</v>
      </c>
      <c r="BK234" s="217">
        <f>ROUND(I234*H234,2)</f>
        <v>0</v>
      </c>
      <c r="BL234" s="18" t="s">
        <v>125</v>
      </c>
      <c r="BM234" s="216" t="s">
        <v>633</v>
      </c>
    </row>
    <row r="235" s="2" customFormat="1">
      <c r="A235" s="39"/>
      <c r="B235" s="40"/>
      <c r="C235" s="41"/>
      <c r="D235" s="218" t="s">
        <v>127</v>
      </c>
      <c r="E235" s="41"/>
      <c r="F235" s="219" t="s">
        <v>634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127</v>
      </c>
      <c r="AU235" s="18" t="s">
        <v>82</v>
      </c>
    </row>
    <row r="236" s="2" customFormat="1">
      <c r="A236" s="39"/>
      <c r="B236" s="40"/>
      <c r="C236" s="41"/>
      <c r="D236" s="223" t="s">
        <v>129</v>
      </c>
      <c r="E236" s="41"/>
      <c r="F236" s="224" t="s">
        <v>635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129</v>
      </c>
      <c r="AU236" s="18" t="s">
        <v>82</v>
      </c>
    </row>
    <row r="237" s="12" customFormat="1" ht="25.92" customHeight="1">
      <c r="A237" s="12"/>
      <c r="B237" s="189"/>
      <c r="C237" s="190"/>
      <c r="D237" s="191" t="s">
        <v>71</v>
      </c>
      <c r="E237" s="192" t="s">
        <v>636</v>
      </c>
      <c r="F237" s="192" t="s">
        <v>637</v>
      </c>
      <c r="G237" s="190"/>
      <c r="H237" s="190"/>
      <c r="I237" s="193"/>
      <c r="J237" s="194">
        <f>BK237</f>
        <v>0</v>
      </c>
      <c r="K237" s="190"/>
      <c r="L237" s="195"/>
      <c r="M237" s="196"/>
      <c r="N237" s="197"/>
      <c r="O237" s="197"/>
      <c r="P237" s="198">
        <f>P238+P276</f>
        <v>0</v>
      </c>
      <c r="Q237" s="197"/>
      <c r="R237" s="198">
        <f>R238+R276</f>
        <v>0.28021136000000002</v>
      </c>
      <c r="S237" s="197"/>
      <c r="T237" s="199">
        <f>T238+T276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0" t="s">
        <v>82</v>
      </c>
      <c r="AT237" s="201" t="s">
        <v>71</v>
      </c>
      <c r="AU237" s="201" t="s">
        <v>72</v>
      </c>
      <c r="AY237" s="200" t="s">
        <v>118</v>
      </c>
      <c r="BK237" s="202">
        <f>BK238+BK276</f>
        <v>0</v>
      </c>
    </row>
    <row r="238" s="12" customFormat="1" ht="22.8" customHeight="1">
      <c r="A238" s="12"/>
      <c r="B238" s="189"/>
      <c r="C238" s="190"/>
      <c r="D238" s="191" t="s">
        <v>71</v>
      </c>
      <c r="E238" s="203" t="s">
        <v>638</v>
      </c>
      <c r="F238" s="203" t="s">
        <v>639</v>
      </c>
      <c r="G238" s="190"/>
      <c r="H238" s="190"/>
      <c r="I238" s="193"/>
      <c r="J238" s="204">
        <f>BK238</f>
        <v>0</v>
      </c>
      <c r="K238" s="190"/>
      <c r="L238" s="195"/>
      <c r="M238" s="196"/>
      <c r="N238" s="197"/>
      <c r="O238" s="197"/>
      <c r="P238" s="198">
        <f>SUM(P239:P275)</f>
        <v>0</v>
      </c>
      <c r="Q238" s="197"/>
      <c r="R238" s="198">
        <f>SUM(R239:R275)</f>
        <v>0.036487360000000003</v>
      </c>
      <c r="S238" s="197"/>
      <c r="T238" s="199">
        <f>SUM(T239:T275)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0" t="s">
        <v>82</v>
      </c>
      <c r="AT238" s="201" t="s">
        <v>71</v>
      </c>
      <c r="AU238" s="201" t="s">
        <v>80</v>
      </c>
      <c r="AY238" s="200" t="s">
        <v>118</v>
      </c>
      <c r="BK238" s="202">
        <f>SUM(BK239:BK275)</f>
        <v>0</v>
      </c>
    </row>
    <row r="239" s="2" customFormat="1" ht="24.15" customHeight="1">
      <c r="A239" s="39"/>
      <c r="B239" s="40"/>
      <c r="C239" s="205" t="s">
        <v>339</v>
      </c>
      <c r="D239" s="205" t="s">
        <v>120</v>
      </c>
      <c r="E239" s="206" t="s">
        <v>640</v>
      </c>
      <c r="F239" s="207" t="s">
        <v>641</v>
      </c>
      <c r="G239" s="208" t="s">
        <v>123</v>
      </c>
      <c r="H239" s="209">
        <v>3.4990000000000001</v>
      </c>
      <c r="I239" s="210"/>
      <c r="J239" s="211">
        <f>ROUND(I239*H239,2)</f>
        <v>0</v>
      </c>
      <c r="K239" s="207" t="s">
        <v>124</v>
      </c>
      <c r="L239" s="45"/>
      <c r="M239" s="212" t="s">
        <v>19</v>
      </c>
      <c r="N239" s="213" t="s">
        <v>43</v>
      </c>
      <c r="O239" s="85"/>
      <c r="P239" s="214">
        <f>O239*H239</f>
        <v>0</v>
      </c>
      <c r="Q239" s="214">
        <v>0</v>
      </c>
      <c r="R239" s="214">
        <f>Q239*H239</f>
        <v>0</v>
      </c>
      <c r="S239" s="214">
        <v>0</v>
      </c>
      <c r="T239" s="215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6" t="s">
        <v>227</v>
      </c>
      <c r="AT239" s="216" t="s">
        <v>120</v>
      </c>
      <c r="AU239" s="216" t="s">
        <v>82</v>
      </c>
      <c r="AY239" s="18" t="s">
        <v>118</v>
      </c>
      <c r="BE239" s="217">
        <f>IF(N239="základní",J239,0)</f>
        <v>0</v>
      </c>
      <c r="BF239" s="217">
        <f>IF(N239="snížená",J239,0)</f>
        <v>0</v>
      </c>
      <c r="BG239" s="217">
        <f>IF(N239="zákl. přenesená",J239,0)</f>
        <v>0</v>
      </c>
      <c r="BH239" s="217">
        <f>IF(N239="sníž. přenesená",J239,0)</f>
        <v>0</v>
      </c>
      <c r="BI239" s="217">
        <f>IF(N239="nulová",J239,0)</f>
        <v>0</v>
      </c>
      <c r="BJ239" s="18" t="s">
        <v>80</v>
      </c>
      <c r="BK239" s="217">
        <f>ROUND(I239*H239,2)</f>
        <v>0</v>
      </c>
      <c r="BL239" s="18" t="s">
        <v>227</v>
      </c>
      <c r="BM239" s="216" t="s">
        <v>642</v>
      </c>
    </row>
    <row r="240" s="2" customFormat="1">
      <c r="A240" s="39"/>
      <c r="B240" s="40"/>
      <c r="C240" s="41"/>
      <c r="D240" s="218" t="s">
        <v>127</v>
      </c>
      <c r="E240" s="41"/>
      <c r="F240" s="219" t="s">
        <v>643</v>
      </c>
      <c r="G240" s="41"/>
      <c r="H240" s="41"/>
      <c r="I240" s="220"/>
      <c r="J240" s="41"/>
      <c r="K240" s="41"/>
      <c r="L240" s="45"/>
      <c r="M240" s="221"/>
      <c r="N240" s="222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127</v>
      </c>
      <c r="AU240" s="18" t="s">
        <v>82</v>
      </c>
    </row>
    <row r="241" s="2" customFormat="1">
      <c r="A241" s="39"/>
      <c r="B241" s="40"/>
      <c r="C241" s="41"/>
      <c r="D241" s="223" t="s">
        <v>129</v>
      </c>
      <c r="E241" s="41"/>
      <c r="F241" s="224" t="s">
        <v>644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129</v>
      </c>
      <c r="AU241" s="18" t="s">
        <v>82</v>
      </c>
    </row>
    <row r="242" s="14" customFormat="1">
      <c r="A242" s="14"/>
      <c r="B242" s="235"/>
      <c r="C242" s="236"/>
      <c r="D242" s="218" t="s">
        <v>161</v>
      </c>
      <c r="E242" s="237" t="s">
        <v>19</v>
      </c>
      <c r="F242" s="238" t="s">
        <v>645</v>
      </c>
      <c r="G242" s="236"/>
      <c r="H242" s="239">
        <v>3.4990000000000001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161</v>
      </c>
      <c r="AU242" s="245" t="s">
        <v>82</v>
      </c>
      <c r="AV242" s="14" t="s">
        <v>82</v>
      </c>
      <c r="AW242" s="14" t="s">
        <v>33</v>
      </c>
      <c r="AX242" s="14" t="s">
        <v>80</v>
      </c>
      <c r="AY242" s="245" t="s">
        <v>118</v>
      </c>
    </row>
    <row r="243" s="2" customFormat="1" ht="16.5" customHeight="1">
      <c r="A243" s="39"/>
      <c r="B243" s="40"/>
      <c r="C243" s="246" t="s">
        <v>345</v>
      </c>
      <c r="D243" s="246" t="s">
        <v>165</v>
      </c>
      <c r="E243" s="247" t="s">
        <v>646</v>
      </c>
      <c r="F243" s="248" t="s">
        <v>647</v>
      </c>
      <c r="G243" s="249" t="s">
        <v>168</v>
      </c>
      <c r="H243" s="250">
        <v>0.001</v>
      </c>
      <c r="I243" s="251"/>
      <c r="J243" s="252">
        <f>ROUND(I243*H243,2)</f>
        <v>0</v>
      </c>
      <c r="K243" s="248" t="s">
        <v>124</v>
      </c>
      <c r="L243" s="253"/>
      <c r="M243" s="254" t="s">
        <v>19</v>
      </c>
      <c r="N243" s="255" t="s">
        <v>43</v>
      </c>
      <c r="O243" s="85"/>
      <c r="P243" s="214">
        <f>O243*H243</f>
        <v>0</v>
      </c>
      <c r="Q243" s="214">
        <v>1</v>
      </c>
      <c r="R243" s="214">
        <f>Q243*H243</f>
        <v>0.001</v>
      </c>
      <c r="S243" s="214">
        <v>0</v>
      </c>
      <c r="T243" s="21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6" t="s">
        <v>328</v>
      </c>
      <c r="AT243" s="216" t="s">
        <v>165</v>
      </c>
      <c r="AU243" s="216" t="s">
        <v>82</v>
      </c>
      <c r="AY243" s="18" t="s">
        <v>118</v>
      </c>
      <c r="BE243" s="217">
        <f>IF(N243="základní",J243,0)</f>
        <v>0</v>
      </c>
      <c r="BF243" s="217">
        <f>IF(N243="snížená",J243,0)</f>
        <v>0</v>
      </c>
      <c r="BG243" s="217">
        <f>IF(N243="zákl. přenesená",J243,0)</f>
        <v>0</v>
      </c>
      <c r="BH243" s="217">
        <f>IF(N243="sníž. přenesená",J243,0)</f>
        <v>0</v>
      </c>
      <c r="BI243" s="217">
        <f>IF(N243="nulová",J243,0)</f>
        <v>0</v>
      </c>
      <c r="BJ243" s="18" t="s">
        <v>80</v>
      </c>
      <c r="BK243" s="217">
        <f>ROUND(I243*H243,2)</f>
        <v>0</v>
      </c>
      <c r="BL243" s="18" t="s">
        <v>227</v>
      </c>
      <c r="BM243" s="216" t="s">
        <v>648</v>
      </c>
    </row>
    <row r="244" s="2" customFormat="1">
      <c r="A244" s="39"/>
      <c r="B244" s="40"/>
      <c r="C244" s="41"/>
      <c r="D244" s="218" t="s">
        <v>127</v>
      </c>
      <c r="E244" s="41"/>
      <c r="F244" s="219" t="s">
        <v>647</v>
      </c>
      <c r="G244" s="41"/>
      <c r="H244" s="41"/>
      <c r="I244" s="220"/>
      <c r="J244" s="41"/>
      <c r="K244" s="41"/>
      <c r="L244" s="45"/>
      <c r="M244" s="221"/>
      <c r="N244" s="222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127</v>
      </c>
      <c r="AU244" s="18" t="s">
        <v>82</v>
      </c>
    </row>
    <row r="245" s="14" customFormat="1">
      <c r="A245" s="14"/>
      <c r="B245" s="235"/>
      <c r="C245" s="236"/>
      <c r="D245" s="218" t="s">
        <v>161</v>
      </c>
      <c r="E245" s="236"/>
      <c r="F245" s="238" t="s">
        <v>649</v>
      </c>
      <c r="G245" s="236"/>
      <c r="H245" s="239">
        <v>0.001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161</v>
      </c>
      <c r="AU245" s="245" t="s">
        <v>82</v>
      </c>
      <c r="AV245" s="14" t="s">
        <v>82</v>
      </c>
      <c r="AW245" s="14" t="s">
        <v>4</v>
      </c>
      <c r="AX245" s="14" t="s">
        <v>80</v>
      </c>
      <c r="AY245" s="245" t="s">
        <v>118</v>
      </c>
    </row>
    <row r="246" s="2" customFormat="1" ht="24.15" customHeight="1">
      <c r="A246" s="39"/>
      <c r="B246" s="40"/>
      <c r="C246" s="205" t="s">
        <v>350</v>
      </c>
      <c r="D246" s="205" t="s">
        <v>120</v>
      </c>
      <c r="E246" s="206" t="s">
        <v>650</v>
      </c>
      <c r="F246" s="207" t="s">
        <v>651</v>
      </c>
      <c r="G246" s="208" t="s">
        <v>123</v>
      </c>
      <c r="H246" s="209">
        <v>2.4129999999999998</v>
      </c>
      <c r="I246" s="210"/>
      <c r="J246" s="211">
        <f>ROUND(I246*H246,2)</f>
        <v>0</v>
      </c>
      <c r="K246" s="207" t="s">
        <v>124</v>
      </c>
      <c r="L246" s="45"/>
      <c r="M246" s="212" t="s">
        <v>19</v>
      </c>
      <c r="N246" s="213" t="s">
        <v>43</v>
      </c>
      <c r="O246" s="85"/>
      <c r="P246" s="214">
        <f>O246*H246</f>
        <v>0</v>
      </c>
      <c r="Q246" s="214">
        <v>0</v>
      </c>
      <c r="R246" s="214">
        <f>Q246*H246</f>
        <v>0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227</v>
      </c>
      <c r="AT246" s="216" t="s">
        <v>120</v>
      </c>
      <c r="AU246" s="216" t="s">
        <v>82</v>
      </c>
      <c r="AY246" s="18" t="s">
        <v>118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80</v>
      </c>
      <c r="BK246" s="217">
        <f>ROUND(I246*H246,2)</f>
        <v>0</v>
      </c>
      <c r="BL246" s="18" t="s">
        <v>227</v>
      </c>
      <c r="BM246" s="216" t="s">
        <v>652</v>
      </c>
    </row>
    <row r="247" s="2" customFormat="1">
      <c r="A247" s="39"/>
      <c r="B247" s="40"/>
      <c r="C247" s="41"/>
      <c r="D247" s="218" t="s">
        <v>127</v>
      </c>
      <c r="E247" s="41"/>
      <c r="F247" s="219" t="s">
        <v>653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127</v>
      </c>
      <c r="AU247" s="18" t="s">
        <v>82</v>
      </c>
    </row>
    <row r="248" s="2" customFormat="1">
      <c r="A248" s="39"/>
      <c r="B248" s="40"/>
      <c r="C248" s="41"/>
      <c r="D248" s="223" t="s">
        <v>129</v>
      </c>
      <c r="E248" s="41"/>
      <c r="F248" s="224" t="s">
        <v>654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129</v>
      </c>
      <c r="AU248" s="18" t="s">
        <v>82</v>
      </c>
    </row>
    <row r="249" s="14" customFormat="1">
      <c r="A249" s="14"/>
      <c r="B249" s="235"/>
      <c r="C249" s="236"/>
      <c r="D249" s="218" t="s">
        <v>161</v>
      </c>
      <c r="E249" s="237" t="s">
        <v>19</v>
      </c>
      <c r="F249" s="238" t="s">
        <v>655</v>
      </c>
      <c r="G249" s="236"/>
      <c r="H249" s="239">
        <v>2.4129999999999998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5" t="s">
        <v>161</v>
      </c>
      <c r="AU249" s="245" t="s">
        <v>82</v>
      </c>
      <c r="AV249" s="14" t="s">
        <v>82</v>
      </c>
      <c r="AW249" s="14" t="s">
        <v>33</v>
      </c>
      <c r="AX249" s="14" t="s">
        <v>80</v>
      </c>
      <c r="AY249" s="245" t="s">
        <v>118</v>
      </c>
    </row>
    <row r="250" s="2" customFormat="1" ht="16.5" customHeight="1">
      <c r="A250" s="39"/>
      <c r="B250" s="40"/>
      <c r="C250" s="246" t="s">
        <v>356</v>
      </c>
      <c r="D250" s="246" t="s">
        <v>165</v>
      </c>
      <c r="E250" s="247" t="s">
        <v>646</v>
      </c>
      <c r="F250" s="248" t="s">
        <v>647</v>
      </c>
      <c r="G250" s="249" t="s">
        <v>168</v>
      </c>
      <c r="H250" s="250">
        <v>0.001</v>
      </c>
      <c r="I250" s="251"/>
      <c r="J250" s="252">
        <f>ROUND(I250*H250,2)</f>
        <v>0</v>
      </c>
      <c r="K250" s="248" t="s">
        <v>124</v>
      </c>
      <c r="L250" s="253"/>
      <c r="M250" s="254" t="s">
        <v>19</v>
      </c>
      <c r="N250" s="255" t="s">
        <v>43</v>
      </c>
      <c r="O250" s="85"/>
      <c r="P250" s="214">
        <f>O250*H250</f>
        <v>0</v>
      </c>
      <c r="Q250" s="214">
        <v>1</v>
      </c>
      <c r="R250" s="214">
        <f>Q250*H250</f>
        <v>0.001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328</v>
      </c>
      <c r="AT250" s="216" t="s">
        <v>165</v>
      </c>
      <c r="AU250" s="216" t="s">
        <v>82</v>
      </c>
      <c r="AY250" s="18" t="s">
        <v>118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80</v>
      </c>
      <c r="BK250" s="217">
        <f>ROUND(I250*H250,2)</f>
        <v>0</v>
      </c>
      <c r="BL250" s="18" t="s">
        <v>227</v>
      </c>
      <c r="BM250" s="216" t="s">
        <v>656</v>
      </c>
    </row>
    <row r="251" s="2" customFormat="1">
      <c r="A251" s="39"/>
      <c r="B251" s="40"/>
      <c r="C251" s="41"/>
      <c r="D251" s="218" t="s">
        <v>127</v>
      </c>
      <c r="E251" s="41"/>
      <c r="F251" s="219" t="s">
        <v>647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127</v>
      </c>
      <c r="AU251" s="18" t="s">
        <v>82</v>
      </c>
    </row>
    <row r="252" s="14" customFormat="1">
      <c r="A252" s="14"/>
      <c r="B252" s="235"/>
      <c r="C252" s="236"/>
      <c r="D252" s="218" t="s">
        <v>161</v>
      </c>
      <c r="E252" s="236"/>
      <c r="F252" s="238" t="s">
        <v>657</v>
      </c>
      <c r="G252" s="236"/>
      <c r="H252" s="239">
        <v>0.001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5" t="s">
        <v>161</v>
      </c>
      <c r="AU252" s="245" t="s">
        <v>82</v>
      </c>
      <c r="AV252" s="14" t="s">
        <v>82</v>
      </c>
      <c r="AW252" s="14" t="s">
        <v>4</v>
      </c>
      <c r="AX252" s="14" t="s">
        <v>80</v>
      </c>
      <c r="AY252" s="245" t="s">
        <v>118</v>
      </c>
    </row>
    <row r="253" s="2" customFormat="1" ht="24.15" customHeight="1">
      <c r="A253" s="39"/>
      <c r="B253" s="40"/>
      <c r="C253" s="205" t="s">
        <v>360</v>
      </c>
      <c r="D253" s="205" t="s">
        <v>120</v>
      </c>
      <c r="E253" s="206" t="s">
        <v>658</v>
      </c>
      <c r="F253" s="207" t="s">
        <v>659</v>
      </c>
      <c r="G253" s="208" t="s">
        <v>123</v>
      </c>
      <c r="H253" s="209">
        <v>3.4990000000000001</v>
      </c>
      <c r="I253" s="210"/>
      <c r="J253" s="211">
        <f>ROUND(I253*H253,2)</f>
        <v>0</v>
      </c>
      <c r="K253" s="207" t="s">
        <v>124</v>
      </c>
      <c r="L253" s="45"/>
      <c r="M253" s="212" t="s">
        <v>19</v>
      </c>
      <c r="N253" s="213" t="s">
        <v>43</v>
      </c>
      <c r="O253" s="85"/>
      <c r="P253" s="214">
        <f>O253*H253</f>
        <v>0</v>
      </c>
      <c r="Q253" s="214">
        <v>0</v>
      </c>
      <c r="R253" s="214">
        <f>Q253*H253</f>
        <v>0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227</v>
      </c>
      <c r="AT253" s="216" t="s">
        <v>120</v>
      </c>
      <c r="AU253" s="216" t="s">
        <v>82</v>
      </c>
      <c r="AY253" s="18" t="s">
        <v>118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80</v>
      </c>
      <c r="BK253" s="217">
        <f>ROUND(I253*H253,2)</f>
        <v>0</v>
      </c>
      <c r="BL253" s="18" t="s">
        <v>227</v>
      </c>
      <c r="BM253" s="216" t="s">
        <v>660</v>
      </c>
    </row>
    <row r="254" s="2" customFormat="1">
      <c r="A254" s="39"/>
      <c r="B254" s="40"/>
      <c r="C254" s="41"/>
      <c r="D254" s="218" t="s">
        <v>127</v>
      </c>
      <c r="E254" s="41"/>
      <c r="F254" s="219" t="s">
        <v>661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127</v>
      </c>
      <c r="AU254" s="18" t="s">
        <v>82</v>
      </c>
    </row>
    <row r="255" s="2" customFormat="1">
      <c r="A255" s="39"/>
      <c r="B255" s="40"/>
      <c r="C255" s="41"/>
      <c r="D255" s="223" t="s">
        <v>129</v>
      </c>
      <c r="E255" s="41"/>
      <c r="F255" s="224" t="s">
        <v>662</v>
      </c>
      <c r="G255" s="41"/>
      <c r="H255" s="41"/>
      <c r="I255" s="220"/>
      <c r="J255" s="41"/>
      <c r="K255" s="41"/>
      <c r="L255" s="45"/>
      <c r="M255" s="221"/>
      <c r="N255" s="22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129</v>
      </c>
      <c r="AU255" s="18" t="s">
        <v>82</v>
      </c>
    </row>
    <row r="256" s="14" customFormat="1">
      <c r="A256" s="14"/>
      <c r="B256" s="235"/>
      <c r="C256" s="236"/>
      <c r="D256" s="218" t="s">
        <v>161</v>
      </c>
      <c r="E256" s="237" t="s">
        <v>19</v>
      </c>
      <c r="F256" s="238" t="s">
        <v>645</v>
      </c>
      <c r="G256" s="236"/>
      <c r="H256" s="239">
        <v>3.4990000000000001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161</v>
      </c>
      <c r="AU256" s="245" t="s">
        <v>82</v>
      </c>
      <c r="AV256" s="14" t="s">
        <v>82</v>
      </c>
      <c r="AW256" s="14" t="s">
        <v>33</v>
      </c>
      <c r="AX256" s="14" t="s">
        <v>80</v>
      </c>
      <c r="AY256" s="245" t="s">
        <v>118</v>
      </c>
    </row>
    <row r="257" s="2" customFormat="1" ht="49.05" customHeight="1">
      <c r="A257" s="39"/>
      <c r="B257" s="40"/>
      <c r="C257" s="246" t="s">
        <v>366</v>
      </c>
      <c r="D257" s="246" t="s">
        <v>165</v>
      </c>
      <c r="E257" s="247" t="s">
        <v>663</v>
      </c>
      <c r="F257" s="248" t="s">
        <v>664</v>
      </c>
      <c r="G257" s="249" t="s">
        <v>123</v>
      </c>
      <c r="H257" s="250">
        <v>4.0780000000000003</v>
      </c>
      <c r="I257" s="251"/>
      <c r="J257" s="252">
        <f>ROUND(I257*H257,2)</f>
        <v>0</v>
      </c>
      <c r="K257" s="248" t="s">
        <v>124</v>
      </c>
      <c r="L257" s="253"/>
      <c r="M257" s="254" t="s">
        <v>19</v>
      </c>
      <c r="N257" s="255" t="s">
        <v>43</v>
      </c>
      <c r="O257" s="85"/>
      <c r="P257" s="214">
        <f>O257*H257</f>
        <v>0</v>
      </c>
      <c r="Q257" s="214">
        <v>0.0047999999999999996</v>
      </c>
      <c r="R257" s="214">
        <f>Q257*H257</f>
        <v>0.019574399999999999</v>
      </c>
      <c r="S257" s="214">
        <v>0</v>
      </c>
      <c r="T257" s="215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6" t="s">
        <v>328</v>
      </c>
      <c r="AT257" s="216" t="s">
        <v>165</v>
      </c>
      <c r="AU257" s="216" t="s">
        <v>82</v>
      </c>
      <c r="AY257" s="18" t="s">
        <v>118</v>
      </c>
      <c r="BE257" s="217">
        <f>IF(N257="základní",J257,0)</f>
        <v>0</v>
      </c>
      <c r="BF257" s="217">
        <f>IF(N257="snížená",J257,0)</f>
        <v>0</v>
      </c>
      <c r="BG257" s="217">
        <f>IF(N257="zákl. přenesená",J257,0)</f>
        <v>0</v>
      </c>
      <c r="BH257" s="217">
        <f>IF(N257="sníž. přenesená",J257,0)</f>
        <v>0</v>
      </c>
      <c r="BI257" s="217">
        <f>IF(N257="nulová",J257,0)</f>
        <v>0</v>
      </c>
      <c r="BJ257" s="18" t="s">
        <v>80</v>
      </c>
      <c r="BK257" s="217">
        <f>ROUND(I257*H257,2)</f>
        <v>0</v>
      </c>
      <c r="BL257" s="18" t="s">
        <v>227</v>
      </c>
      <c r="BM257" s="216" t="s">
        <v>665</v>
      </c>
    </row>
    <row r="258" s="2" customFormat="1">
      <c r="A258" s="39"/>
      <c r="B258" s="40"/>
      <c r="C258" s="41"/>
      <c r="D258" s="218" t="s">
        <v>127</v>
      </c>
      <c r="E258" s="41"/>
      <c r="F258" s="219" t="s">
        <v>664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127</v>
      </c>
      <c r="AU258" s="18" t="s">
        <v>82</v>
      </c>
    </row>
    <row r="259" s="14" customFormat="1">
      <c r="A259" s="14"/>
      <c r="B259" s="235"/>
      <c r="C259" s="236"/>
      <c r="D259" s="218" t="s">
        <v>161</v>
      </c>
      <c r="E259" s="236"/>
      <c r="F259" s="238" t="s">
        <v>666</v>
      </c>
      <c r="G259" s="236"/>
      <c r="H259" s="239">
        <v>4.0780000000000003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161</v>
      </c>
      <c r="AU259" s="245" t="s">
        <v>82</v>
      </c>
      <c r="AV259" s="14" t="s">
        <v>82</v>
      </c>
      <c r="AW259" s="14" t="s">
        <v>4</v>
      </c>
      <c r="AX259" s="14" t="s">
        <v>80</v>
      </c>
      <c r="AY259" s="245" t="s">
        <v>118</v>
      </c>
    </row>
    <row r="260" s="2" customFormat="1" ht="24.15" customHeight="1">
      <c r="A260" s="39"/>
      <c r="B260" s="40"/>
      <c r="C260" s="205" t="s">
        <v>371</v>
      </c>
      <c r="D260" s="205" t="s">
        <v>120</v>
      </c>
      <c r="E260" s="206" t="s">
        <v>667</v>
      </c>
      <c r="F260" s="207" t="s">
        <v>668</v>
      </c>
      <c r="G260" s="208" t="s">
        <v>123</v>
      </c>
      <c r="H260" s="209">
        <v>2.4129999999999998</v>
      </c>
      <c r="I260" s="210"/>
      <c r="J260" s="211">
        <f>ROUND(I260*H260,2)</f>
        <v>0</v>
      </c>
      <c r="K260" s="207" t="s">
        <v>124</v>
      </c>
      <c r="L260" s="45"/>
      <c r="M260" s="212" t="s">
        <v>19</v>
      </c>
      <c r="N260" s="213" t="s">
        <v>43</v>
      </c>
      <c r="O260" s="85"/>
      <c r="P260" s="214">
        <f>O260*H260</f>
        <v>0</v>
      </c>
      <c r="Q260" s="214">
        <v>0</v>
      </c>
      <c r="R260" s="214">
        <f>Q260*H260</f>
        <v>0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227</v>
      </c>
      <c r="AT260" s="216" t="s">
        <v>120</v>
      </c>
      <c r="AU260" s="216" t="s">
        <v>82</v>
      </c>
      <c r="AY260" s="18" t="s">
        <v>118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80</v>
      </c>
      <c r="BK260" s="217">
        <f>ROUND(I260*H260,2)</f>
        <v>0</v>
      </c>
      <c r="BL260" s="18" t="s">
        <v>227</v>
      </c>
      <c r="BM260" s="216" t="s">
        <v>669</v>
      </c>
    </row>
    <row r="261" s="2" customFormat="1">
      <c r="A261" s="39"/>
      <c r="B261" s="40"/>
      <c r="C261" s="41"/>
      <c r="D261" s="218" t="s">
        <v>127</v>
      </c>
      <c r="E261" s="41"/>
      <c r="F261" s="219" t="s">
        <v>670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127</v>
      </c>
      <c r="AU261" s="18" t="s">
        <v>82</v>
      </c>
    </row>
    <row r="262" s="2" customFormat="1">
      <c r="A262" s="39"/>
      <c r="B262" s="40"/>
      <c r="C262" s="41"/>
      <c r="D262" s="223" t="s">
        <v>129</v>
      </c>
      <c r="E262" s="41"/>
      <c r="F262" s="224" t="s">
        <v>671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129</v>
      </c>
      <c r="AU262" s="18" t="s">
        <v>82</v>
      </c>
    </row>
    <row r="263" s="14" customFormat="1">
      <c r="A263" s="14"/>
      <c r="B263" s="235"/>
      <c r="C263" s="236"/>
      <c r="D263" s="218" t="s">
        <v>161</v>
      </c>
      <c r="E263" s="237" t="s">
        <v>19</v>
      </c>
      <c r="F263" s="238" t="s">
        <v>655</v>
      </c>
      <c r="G263" s="236"/>
      <c r="H263" s="239">
        <v>2.4129999999999998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161</v>
      </c>
      <c r="AU263" s="245" t="s">
        <v>82</v>
      </c>
      <c r="AV263" s="14" t="s">
        <v>82</v>
      </c>
      <c r="AW263" s="14" t="s">
        <v>33</v>
      </c>
      <c r="AX263" s="14" t="s">
        <v>80</v>
      </c>
      <c r="AY263" s="245" t="s">
        <v>118</v>
      </c>
    </row>
    <row r="264" s="2" customFormat="1" ht="49.05" customHeight="1">
      <c r="A264" s="39"/>
      <c r="B264" s="40"/>
      <c r="C264" s="246" t="s">
        <v>377</v>
      </c>
      <c r="D264" s="246" t="s">
        <v>165</v>
      </c>
      <c r="E264" s="247" t="s">
        <v>663</v>
      </c>
      <c r="F264" s="248" t="s">
        <v>664</v>
      </c>
      <c r="G264" s="249" t="s">
        <v>123</v>
      </c>
      <c r="H264" s="250">
        <v>2.9460000000000002</v>
      </c>
      <c r="I264" s="251"/>
      <c r="J264" s="252">
        <f>ROUND(I264*H264,2)</f>
        <v>0</v>
      </c>
      <c r="K264" s="248" t="s">
        <v>124</v>
      </c>
      <c r="L264" s="253"/>
      <c r="M264" s="254" t="s">
        <v>19</v>
      </c>
      <c r="N264" s="255" t="s">
        <v>43</v>
      </c>
      <c r="O264" s="85"/>
      <c r="P264" s="214">
        <f>O264*H264</f>
        <v>0</v>
      </c>
      <c r="Q264" s="214">
        <v>0.0047999999999999996</v>
      </c>
      <c r="R264" s="214">
        <f>Q264*H264</f>
        <v>0.0141408</v>
      </c>
      <c r="S264" s="214">
        <v>0</v>
      </c>
      <c r="T264" s="21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328</v>
      </c>
      <c r="AT264" s="216" t="s">
        <v>165</v>
      </c>
      <c r="AU264" s="216" t="s">
        <v>82</v>
      </c>
      <c r="AY264" s="18" t="s">
        <v>118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80</v>
      </c>
      <c r="BK264" s="217">
        <f>ROUND(I264*H264,2)</f>
        <v>0</v>
      </c>
      <c r="BL264" s="18" t="s">
        <v>227</v>
      </c>
      <c r="BM264" s="216" t="s">
        <v>672</v>
      </c>
    </row>
    <row r="265" s="2" customFormat="1">
      <c r="A265" s="39"/>
      <c r="B265" s="40"/>
      <c r="C265" s="41"/>
      <c r="D265" s="218" t="s">
        <v>127</v>
      </c>
      <c r="E265" s="41"/>
      <c r="F265" s="219" t="s">
        <v>664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127</v>
      </c>
      <c r="AU265" s="18" t="s">
        <v>82</v>
      </c>
    </row>
    <row r="266" s="14" customFormat="1">
      <c r="A266" s="14"/>
      <c r="B266" s="235"/>
      <c r="C266" s="236"/>
      <c r="D266" s="218" t="s">
        <v>161</v>
      </c>
      <c r="E266" s="236"/>
      <c r="F266" s="238" t="s">
        <v>673</v>
      </c>
      <c r="G266" s="236"/>
      <c r="H266" s="239">
        <v>2.9460000000000002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5" t="s">
        <v>161</v>
      </c>
      <c r="AU266" s="245" t="s">
        <v>82</v>
      </c>
      <c r="AV266" s="14" t="s">
        <v>82</v>
      </c>
      <c r="AW266" s="14" t="s">
        <v>4</v>
      </c>
      <c r="AX266" s="14" t="s">
        <v>80</v>
      </c>
      <c r="AY266" s="245" t="s">
        <v>118</v>
      </c>
    </row>
    <row r="267" s="2" customFormat="1" ht="24.15" customHeight="1">
      <c r="A267" s="39"/>
      <c r="B267" s="40"/>
      <c r="C267" s="205" t="s">
        <v>383</v>
      </c>
      <c r="D267" s="205" t="s">
        <v>120</v>
      </c>
      <c r="E267" s="206" t="s">
        <v>674</v>
      </c>
      <c r="F267" s="207" t="s">
        <v>675</v>
      </c>
      <c r="G267" s="208" t="s">
        <v>150</v>
      </c>
      <c r="H267" s="209">
        <v>4.8259999999999996</v>
      </c>
      <c r="I267" s="210"/>
      <c r="J267" s="211">
        <f>ROUND(I267*H267,2)</f>
        <v>0</v>
      </c>
      <c r="K267" s="207" t="s">
        <v>19</v>
      </c>
      <c r="L267" s="45"/>
      <c r="M267" s="212" t="s">
        <v>19</v>
      </c>
      <c r="N267" s="213" t="s">
        <v>43</v>
      </c>
      <c r="O267" s="85"/>
      <c r="P267" s="214">
        <f>O267*H267</f>
        <v>0</v>
      </c>
      <c r="Q267" s="214">
        <v>0.00016000000000000001</v>
      </c>
      <c r="R267" s="214">
        <f>Q267*H267</f>
        <v>0.00077216000000000003</v>
      </c>
      <c r="S267" s="214">
        <v>0</v>
      </c>
      <c r="T267" s="215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6" t="s">
        <v>227</v>
      </c>
      <c r="AT267" s="216" t="s">
        <v>120</v>
      </c>
      <c r="AU267" s="216" t="s">
        <v>82</v>
      </c>
      <c r="AY267" s="18" t="s">
        <v>118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18" t="s">
        <v>80</v>
      </c>
      <c r="BK267" s="217">
        <f>ROUND(I267*H267,2)</f>
        <v>0</v>
      </c>
      <c r="BL267" s="18" t="s">
        <v>227</v>
      </c>
      <c r="BM267" s="216" t="s">
        <v>676</v>
      </c>
    </row>
    <row r="268" s="2" customFormat="1">
      <c r="A268" s="39"/>
      <c r="B268" s="40"/>
      <c r="C268" s="41"/>
      <c r="D268" s="218" t="s">
        <v>127</v>
      </c>
      <c r="E268" s="41"/>
      <c r="F268" s="219" t="s">
        <v>675</v>
      </c>
      <c r="G268" s="41"/>
      <c r="H268" s="41"/>
      <c r="I268" s="220"/>
      <c r="J268" s="41"/>
      <c r="K268" s="41"/>
      <c r="L268" s="45"/>
      <c r="M268" s="221"/>
      <c r="N268" s="22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127</v>
      </c>
      <c r="AU268" s="18" t="s">
        <v>82</v>
      </c>
    </row>
    <row r="269" s="14" customFormat="1">
      <c r="A269" s="14"/>
      <c r="B269" s="235"/>
      <c r="C269" s="236"/>
      <c r="D269" s="218" t="s">
        <v>161</v>
      </c>
      <c r="E269" s="237" t="s">
        <v>19</v>
      </c>
      <c r="F269" s="238" t="s">
        <v>677</v>
      </c>
      <c r="G269" s="236"/>
      <c r="H269" s="239">
        <v>4.8259999999999996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5" t="s">
        <v>161</v>
      </c>
      <c r="AU269" s="245" t="s">
        <v>82</v>
      </c>
      <c r="AV269" s="14" t="s">
        <v>82</v>
      </c>
      <c r="AW269" s="14" t="s">
        <v>33</v>
      </c>
      <c r="AX269" s="14" t="s">
        <v>80</v>
      </c>
      <c r="AY269" s="245" t="s">
        <v>118</v>
      </c>
    </row>
    <row r="270" s="2" customFormat="1" ht="24.15" customHeight="1">
      <c r="A270" s="39"/>
      <c r="B270" s="40"/>
      <c r="C270" s="205" t="s">
        <v>390</v>
      </c>
      <c r="D270" s="205" t="s">
        <v>120</v>
      </c>
      <c r="E270" s="206" t="s">
        <v>678</v>
      </c>
      <c r="F270" s="207" t="s">
        <v>679</v>
      </c>
      <c r="G270" s="208" t="s">
        <v>168</v>
      </c>
      <c r="H270" s="209">
        <v>0.035999999999999997</v>
      </c>
      <c r="I270" s="210"/>
      <c r="J270" s="211">
        <f>ROUND(I270*H270,2)</f>
        <v>0</v>
      </c>
      <c r="K270" s="207" t="s">
        <v>124</v>
      </c>
      <c r="L270" s="45"/>
      <c r="M270" s="212" t="s">
        <v>19</v>
      </c>
      <c r="N270" s="213" t="s">
        <v>43</v>
      </c>
      <c r="O270" s="85"/>
      <c r="P270" s="214">
        <f>O270*H270</f>
        <v>0</v>
      </c>
      <c r="Q270" s="214">
        <v>0</v>
      </c>
      <c r="R270" s="214">
        <f>Q270*H270</f>
        <v>0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227</v>
      </c>
      <c r="AT270" s="216" t="s">
        <v>120</v>
      </c>
      <c r="AU270" s="216" t="s">
        <v>82</v>
      </c>
      <c r="AY270" s="18" t="s">
        <v>118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80</v>
      </c>
      <c r="BK270" s="217">
        <f>ROUND(I270*H270,2)</f>
        <v>0</v>
      </c>
      <c r="BL270" s="18" t="s">
        <v>227</v>
      </c>
      <c r="BM270" s="216" t="s">
        <v>680</v>
      </c>
    </row>
    <row r="271" s="2" customFormat="1">
      <c r="A271" s="39"/>
      <c r="B271" s="40"/>
      <c r="C271" s="41"/>
      <c r="D271" s="218" t="s">
        <v>127</v>
      </c>
      <c r="E271" s="41"/>
      <c r="F271" s="219" t="s">
        <v>681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127</v>
      </c>
      <c r="AU271" s="18" t="s">
        <v>82</v>
      </c>
    </row>
    <row r="272" s="2" customFormat="1">
      <c r="A272" s="39"/>
      <c r="B272" s="40"/>
      <c r="C272" s="41"/>
      <c r="D272" s="223" t="s">
        <v>129</v>
      </c>
      <c r="E272" s="41"/>
      <c r="F272" s="224" t="s">
        <v>682</v>
      </c>
      <c r="G272" s="41"/>
      <c r="H272" s="41"/>
      <c r="I272" s="220"/>
      <c r="J272" s="41"/>
      <c r="K272" s="41"/>
      <c r="L272" s="45"/>
      <c r="M272" s="221"/>
      <c r="N272" s="222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129</v>
      </c>
      <c r="AU272" s="18" t="s">
        <v>82</v>
      </c>
    </row>
    <row r="273" s="2" customFormat="1" ht="24.15" customHeight="1">
      <c r="A273" s="39"/>
      <c r="B273" s="40"/>
      <c r="C273" s="205" t="s">
        <v>399</v>
      </c>
      <c r="D273" s="205" t="s">
        <v>120</v>
      </c>
      <c r="E273" s="206" t="s">
        <v>683</v>
      </c>
      <c r="F273" s="207" t="s">
        <v>684</v>
      </c>
      <c r="G273" s="208" t="s">
        <v>168</v>
      </c>
      <c r="H273" s="209">
        <v>0.035999999999999997</v>
      </c>
      <c r="I273" s="210"/>
      <c r="J273" s="211">
        <f>ROUND(I273*H273,2)</f>
        <v>0</v>
      </c>
      <c r="K273" s="207" t="s">
        <v>124</v>
      </c>
      <c r="L273" s="45"/>
      <c r="M273" s="212" t="s">
        <v>19</v>
      </c>
      <c r="N273" s="213" t="s">
        <v>43</v>
      </c>
      <c r="O273" s="85"/>
      <c r="P273" s="214">
        <f>O273*H273</f>
        <v>0</v>
      </c>
      <c r="Q273" s="214">
        <v>0</v>
      </c>
      <c r="R273" s="214">
        <f>Q273*H273</f>
        <v>0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227</v>
      </c>
      <c r="AT273" s="216" t="s">
        <v>120</v>
      </c>
      <c r="AU273" s="216" t="s">
        <v>82</v>
      </c>
      <c r="AY273" s="18" t="s">
        <v>118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80</v>
      </c>
      <c r="BK273" s="217">
        <f>ROUND(I273*H273,2)</f>
        <v>0</v>
      </c>
      <c r="BL273" s="18" t="s">
        <v>227</v>
      </c>
      <c r="BM273" s="216" t="s">
        <v>685</v>
      </c>
    </row>
    <row r="274" s="2" customFormat="1">
      <c r="A274" s="39"/>
      <c r="B274" s="40"/>
      <c r="C274" s="41"/>
      <c r="D274" s="218" t="s">
        <v>127</v>
      </c>
      <c r="E274" s="41"/>
      <c r="F274" s="219" t="s">
        <v>686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127</v>
      </c>
      <c r="AU274" s="18" t="s">
        <v>82</v>
      </c>
    </row>
    <row r="275" s="2" customFormat="1">
      <c r="A275" s="39"/>
      <c r="B275" s="40"/>
      <c r="C275" s="41"/>
      <c r="D275" s="223" t="s">
        <v>129</v>
      </c>
      <c r="E275" s="41"/>
      <c r="F275" s="224" t="s">
        <v>687</v>
      </c>
      <c r="G275" s="41"/>
      <c r="H275" s="41"/>
      <c r="I275" s="220"/>
      <c r="J275" s="41"/>
      <c r="K275" s="41"/>
      <c r="L275" s="45"/>
      <c r="M275" s="221"/>
      <c r="N275" s="222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129</v>
      </c>
      <c r="AU275" s="18" t="s">
        <v>82</v>
      </c>
    </row>
    <row r="276" s="12" customFormat="1" ht="22.8" customHeight="1">
      <c r="A276" s="12"/>
      <c r="B276" s="189"/>
      <c r="C276" s="190"/>
      <c r="D276" s="191" t="s">
        <v>71</v>
      </c>
      <c r="E276" s="203" t="s">
        <v>688</v>
      </c>
      <c r="F276" s="203" t="s">
        <v>689</v>
      </c>
      <c r="G276" s="190"/>
      <c r="H276" s="190"/>
      <c r="I276" s="193"/>
      <c r="J276" s="204">
        <f>BK276</f>
        <v>0</v>
      </c>
      <c r="K276" s="190"/>
      <c r="L276" s="195"/>
      <c r="M276" s="196"/>
      <c r="N276" s="197"/>
      <c r="O276" s="197"/>
      <c r="P276" s="198">
        <f>SUM(P277:P299)</f>
        <v>0</v>
      </c>
      <c r="Q276" s="197"/>
      <c r="R276" s="198">
        <f>SUM(R277:R299)</f>
        <v>0.243724</v>
      </c>
      <c r="S276" s="197"/>
      <c r="T276" s="199">
        <f>SUM(T277:T299)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0" t="s">
        <v>82</v>
      </c>
      <c r="AT276" s="201" t="s">
        <v>71</v>
      </c>
      <c r="AU276" s="201" t="s">
        <v>80</v>
      </c>
      <c r="AY276" s="200" t="s">
        <v>118</v>
      </c>
      <c r="BK276" s="202">
        <f>SUM(BK277:BK299)</f>
        <v>0</v>
      </c>
    </row>
    <row r="277" s="2" customFormat="1" ht="21.75" customHeight="1">
      <c r="A277" s="39"/>
      <c r="B277" s="40"/>
      <c r="C277" s="205" t="s">
        <v>407</v>
      </c>
      <c r="D277" s="205" t="s">
        <v>120</v>
      </c>
      <c r="E277" s="206" t="s">
        <v>690</v>
      </c>
      <c r="F277" s="207" t="s">
        <v>691</v>
      </c>
      <c r="G277" s="208" t="s">
        <v>150</v>
      </c>
      <c r="H277" s="209">
        <v>17.899999999999999</v>
      </c>
      <c r="I277" s="210"/>
      <c r="J277" s="211">
        <f>ROUND(I277*H277,2)</f>
        <v>0</v>
      </c>
      <c r="K277" s="207" t="s">
        <v>124</v>
      </c>
      <c r="L277" s="45"/>
      <c r="M277" s="212" t="s">
        <v>19</v>
      </c>
      <c r="N277" s="213" t="s">
        <v>43</v>
      </c>
      <c r="O277" s="85"/>
      <c r="P277" s="214">
        <f>O277*H277</f>
        <v>0</v>
      </c>
      <c r="Q277" s="214">
        <v>6.0000000000000002E-05</v>
      </c>
      <c r="R277" s="214">
        <f>Q277*H277</f>
        <v>0.0010739999999999999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227</v>
      </c>
      <c r="AT277" s="216" t="s">
        <v>120</v>
      </c>
      <c r="AU277" s="216" t="s">
        <v>82</v>
      </c>
      <c r="AY277" s="18" t="s">
        <v>118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80</v>
      </c>
      <c r="BK277" s="217">
        <f>ROUND(I277*H277,2)</f>
        <v>0</v>
      </c>
      <c r="BL277" s="18" t="s">
        <v>227</v>
      </c>
      <c r="BM277" s="216" t="s">
        <v>692</v>
      </c>
    </row>
    <row r="278" s="2" customFormat="1">
      <c r="A278" s="39"/>
      <c r="B278" s="40"/>
      <c r="C278" s="41"/>
      <c r="D278" s="218" t="s">
        <v>127</v>
      </c>
      <c r="E278" s="41"/>
      <c r="F278" s="219" t="s">
        <v>693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127</v>
      </c>
      <c r="AU278" s="18" t="s">
        <v>82</v>
      </c>
    </row>
    <row r="279" s="2" customFormat="1">
      <c r="A279" s="39"/>
      <c r="B279" s="40"/>
      <c r="C279" s="41"/>
      <c r="D279" s="223" t="s">
        <v>129</v>
      </c>
      <c r="E279" s="41"/>
      <c r="F279" s="224" t="s">
        <v>694</v>
      </c>
      <c r="G279" s="41"/>
      <c r="H279" s="41"/>
      <c r="I279" s="220"/>
      <c r="J279" s="41"/>
      <c r="K279" s="41"/>
      <c r="L279" s="45"/>
      <c r="M279" s="221"/>
      <c r="N279" s="222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129</v>
      </c>
      <c r="AU279" s="18" t="s">
        <v>82</v>
      </c>
    </row>
    <row r="280" s="13" customFormat="1">
      <c r="A280" s="13"/>
      <c r="B280" s="225"/>
      <c r="C280" s="226"/>
      <c r="D280" s="218" t="s">
        <v>161</v>
      </c>
      <c r="E280" s="227" t="s">
        <v>19</v>
      </c>
      <c r="F280" s="228" t="s">
        <v>695</v>
      </c>
      <c r="G280" s="226"/>
      <c r="H280" s="227" t="s">
        <v>19</v>
      </c>
      <c r="I280" s="229"/>
      <c r="J280" s="226"/>
      <c r="K280" s="226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161</v>
      </c>
      <c r="AU280" s="234" t="s">
        <v>82</v>
      </c>
      <c r="AV280" s="13" t="s">
        <v>80</v>
      </c>
      <c r="AW280" s="13" t="s">
        <v>33</v>
      </c>
      <c r="AX280" s="13" t="s">
        <v>72</v>
      </c>
      <c r="AY280" s="234" t="s">
        <v>118</v>
      </c>
    </row>
    <row r="281" s="14" customFormat="1">
      <c r="A281" s="14"/>
      <c r="B281" s="235"/>
      <c r="C281" s="236"/>
      <c r="D281" s="218" t="s">
        <v>161</v>
      </c>
      <c r="E281" s="237" t="s">
        <v>19</v>
      </c>
      <c r="F281" s="238" t="s">
        <v>696</v>
      </c>
      <c r="G281" s="236"/>
      <c r="H281" s="239">
        <v>17.899999999999999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161</v>
      </c>
      <c r="AU281" s="245" t="s">
        <v>82</v>
      </c>
      <c r="AV281" s="14" t="s">
        <v>82</v>
      </c>
      <c r="AW281" s="14" t="s">
        <v>33</v>
      </c>
      <c r="AX281" s="14" t="s">
        <v>80</v>
      </c>
      <c r="AY281" s="245" t="s">
        <v>118</v>
      </c>
    </row>
    <row r="282" s="2" customFormat="1" ht="33" customHeight="1">
      <c r="A282" s="39"/>
      <c r="B282" s="40"/>
      <c r="C282" s="246" t="s">
        <v>414</v>
      </c>
      <c r="D282" s="246" t="s">
        <v>165</v>
      </c>
      <c r="E282" s="247" t="s">
        <v>697</v>
      </c>
      <c r="F282" s="248" t="s">
        <v>698</v>
      </c>
      <c r="G282" s="249" t="s">
        <v>251</v>
      </c>
      <c r="H282" s="250">
        <v>242.65000000000001</v>
      </c>
      <c r="I282" s="251"/>
      <c r="J282" s="252">
        <f>ROUND(I282*H282,2)</f>
        <v>0</v>
      </c>
      <c r="K282" s="248" t="s">
        <v>19</v>
      </c>
      <c r="L282" s="253"/>
      <c r="M282" s="254" t="s">
        <v>19</v>
      </c>
      <c r="N282" s="255" t="s">
        <v>43</v>
      </c>
      <c r="O282" s="85"/>
      <c r="P282" s="214">
        <f>O282*H282</f>
        <v>0</v>
      </c>
      <c r="Q282" s="214">
        <v>0.001</v>
      </c>
      <c r="R282" s="214">
        <f>Q282*H282</f>
        <v>0.24265000000000001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328</v>
      </c>
      <c r="AT282" s="216" t="s">
        <v>165</v>
      </c>
      <c r="AU282" s="216" t="s">
        <v>82</v>
      </c>
      <c r="AY282" s="18" t="s">
        <v>118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80</v>
      </c>
      <c r="BK282" s="217">
        <f>ROUND(I282*H282,2)</f>
        <v>0</v>
      </c>
      <c r="BL282" s="18" t="s">
        <v>227</v>
      </c>
      <c r="BM282" s="216" t="s">
        <v>699</v>
      </c>
    </row>
    <row r="283" s="2" customFormat="1">
      <c r="A283" s="39"/>
      <c r="B283" s="40"/>
      <c r="C283" s="41"/>
      <c r="D283" s="218" t="s">
        <v>127</v>
      </c>
      <c r="E283" s="41"/>
      <c r="F283" s="219" t="s">
        <v>698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127</v>
      </c>
      <c r="AU283" s="18" t="s">
        <v>82</v>
      </c>
    </row>
    <row r="284" s="14" customFormat="1">
      <c r="A284" s="14"/>
      <c r="B284" s="235"/>
      <c r="C284" s="236"/>
      <c r="D284" s="218" t="s">
        <v>161</v>
      </c>
      <c r="E284" s="237" t="s">
        <v>19</v>
      </c>
      <c r="F284" s="238" t="s">
        <v>700</v>
      </c>
      <c r="G284" s="236"/>
      <c r="H284" s="239">
        <v>242.65000000000001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161</v>
      </c>
      <c r="AU284" s="245" t="s">
        <v>82</v>
      </c>
      <c r="AV284" s="14" t="s">
        <v>82</v>
      </c>
      <c r="AW284" s="14" t="s">
        <v>33</v>
      </c>
      <c r="AX284" s="14" t="s">
        <v>80</v>
      </c>
      <c r="AY284" s="245" t="s">
        <v>118</v>
      </c>
    </row>
    <row r="285" s="2" customFormat="1" ht="24.15" customHeight="1">
      <c r="A285" s="39"/>
      <c r="B285" s="40"/>
      <c r="C285" s="205" t="s">
        <v>422</v>
      </c>
      <c r="D285" s="205" t="s">
        <v>120</v>
      </c>
      <c r="E285" s="206" t="s">
        <v>701</v>
      </c>
      <c r="F285" s="207" t="s">
        <v>702</v>
      </c>
      <c r="G285" s="208" t="s">
        <v>150</v>
      </c>
      <c r="H285" s="209">
        <v>17.899999999999999</v>
      </c>
      <c r="I285" s="210"/>
      <c r="J285" s="211">
        <f>ROUND(I285*H285,2)</f>
        <v>0</v>
      </c>
      <c r="K285" s="207" t="s">
        <v>124</v>
      </c>
      <c r="L285" s="45"/>
      <c r="M285" s="212" t="s">
        <v>19</v>
      </c>
      <c r="N285" s="213" t="s">
        <v>43</v>
      </c>
      <c r="O285" s="85"/>
      <c r="P285" s="214">
        <f>O285*H285</f>
        <v>0</v>
      </c>
      <c r="Q285" s="214">
        <v>0</v>
      </c>
      <c r="R285" s="214">
        <f>Q285*H285</f>
        <v>0</v>
      </c>
      <c r="S285" s="214">
        <v>0</v>
      </c>
      <c r="T285" s="215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6" t="s">
        <v>227</v>
      </c>
      <c r="AT285" s="216" t="s">
        <v>120</v>
      </c>
      <c r="AU285" s="216" t="s">
        <v>82</v>
      </c>
      <c r="AY285" s="18" t="s">
        <v>118</v>
      </c>
      <c r="BE285" s="217">
        <f>IF(N285="základní",J285,0)</f>
        <v>0</v>
      </c>
      <c r="BF285" s="217">
        <f>IF(N285="snížená",J285,0)</f>
        <v>0</v>
      </c>
      <c r="BG285" s="217">
        <f>IF(N285="zákl. přenesená",J285,0)</f>
        <v>0</v>
      </c>
      <c r="BH285" s="217">
        <f>IF(N285="sníž. přenesená",J285,0)</f>
        <v>0</v>
      </c>
      <c r="BI285" s="217">
        <f>IF(N285="nulová",J285,0)</f>
        <v>0</v>
      </c>
      <c r="BJ285" s="18" t="s">
        <v>80</v>
      </c>
      <c r="BK285" s="217">
        <f>ROUND(I285*H285,2)</f>
        <v>0</v>
      </c>
      <c r="BL285" s="18" t="s">
        <v>227</v>
      </c>
      <c r="BM285" s="216" t="s">
        <v>703</v>
      </c>
    </row>
    <row r="286" s="2" customFormat="1">
      <c r="A286" s="39"/>
      <c r="B286" s="40"/>
      <c r="C286" s="41"/>
      <c r="D286" s="218" t="s">
        <v>127</v>
      </c>
      <c r="E286" s="41"/>
      <c r="F286" s="219" t="s">
        <v>704</v>
      </c>
      <c r="G286" s="41"/>
      <c r="H286" s="41"/>
      <c r="I286" s="220"/>
      <c r="J286" s="41"/>
      <c r="K286" s="41"/>
      <c r="L286" s="45"/>
      <c r="M286" s="221"/>
      <c r="N286" s="222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127</v>
      </c>
      <c r="AU286" s="18" t="s">
        <v>82</v>
      </c>
    </row>
    <row r="287" s="2" customFormat="1">
      <c r="A287" s="39"/>
      <c r="B287" s="40"/>
      <c r="C287" s="41"/>
      <c r="D287" s="223" t="s">
        <v>129</v>
      </c>
      <c r="E287" s="41"/>
      <c r="F287" s="224" t="s">
        <v>705</v>
      </c>
      <c r="G287" s="41"/>
      <c r="H287" s="41"/>
      <c r="I287" s="220"/>
      <c r="J287" s="41"/>
      <c r="K287" s="41"/>
      <c r="L287" s="45"/>
      <c r="M287" s="221"/>
      <c r="N287" s="222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129</v>
      </c>
      <c r="AU287" s="18" t="s">
        <v>82</v>
      </c>
    </row>
    <row r="288" s="13" customFormat="1">
      <c r="A288" s="13"/>
      <c r="B288" s="225"/>
      <c r="C288" s="226"/>
      <c r="D288" s="218" t="s">
        <v>161</v>
      </c>
      <c r="E288" s="227" t="s">
        <v>19</v>
      </c>
      <c r="F288" s="228" t="s">
        <v>695</v>
      </c>
      <c r="G288" s="226"/>
      <c r="H288" s="227" t="s">
        <v>19</v>
      </c>
      <c r="I288" s="229"/>
      <c r="J288" s="226"/>
      <c r="K288" s="226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161</v>
      </c>
      <c r="AU288" s="234" t="s">
        <v>82</v>
      </c>
      <c r="AV288" s="13" t="s">
        <v>80</v>
      </c>
      <c r="AW288" s="13" t="s">
        <v>33</v>
      </c>
      <c r="AX288" s="13" t="s">
        <v>72</v>
      </c>
      <c r="AY288" s="234" t="s">
        <v>118</v>
      </c>
    </row>
    <row r="289" s="14" customFormat="1">
      <c r="A289" s="14"/>
      <c r="B289" s="235"/>
      <c r="C289" s="236"/>
      <c r="D289" s="218" t="s">
        <v>161</v>
      </c>
      <c r="E289" s="237" t="s">
        <v>19</v>
      </c>
      <c r="F289" s="238" t="s">
        <v>696</v>
      </c>
      <c r="G289" s="236"/>
      <c r="H289" s="239">
        <v>17.899999999999999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161</v>
      </c>
      <c r="AU289" s="245" t="s">
        <v>82</v>
      </c>
      <c r="AV289" s="14" t="s">
        <v>82</v>
      </c>
      <c r="AW289" s="14" t="s">
        <v>33</v>
      </c>
      <c r="AX289" s="14" t="s">
        <v>80</v>
      </c>
      <c r="AY289" s="245" t="s">
        <v>118</v>
      </c>
    </row>
    <row r="290" s="2" customFormat="1" ht="33" customHeight="1">
      <c r="A290" s="39"/>
      <c r="B290" s="40"/>
      <c r="C290" s="205" t="s">
        <v>428</v>
      </c>
      <c r="D290" s="205" t="s">
        <v>120</v>
      </c>
      <c r="E290" s="206" t="s">
        <v>706</v>
      </c>
      <c r="F290" s="207" t="s">
        <v>707</v>
      </c>
      <c r="G290" s="208" t="s">
        <v>251</v>
      </c>
      <c r="H290" s="209">
        <v>1663</v>
      </c>
      <c r="I290" s="210"/>
      <c r="J290" s="211">
        <f>ROUND(I290*H290,2)</f>
        <v>0</v>
      </c>
      <c r="K290" s="207" t="s">
        <v>124</v>
      </c>
      <c r="L290" s="45"/>
      <c r="M290" s="212" t="s">
        <v>19</v>
      </c>
      <c r="N290" s="213" t="s">
        <v>43</v>
      </c>
      <c r="O290" s="85"/>
      <c r="P290" s="214">
        <f>O290*H290</f>
        <v>0</v>
      </c>
      <c r="Q290" s="214">
        <v>0</v>
      </c>
      <c r="R290" s="214">
        <f>Q290*H290</f>
        <v>0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227</v>
      </c>
      <c r="AT290" s="216" t="s">
        <v>120</v>
      </c>
      <c r="AU290" s="216" t="s">
        <v>82</v>
      </c>
      <c r="AY290" s="18" t="s">
        <v>118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80</v>
      </c>
      <c r="BK290" s="217">
        <f>ROUND(I290*H290,2)</f>
        <v>0</v>
      </c>
      <c r="BL290" s="18" t="s">
        <v>227</v>
      </c>
      <c r="BM290" s="216" t="s">
        <v>708</v>
      </c>
    </row>
    <row r="291" s="2" customFormat="1">
      <c r="A291" s="39"/>
      <c r="B291" s="40"/>
      <c r="C291" s="41"/>
      <c r="D291" s="218" t="s">
        <v>127</v>
      </c>
      <c r="E291" s="41"/>
      <c r="F291" s="219" t="s">
        <v>709</v>
      </c>
      <c r="G291" s="41"/>
      <c r="H291" s="41"/>
      <c r="I291" s="220"/>
      <c r="J291" s="41"/>
      <c r="K291" s="41"/>
      <c r="L291" s="45"/>
      <c r="M291" s="221"/>
      <c r="N291" s="222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127</v>
      </c>
      <c r="AU291" s="18" t="s">
        <v>82</v>
      </c>
    </row>
    <row r="292" s="2" customFormat="1">
      <c r="A292" s="39"/>
      <c r="B292" s="40"/>
      <c r="C292" s="41"/>
      <c r="D292" s="223" t="s">
        <v>129</v>
      </c>
      <c r="E292" s="41"/>
      <c r="F292" s="224" t="s">
        <v>710</v>
      </c>
      <c r="G292" s="41"/>
      <c r="H292" s="41"/>
      <c r="I292" s="220"/>
      <c r="J292" s="41"/>
      <c r="K292" s="41"/>
      <c r="L292" s="45"/>
      <c r="M292" s="221"/>
      <c r="N292" s="222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129</v>
      </c>
      <c r="AU292" s="18" t="s">
        <v>82</v>
      </c>
    </row>
    <row r="293" s="14" customFormat="1">
      <c r="A293" s="14"/>
      <c r="B293" s="235"/>
      <c r="C293" s="236"/>
      <c r="D293" s="218" t="s">
        <v>161</v>
      </c>
      <c r="E293" s="237" t="s">
        <v>19</v>
      </c>
      <c r="F293" s="238" t="s">
        <v>711</v>
      </c>
      <c r="G293" s="236"/>
      <c r="H293" s="239">
        <v>1663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161</v>
      </c>
      <c r="AU293" s="245" t="s">
        <v>82</v>
      </c>
      <c r="AV293" s="14" t="s">
        <v>82</v>
      </c>
      <c r="AW293" s="14" t="s">
        <v>33</v>
      </c>
      <c r="AX293" s="14" t="s">
        <v>80</v>
      </c>
      <c r="AY293" s="245" t="s">
        <v>118</v>
      </c>
    </row>
    <row r="294" s="2" customFormat="1" ht="24.15" customHeight="1">
      <c r="A294" s="39"/>
      <c r="B294" s="40"/>
      <c r="C294" s="205" t="s">
        <v>434</v>
      </c>
      <c r="D294" s="205" t="s">
        <v>120</v>
      </c>
      <c r="E294" s="206" t="s">
        <v>712</v>
      </c>
      <c r="F294" s="207" t="s">
        <v>713</v>
      </c>
      <c r="G294" s="208" t="s">
        <v>168</v>
      </c>
      <c r="H294" s="209">
        <v>0.244</v>
      </c>
      <c r="I294" s="210"/>
      <c r="J294" s="211">
        <f>ROUND(I294*H294,2)</f>
        <v>0</v>
      </c>
      <c r="K294" s="207" t="s">
        <v>124</v>
      </c>
      <c r="L294" s="45"/>
      <c r="M294" s="212" t="s">
        <v>19</v>
      </c>
      <c r="N294" s="213" t="s">
        <v>43</v>
      </c>
      <c r="O294" s="85"/>
      <c r="P294" s="214">
        <f>O294*H294</f>
        <v>0</v>
      </c>
      <c r="Q294" s="214">
        <v>0</v>
      </c>
      <c r="R294" s="214">
        <f>Q294*H294</f>
        <v>0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227</v>
      </c>
      <c r="AT294" s="216" t="s">
        <v>120</v>
      </c>
      <c r="AU294" s="216" t="s">
        <v>82</v>
      </c>
      <c r="AY294" s="18" t="s">
        <v>118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80</v>
      </c>
      <c r="BK294" s="217">
        <f>ROUND(I294*H294,2)</f>
        <v>0</v>
      </c>
      <c r="BL294" s="18" t="s">
        <v>227</v>
      </c>
      <c r="BM294" s="216" t="s">
        <v>714</v>
      </c>
    </row>
    <row r="295" s="2" customFormat="1">
      <c r="A295" s="39"/>
      <c r="B295" s="40"/>
      <c r="C295" s="41"/>
      <c r="D295" s="218" t="s">
        <v>127</v>
      </c>
      <c r="E295" s="41"/>
      <c r="F295" s="219" t="s">
        <v>715</v>
      </c>
      <c r="G295" s="41"/>
      <c r="H295" s="41"/>
      <c r="I295" s="220"/>
      <c r="J295" s="41"/>
      <c r="K295" s="41"/>
      <c r="L295" s="45"/>
      <c r="M295" s="221"/>
      <c r="N295" s="222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127</v>
      </c>
      <c r="AU295" s="18" t="s">
        <v>82</v>
      </c>
    </row>
    <row r="296" s="2" customFormat="1">
      <c r="A296" s="39"/>
      <c r="B296" s="40"/>
      <c r="C296" s="41"/>
      <c r="D296" s="223" t="s">
        <v>129</v>
      </c>
      <c r="E296" s="41"/>
      <c r="F296" s="224" t="s">
        <v>716</v>
      </c>
      <c r="G296" s="41"/>
      <c r="H296" s="41"/>
      <c r="I296" s="220"/>
      <c r="J296" s="41"/>
      <c r="K296" s="41"/>
      <c r="L296" s="45"/>
      <c r="M296" s="221"/>
      <c r="N296" s="222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129</v>
      </c>
      <c r="AU296" s="18" t="s">
        <v>82</v>
      </c>
    </row>
    <row r="297" s="2" customFormat="1" ht="24.15" customHeight="1">
      <c r="A297" s="39"/>
      <c r="B297" s="40"/>
      <c r="C297" s="205" t="s">
        <v>438</v>
      </c>
      <c r="D297" s="205" t="s">
        <v>120</v>
      </c>
      <c r="E297" s="206" t="s">
        <v>717</v>
      </c>
      <c r="F297" s="207" t="s">
        <v>718</v>
      </c>
      <c r="G297" s="208" t="s">
        <v>168</v>
      </c>
      <c r="H297" s="209">
        <v>0.244</v>
      </c>
      <c r="I297" s="210"/>
      <c r="J297" s="211">
        <f>ROUND(I297*H297,2)</f>
        <v>0</v>
      </c>
      <c r="K297" s="207" t="s">
        <v>124</v>
      </c>
      <c r="L297" s="45"/>
      <c r="M297" s="212" t="s">
        <v>19</v>
      </c>
      <c r="N297" s="213" t="s">
        <v>43</v>
      </c>
      <c r="O297" s="85"/>
      <c r="P297" s="214">
        <f>O297*H297</f>
        <v>0</v>
      </c>
      <c r="Q297" s="214">
        <v>0</v>
      </c>
      <c r="R297" s="214">
        <f>Q297*H297</f>
        <v>0</v>
      </c>
      <c r="S297" s="214">
        <v>0</v>
      </c>
      <c r="T297" s="215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6" t="s">
        <v>227</v>
      </c>
      <c r="AT297" s="216" t="s">
        <v>120</v>
      </c>
      <c r="AU297" s="216" t="s">
        <v>82</v>
      </c>
      <c r="AY297" s="18" t="s">
        <v>118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18" t="s">
        <v>80</v>
      </c>
      <c r="BK297" s="217">
        <f>ROUND(I297*H297,2)</f>
        <v>0</v>
      </c>
      <c r="BL297" s="18" t="s">
        <v>227</v>
      </c>
      <c r="BM297" s="216" t="s">
        <v>719</v>
      </c>
    </row>
    <row r="298" s="2" customFormat="1">
      <c r="A298" s="39"/>
      <c r="B298" s="40"/>
      <c r="C298" s="41"/>
      <c r="D298" s="218" t="s">
        <v>127</v>
      </c>
      <c r="E298" s="41"/>
      <c r="F298" s="219" t="s">
        <v>720</v>
      </c>
      <c r="G298" s="41"/>
      <c r="H298" s="41"/>
      <c r="I298" s="220"/>
      <c r="J298" s="41"/>
      <c r="K298" s="41"/>
      <c r="L298" s="45"/>
      <c r="M298" s="221"/>
      <c r="N298" s="222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127</v>
      </c>
      <c r="AU298" s="18" t="s">
        <v>82</v>
      </c>
    </row>
    <row r="299" s="2" customFormat="1">
      <c r="A299" s="39"/>
      <c r="B299" s="40"/>
      <c r="C299" s="41"/>
      <c r="D299" s="223" t="s">
        <v>129</v>
      </c>
      <c r="E299" s="41"/>
      <c r="F299" s="224" t="s">
        <v>721</v>
      </c>
      <c r="G299" s="41"/>
      <c r="H299" s="41"/>
      <c r="I299" s="220"/>
      <c r="J299" s="41"/>
      <c r="K299" s="41"/>
      <c r="L299" s="45"/>
      <c r="M299" s="221"/>
      <c r="N299" s="222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129</v>
      </c>
      <c r="AU299" s="18" t="s">
        <v>82</v>
      </c>
    </row>
    <row r="300" s="12" customFormat="1" ht="25.92" customHeight="1">
      <c r="A300" s="12"/>
      <c r="B300" s="189"/>
      <c r="C300" s="190"/>
      <c r="D300" s="191" t="s">
        <v>71</v>
      </c>
      <c r="E300" s="192" t="s">
        <v>722</v>
      </c>
      <c r="F300" s="192" t="s">
        <v>723</v>
      </c>
      <c r="G300" s="190"/>
      <c r="H300" s="190"/>
      <c r="I300" s="193"/>
      <c r="J300" s="194">
        <f>BK300</f>
        <v>0</v>
      </c>
      <c r="K300" s="190"/>
      <c r="L300" s="195"/>
      <c r="M300" s="196"/>
      <c r="N300" s="197"/>
      <c r="O300" s="197"/>
      <c r="P300" s="198">
        <f>SUM(P301:P308)</f>
        <v>0</v>
      </c>
      <c r="Q300" s="197"/>
      <c r="R300" s="198">
        <f>SUM(R301:R308)</f>
        <v>0</v>
      </c>
      <c r="S300" s="197"/>
      <c r="T300" s="199">
        <f>SUM(T301:T308)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0" t="s">
        <v>125</v>
      </c>
      <c r="AT300" s="201" t="s">
        <v>71</v>
      </c>
      <c r="AU300" s="201" t="s">
        <v>72</v>
      </c>
      <c r="AY300" s="200" t="s">
        <v>118</v>
      </c>
      <c r="BK300" s="202">
        <f>SUM(BK301:BK308)</f>
        <v>0</v>
      </c>
    </row>
    <row r="301" s="2" customFormat="1" ht="16.5" customHeight="1">
      <c r="A301" s="39"/>
      <c r="B301" s="40"/>
      <c r="C301" s="205" t="s">
        <v>445</v>
      </c>
      <c r="D301" s="205" t="s">
        <v>120</v>
      </c>
      <c r="E301" s="206" t="s">
        <v>724</v>
      </c>
      <c r="F301" s="207" t="s">
        <v>725</v>
      </c>
      <c r="G301" s="208" t="s">
        <v>726</v>
      </c>
      <c r="H301" s="209">
        <v>50</v>
      </c>
      <c r="I301" s="210"/>
      <c r="J301" s="211">
        <f>ROUND(I301*H301,2)</f>
        <v>0</v>
      </c>
      <c r="K301" s="207" t="s">
        <v>124</v>
      </c>
      <c r="L301" s="45"/>
      <c r="M301" s="212" t="s">
        <v>19</v>
      </c>
      <c r="N301" s="213" t="s">
        <v>43</v>
      </c>
      <c r="O301" s="85"/>
      <c r="P301" s="214">
        <f>O301*H301</f>
        <v>0</v>
      </c>
      <c r="Q301" s="214">
        <v>0</v>
      </c>
      <c r="R301" s="214">
        <f>Q301*H301</f>
        <v>0</v>
      </c>
      <c r="S301" s="214">
        <v>0</v>
      </c>
      <c r="T301" s="215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6" t="s">
        <v>727</v>
      </c>
      <c r="AT301" s="216" t="s">
        <v>120</v>
      </c>
      <c r="AU301" s="216" t="s">
        <v>80</v>
      </c>
      <c r="AY301" s="18" t="s">
        <v>118</v>
      </c>
      <c r="BE301" s="217">
        <f>IF(N301="základní",J301,0)</f>
        <v>0</v>
      </c>
      <c r="BF301" s="217">
        <f>IF(N301="snížená",J301,0)</f>
        <v>0</v>
      </c>
      <c r="BG301" s="217">
        <f>IF(N301="zákl. přenesená",J301,0)</f>
        <v>0</v>
      </c>
      <c r="BH301" s="217">
        <f>IF(N301="sníž. přenesená",J301,0)</f>
        <v>0</v>
      </c>
      <c r="BI301" s="217">
        <f>IF(N301="nulová",J301,0)</f>
        <v>0</v>
      </c>
      <c r="BJ301" s="18" t="s">
        <v>80</v>
      </c>
      <c r="BK301" s="217">
        <f>ROUND(I301*H301,2)</f>
        <v>0</v>
      </c>
      <c r="BL301" s="18" t="s">
        <v>727</v>
      </c>
      <c r="BM301" s="216" t="s">
        <v>728</v>
      </c>
    </row>
    <row r="302" s="2" customFormat="1">
      <c r="A302" s="39"/>
      <c r="B302" s="40"/>
      <c r="C302" s="41"/>
      <c r="D302" s="218" t="s">
        <v>127</v>
      </c>
      <c r="E302" s="41"/>
      <c r="F302" s="219" t="s">
        <v>729</v>
      </c>
      <c r="G302" s="41"/>
      <c r="H302" s="41"/>
      <c r="I302" s="220"/>
      <c r="J302" s="41"/>
      <c r="K302" s="41"/>
      <c r="L302" s="45"/>
      <c r="M302" s="221"/>
      <c r="N302" s="22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127</v>
      </c>
      <c r="AU302" s="18" t="s">
        <v>80</v>
      </c>
    </row>
    <row r="303" s="2" customFormat="1">
      <c r="A303" s="39"/>
      <c r="B303" s="40"/>
      <c r="C303" s="41"/>
      <c r="D303" s="223" t="s">
        <v>129</v>
      </c>
      <c r="E303" s="41"/>
      <c r="F303" s="224" t="s">
        <v>730</v>
      </c>
      <c r="G303" s="41"/>
      <c r="H303" s="41"/>
      <c r="I303" s="220"/>
      <c r="J303" s="41"/>
      <c r="K303" s="41"/>
      <c r="L303" s="45"/>
      <c r="M303" s="221"/>
      <c r="N303" s="222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129</v>
      </c>
      <c r="AU303" s="18" t="s">
        <v>80</v>
      </c>
    </row>
    <row r="304" s="13" customFormat="1">
      <c r="A304" s="13"/>
      <c r="B304" s="225"/>
      <c r="C304" s="226"/>
      <c r="D304" s="218" t="s">
        <v>161</v>
      </c>
      <c r="E304" s="227" t="s">
        <v>19</v>
      </c>
      <c r="F304" s="228" t="s">
        <v>731</v>
      </c>
      <c r="G304" s="226"/>
      <c r="H304" s="227" t="s">
        <v>19</v>
      </c>
      <c r="I304" s="229"/>
      <c r="J304" s="226"/>
      <c r="K304" s="226"/>
      <c r="L304" s="230"/>
      <c r="M304" s="231"/>
      <c r="N304" s="232"/>
      <c r="O304" s="232"/>
      <c r="P304" s="232"/>
      <c r="Q304" s="232"/>
      <c r="R304" s="232"/>
      <c r="S304" s="232"/>
      <c r="T304" s="23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4" t="s">
        <v>161</v>
      </c>
      <c r="AU304" s="234" t="s">
        <v>80</v>
      </c>
      <c r="AV304" s="13" t="s">
        <v>80</v>
      </c>
      <c r="AW304" s="13" t="s">
        <v>33</v>
      </c>
      <c r="AX304" s="13" t="s">
        <v>72</v>
      </c>
      <c r="AY304" s="234" t="s">
        <v>118</v>
      </c>
    </row>
    <row r="305" s="14" customFormat="1">
      <c r="A305" s="14"/>
      <c r="B305" s="235"/>
      <c r="C305" s="236"/>
      <c r="D305" s="218" t="s">
        <v>161</v>
      </c>
      <c r="E305" s="237" t="s">
        <v>19</v>
      </c>
      <c r="F305" s="238" t="s">
        <v>371</v>
      </c>
      <c r="G305" s="236"/>
      <c r="H305" s="239">
        <v>40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161</v>
      </c>
      <c r="AU305" s="245" t="s">
        <v>80</v>
      </c>
      <c r="AV305" s="14" t="s">
        <v>82</v>
      </c>
      <c r="AW305" s="14" t="s">
        <v>33</v>
      </c>
      <c r="AX305" s="14" t="s">
        <v>72</v>
      </c>
      <c r="AY305" s="245" t="s">
        <v>118</v>
      </c>
    </row>
    <row r="306" s="13" customFormat="1">
      <c r="A306" s="13"/>
      <c r="B306" s="225"/>
      <c r="C306" s="226"/>
      <c r="D306" s="218" t="s">
        <v>161</v>
      </c>
      <c r="E306" s="227" t="s">
        <v>19</v>
      </c>
      <c r="F306" s="228" t="s">
        <v>732</v>
      </c>
      <c r="G306" s="226"/>
      <c r="H306" s="227" t="s">
        <v>19</v>
      </c>
      <c r="I306" s="229"/>
      <c r="J306" s="226"/>
      <c r="K306" s="226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161</v>
      </c>
      <c r="AU306" s="234" t="s">
        <v>80</v>
      </c>
      <c r="AV306" s="13" t="s">
        <v>80</v>
      </c>
      <c r="AW306" s="13" t="s">
        <v>33</v>
      </c>
      <c r="AX306" s="13" t="s">
        <v>72</v>
      </c>
      <c r="AY306" s="234" t="s">
        <v>118</v>
      </c>
    </row>
    <row r="307" s="14" customFormat="1">
      <c r="A307" s="14"/>
      <c r="B307" s="235"/>
      <c r="C307" s="236"/>
      <c r="D307" s="218" t="s">
        <v>161</v>
      </c>
      <c r="E307" s="237" t="s">
        <v>19</v>
      </c>
      <c r="F307" s="238" t="s">
        <v>185</v>
      </c>
      <c r="G307" s="236"/>
      <c r="H307" s="239">
        <v>10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161</v>
      </c>
      <c r="AU307" s="245" t="s">
        <v>80</v>
      </c>
      <c r="AV307" s="14" t="s">
        <v>82</v>
      </c>
      <c r="AW307" s="14" t="s">
        <v>33</v>
      </c>
      <c r="AX307" s="14" t="s">
        <v>72</v>
      </c>
      <c r="AY307" s="245" t="s">
        <v>118</v>
      </c>
    </row>
    <row r="308" s="15" customFormat="1">
      <c r="A308" s="15"/>
      <c r="B308" s="256"/>
      <c r="C308" s="257"/>
      <c r="D308" s="218" t="s">
        <v>161</v>
      </c>
      <c r="E308" s="258" t="s">
        <v>19</v>
      </c>
      <c r="F308" s="259" t="s">
        <v>194</v>
      </c>
      <c r="G308" s="257"/>
      <c r="H308" s="260">
        <v>50</v>
      </c>
      <c r="I308" s="261"/>
      <c r="J308" s="257"/>
      <c r="K308" s="257"/>
      <c r="L308" s="262"/>
      <c r="M308" s="272"/>
      <c r="N308" s="273"/>
      <c r="O308" s="273"/>
      <c r="P308" s="273"/>
      <c r="Q308" s="273"/>
      <c r="R308" s="273"/>
      <c r="S308" s="273"/>
      <c r="T308" s="274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6" t="s">
        <v>161</v>
      </c>
      <c r="AU308" s="266" t="s">
        <v>80</v>
      </c>
      <c r="AV308" s="15" t="s">
        <v>125</v>
      </c>
      <c r="AW308" s="15" t="s">
        <v>33</v>
      </c>
      <c r="AX308" s="15" t="s">
        <v>80</v>
      </c>
      <c r="AY308" s="266" t="s">
        <v>118</v>
      </c>
    </row>
    <row r="309" s="2" customFormat="1" ht="6.96" customHeight="1">
      <c r="A309" s="39"/>
      <c r="B309" s="60"/>
      <c r="C309" s="61"/>
      <c r="D309" s="61"/>
      <c r="E309" s="61"/>
      <c r="F309" s="61"/>
      <c r="G309" s="61"/>
      <c r="H309" s="61"/>
      <c r="I309" s="61"/>
      <c r="J309" s="61"/>
      <c r="K309" s="61"/>
      <c r="L309" s="45"/>
      <c r="M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sheetProtection sheet="1" autoFilter="0" formatColumns="0" formatRows="0" objects="1" scenarios="1" spinCount="100000" saltValue="oU76DdzmxGhD36YbNzbKsNsFosBdDw7IkseDsNa3W9r8Rk1kKNPaRtDpW7xdeJ8Dl9FxyKBWv5UFam5ksYovAg==" hashValue="48bUpiRov+Nvl2WLtAvq2WDEcfmqohAKNQkYAQgQnhiQ2HnJLeDiPTbkrpcQv9mcDToEkYZ9fWE+m0U+PT7Kbw==" algorithmName="SHA-512" password="CC35"/>
  <autoFilter ref="C89:K308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3_01/274311128"/>
    <hyperlink ref="F101" r:id="rId2" display="https://podminky.urs.cz/item/CS_URS_2023_01/274311191"/>
    <hyperlink ref="F104" r:id="rId3" display="https://podminky.urs.cz/item/CS_URS_2023_01/274354111"/>
    <hyperlink ref="F108" r:id="rId4" display="https://podminky.urs.cz/item/CS_URS_2023_01/274354211"/>
    <hyperlink ref="F112" r:id="rId5" display="https://podminky.urs.cz/item/CS_URS_2023_01/411354313"/>
    <hyperlink ref="F118" r:id="rId6" display="https://podminky.urs.cz/item/CS_URS_2023_01/411354314"/>
    <hyperlink ref="F122" r:id="rId7" display="https://podminky.urs.cz/item/CS_URS_2023_01/421321108"/>
    <hyperlink ref="F128" r:id="rId8" display="https://podminky.urs.cz/item/CS_URS_2023_01/421321192"/>
    <hyperlink ref="F135" r:id="rId9" display="https://podminky.urs.cz/item/CS_URS_2023_01/421351111"/>
    <hyperlink ref="F141" r:id="rId10" display="https://podminky.urs.cz/item/CS_URS_2023_01/421351131"/>
    <hyperlink ref="F146" r:id="rId11" display="https://podminky.urs.cz/item/CS_URS_2023_01/421351211"/>
    <hyperlink ref="F152" r:id="rId12" display="https://podminky.urs.cz/item/CS_URS_2023_01/421351212"/>
    <hyperlink ref="F157" r:id="rId13" display="https://podminky.urs.cz/item/CS_URS_2023_01/421361226"/>
    <hyperlink ref="F161" r:id="rId14" display="https://podminky.urs.cz/item/CS_URS_2023_01/421953011"/>
    <hyperlink ref="F166" r:id="rId15" display="https://podminky.urs.cz/item/CS_URS_2023_01/421953112"/>
    <hyperlink ref="F170" r:id="rId16" display="https://podminky.urs.cz/item/CS_URS_2023_01/421953211"/>
    <hyperlink ref="F174" r:id="rId17" display="https://podminky.urs.cz/item/CS_URS_2023_01/423176511"/>
    <hyperlink ref="F185" r:id="rId18" display="https://podminky.urs.cz/item/CS_URS_2023_01/428941122"/>
    <hyperlink ref="F192" r:id="rId19" display="https://podminky.urs.cz/item/CS_URS_2023_01/622335113"/>
    <hyperlink ref="F195" r:id="rId20" display="https://podminky.urs.cz/item/CS_URS_2023_01/629995101"/>
    <hyperlink ref="F199" r:id="rId21" display="https://podminky.urs.cz/item/CS_URS_2023_01/963051111"/>
    <hyperlink ref="F207" r:id="rId22" display="https://podminky.urs.cz/item/CS_URS_2023_01/978036161"/>
    <hyperlink ref="F213" r:id="rId23" display="https://podminky.urs.cz/item/CS_URS_2023_01/997013501"/>
    <hyperlink ref="F218" r:id="rId24" display="https://podminky.urs.cz/item/CS_URS_2023_01/997013501"/>
    <hyperlink ref="F221" r:id="rId25" display="https://podminky.urs.cz/item/CS_URS_2023_01/997013509"/>
    <hyperlink ref="F226" r:id="rId26" display="https://podminky.urs.cz/item/CS_URS_2023_01/997013509"/>
    <hyperlink ref="F232" r:id="rId27" display="https://podminky.urs.cz/item/CS_URS_2023_01/997013602"/>
    <hyperlink ref="F236" r:id="rId28" display="https://podminky.urs.cz/item/CS_URS_2023_01/998212111"/>
    <hyperlink ref="F241" r:id="rId29" display="https://podminky.urs.cz/item/CS_URS_2023_01/711111001"/>
    <hyperlink ref="F248" r:id="rId30" display="https://podminky.urs.cz/item/CS_URS_2023_01/711112001"/>
    <hyperlink ref="F255" r:id="rId31" display="https://podminky.urs.cz/item/CS_URS_2023_01/711131101"/>
    <hyperlink ref="F262" r:id="rId32" display="https://podminky.urs.cz/item/CS_URS_2023_01/711132101"/>
    <hyperlink ref="F272" r:id="rId33" display="https://podminky.urs.cz/item/CS_URS_2023_01/998711101"/>
    <hyperlink ref="F275" r:id="rId34" display="https://podminky.urs.cz/item/CS_URS_2023_01/998711181"/>
    <hyperlink ref="F279" r:id="rId35" display="https://podminky.urs.cz/item/CS_URS_2023_01/767161111"/>
    <hyperlink ref="F287" r:id="rId36" display="https://podminky.urs.cz/item/CS_URS_2023_01/767161813"/>
    <hyperlink ref="F292" r:id="rId37" display="https://podminky.urs.cz/item/CS_URS_2023_01/767996803"/>
    <hyperlink ref="F296" r:id="rId38" display="https://podminky.urs.cz/item/CS_URS_2023_01/998767101"/>
    <hyperlink ref="F299" r:id="rId39" display="https://podminky.urs.cz/item/CS_URS_2023_01/998767181"/>
    <hyperlink ref="F303" r:id="rId40" display="https://podminky.urs.cz/item/CS_URS_2023_01/HZS12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Stavební úpravy lávky pro pěší na p.p.č.1609/1, k.ú.Údlice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733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10. 5. 2023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ROUND((SUM(BE84:BE113)),  2)</f>
        <v>0</v>
      </c>
      <c r="G33" s="39"/>
      <c r="H33" s="39"/>
      <c r="I33" s="149">
        <v>0.20999999999999999</v>
      </c>
      <c r="J33" s="148">
        <f>ROUND(((SUM(BE84:BE113))*I33),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ROUND((SUM(BF84:BF113)),  2)</f>
        <v>0</v>
      </c>
      <c r="G34" s="39"/>
      <c r="H34" s="39"/>
      <c r="I34" s="149">
        <v>0.14999999999999999</v>
      </c>
      <c r="J34" s="148">
        <f>ROUND(((SUM(BF84:BF113))*I34),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ROUND((SUM(BG84:BG113)),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ROUND((SUM(BH84:BH113)),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ROUND((SUM(BI84:BI113)),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Stavební úpravy lávky pro pěší na p.p.č.1609/1, k.ú.Údlice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03 - VRN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10. 5. 2023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Obec Údlice</v>
      </c>
      <c r="G54" s="41"/>
      <c r="H54" s="41"/>
      <c r="I54" s="33" t="s">
        <v>31</v>
      </c>
      <c r="J54" s="37" t="str">
        <f>E21</f>
        <v>Bohemia Arch spol. s 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Valová Radka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94</v>
      </c>
      <c r="D57" s="163"/>
      <c r="E57" s="163"/>
      <c r="F57" s="163"/>
      <c r="G57" s="163"/>
      <c r="H57" s="163"/>
      <c r="I57" s="163"/>
      <c r="J57" s="164" t="s">
        <v>95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96</v>
      </c>
    </row>
    <row r="60" s="9" customFormat="1" ht="24.96" customHeight="1">
      <c r="A60" s="9"/>
      <c r="B60" s="166"/>
      <c r="C60" s="167"/>
      <c r="D60" s="168" t="s">
        <v>734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735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736</v>
      </c>
      <c r="E62" s="175"/>
      <c r="F62" s="175"/>
      <c r="G62" s="175"/>
      <c r="H62" s="175"/>
      <c r="I62" s="175"/>
      <c r="J62" s="176">
        <f>J89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737</v>
      </c>
      <c r="E63" s="175"/>
      <c r="F63" s="175"/>
      <c r="G63" s="175"/>
      <c r="H63" s="175"/>
      <c r="I63" s="175"/>
      <c r="J63" s="176">
        <f>J93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738</v>
      </c>
      <c r="E64" s="175"/>
      <c r="F64" s="175"/>
      <c r="G64" s="175"/>
      <c r="H64" s="175"/>
      <c r="I64" s="175"/>
      <c r="J64" s="176">
        <f>J100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103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Stavební úpravy lávky pro pěší na p.p.č.1609/1, k.ú.Údlice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90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03 - VRN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 xml:space="preserve"> </v>
      </c>
      <c r="G78" s="41"/>
      <c r="H78" s="41"/>
      <c r="I78" s="33" t="s">
        <v>23</v>
      </c>
      <c r="J78" s="73" t="str">
        <f>IF(J12="","",J12)</f>
        <v>10. 5. 2023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41"/>
      <c r="E80" s="41"/>
      <c r="F80" s="28" t="str">
        <f>E15</f>
        <v>Obec Údlice</v>
      </c>
      <c r="G80" s="41"/>
      <c r="H80" s="41"/>
      <c r="I80" s="33" t="s">
        <v>31</v>
      </c>
      <c r="J80" s="37" t="str">
        <f>E21</f>
        <v>Bohemia Arch spol. s r.o.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>Valová Radka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104</v>
      </c>
      <c r="D83" s="181" t="s">
        <v>57</v>
      </c>
      <c r="E83" s="181" t="s">
        <v>53</v>
      </c>
      <c r="F83" s="181" t="s">
        <v>54</v>
      </c>
      <c r="G83" s="181" t="s">
        <v>105</v>
      </c>
      <c r="H83" s="181" t="s">
        <v>106</v>
      </c>
      <c r="I83" s="181" t="s">
        <v>107</v>
      </c>
      <c r="J83" s="181" t="s">
        <v>95</v>
      </c>
      <c r="K83" s="182" t="s">
        <v>108</v>
      </c>
      <c r="L83" s="183"/>
      <c r="M83" s="93" t="s">
        <v>19</v>
      </c>
      <c r="N83" s="94" t="s">
        <v>42</v>
      </c>
      <c r="O83" s="94" t="s">
        <v>109</v>
      </c>
      <c r="P83" s="94" t="s">
        <v>110</v>
      </c>
      <c r="Q83" s="94" t="s">
        <v>111</v>
      </c>
      <c r="R83" s="94" t="s">
        <v>112</v>
      </c>
      <c r="S83" s="94" t="s">
        <v>113</v>
      </c>
      <c r="T83" s="95" t="s">
        <v>114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115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0</v>
      </c>
      <c r="S84" s="97"/>
      <c r="T84" s="187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71</v>
      </c>
      <c r="AU84" s="18" t="s">
        <v>96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71</v>
      </c>
      <c r="E85" s="192" t="s">
        <v>87</v>
      </c>
      <c r="F85" s="192" t="s">
        <v>739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P86+P89+P93+P100</f>
        <v>0</v>
      </c>
      <c r="Q85" s="197"/>
      <c r="R85" s="198">
        <f>R86+R89+R93+R100</f>
        <v>0</v>
      </c>
      <c r="S85" s="197"/>
      <c r="T85" s="199">
        <f>T86+T89+T93+T100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147</v>
      </c>
      <c r="AT85" s="201" t="s">
        <v>71</v>
      </c>
      <c r="AU85" s="201" t="s">
        <v>72</v>
      </c>
      <c r="AY85" s="200" t="s">
        <v>118</v>
      </c>
      <c r="BK85" s="202">
        <f>BK86+BK89+BK93+BK100</f>
        <v>0</v>
      </c>
    </row>
    <row r="86" s="12" customFormat="1" ht="22.8" customHeight="1">
      <c r="A86" s="12"/>
      <c r="B86" s="189"/>
      <c r="C86" s="190"/>
      <c r="D86" s="191" t="s">
        <v>71</v>
      </c>
      <c r="E86" s="203" t="s">
        <v>740</v>
      </c>
      <c r="F86" s="203" t="s">
        <v>741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SUM(P87:P88)</f>
        <v>0</v>
      </c>
      <c r="Q86" s="197"/>
      <c r="R86" s="198">
        <f>SUM(R87:R88)</f>
        <v>0</v>
      </c>
      <c r="S86" s="197"/>
      <c r="T86" s="199">
        <f>SUM(T87:T88)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147</v>
      </c>
      <c r="AT86" s="201" t="s">
        <v>71</v>
      </c>
      <c r="AU86" s="201" t="s">
        <v>80</v>
      </c>
      <c r="AY86" s="200" t="s">
        <v>118</v>
      </c>
      <c r="BK86" s="202">
        <f>SUM(BK87:BK88)</f>
        <v>0</v>
      </c>
    </row>
    <row r="87" s="2" customFormat="1" ht="37.8" customHeight="1">
      <c r="A87" s="39"/>
      <c r="B87" s="40"/>
      <c r="C87" s="205" t="s">
        <v>80</v>
      </c>
      <c r="D87" s="205" t="s">
        <v>120</v>
      </c>
      <c r="E87" s="206" t="s">
        <v>742</v>
      </c>
      <c r="F87" s="207" t="s">
        <v>743</v>
      </c>
      <c r="G87" s="208" t="s">
        <v>744</v>
      </c>
      <c r="H87" s="209">
        <v>1</v>
      </c>
      <c r="I87" s="210"/>
      <c r="J87" s="211">
        <f>ROUND(I87*H87,2)</f>
        <v>0</v>
      </c>
      <c r="K87" s="207" t="s">
        <v>19</v>
      </c>
      <c r="L87" s="45"/>
      <c r="M87" s="212" t="s">
        <v>19</v>
      </c>
      <c r="N87" s="213" t="s">
        <v>43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745</v>
      </c>
      <c r="AT87" s="216" t="s">
        <v>120</v>
      </c>
      <c r="AU87" s="216" t="s">
        <v>82</v>
      </c>
      <c r="AY87" s="18" t="s">
        <v>118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80</v>
      </c>
      <c r="BK87" s="217">
        <f>ROUND(I87*H87,2)</f>
        <v>0</v>
      </c>
      <c r="BL87" s="18" t="s">
        <v>745</v>
      </c>
      <c r="BM87" s="216" t="s">
        <v>746</v>
      </c>
    </row>
    <row r="88" s="2" customFormat="1">
      <c r="A88" s="39"/>
      <c r="B88" s="40"/>
      <c r="C88" s="41"/>
      <c r="D88" s="218" t="s">
        <v>127</v>
      </c>
      <c r="E88" s="41"/>
      <c r="F88" s="219" t="s">
        <v>743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127</v>
      </c>
      <c r="AU88" s="18" t="s">
        <v>82</v>
      </c>
    </row>
    <row r="89" s="12" customFormat="1" ht="22.8" customHeight="1">
      <c r="A89" s="12"/>
      <c r="B89" s="189"/>
      <c r="C89" s="190"/>
      <c r="D89" s="191" t="s">
        <v>71</v>
      </c>
      <c r="E89" s="203" t="s">
        <v>747</v>
      </c>
      <c r="F89" s="203" t="s">
        <v>748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SUM(P90:P92)</f>
        <v>0</v>
      </c>
      <c r="Q89" s="197"/>
      <c r="R89" s="198">
        <f>SUM(R90:R92)</f>
        <v>0</v>
      </c>
      <c r="S89" s="197"/>
      <c r="T89" s="199">
        <f>SUM(T90:T92)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147</v>
      </c>
      <c r="AT89" s="201" t="s">
        <v>71</v>
      </c>
      <c r="AU89" s="201" t="s">
        <v>80</v>
      </c>
      <c r="AY89" s="200" t="s">
        <v>118</v>
      </c>
      <c r="BK89" s="202">
        <f>SUM(BK90:BK92)</f>
        <v>0</v>
      </c>
    </row>
    <row r="90" s="2" customFormat="1" ht="16.5" customHeight="1">
      <c r="A90" s="39"/>
      <c r="B90" s="40"/>
      <c r="C90" s="205" t="s">
        <v>82</v>
      </c>
      <c r="D90" s="205" t="s">
        <v>120</v>
      </c>
      <c r="E90" s="206" t="s">
        <v>749</v>
      </c>
      <c r="F90" s="207" t="s">
        <v>748</v>
      </c>
      <c r="G90" s="208" t="s">
        <v>750</v>
      </c>
      <c r="H90" s="275"/>
      <c r="I90" s="210"/>
      <c r="J90" s="211">
        <f>ROUND(I90*H90,2)</f>
        <v>0</v>
      </c>
      <c r="K90" s="207" t="s">
        <v>124</v>
      </c>
      <c r="L90" s="45"/>
      <c r="M90" s="212" t="s">
        <v>19</v>
      </c>
      <c r="N90" s="213" t="s">
        <v>43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745</v>
      </c>
      <c r="AT90" s="216" t="s">
        <v>120</v>
      </c>
      <c r="AU90" s="216" t="s">
        <v>82</v>
      </c>
      <c r="AY90" s="18" t="s">
        <v>118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80</v>
      </c>
      <c r="BK90" s="217">
        <f>ROUND(I90*H90,2)</f>
        <v>0</v>
      </c>
      <c r="BL90" s="18" t="s">
        <v>745</v>
      </c>
      <c r="BM90" s="216" t="s">
        <v>751</v>
      </c>
    </row>
    <row r="91" s="2" customFormat="1">
      <c r="A91" s="39"/>
      <c r="B91" s="40"/>
      <c r="C91" s="41"/>
      <c r="D91" s="218" t="s">
        <v>127</v>
      </c>
      <c r="E91" s="41"/>
      <c r="F91" s="219" t="s">
        <v>748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127</v>
      </c>
      <c r="AU91" s="18" t="s">
        <v>82</v>
      </c>
    </row>
    <row r="92" s="2" customFormat="1">
      <c r="A92" s="39"/>
      <c r="B92" s="40"/>
      <c r="C92" s="41"/>
      <c r="D92" s="223" t="s">
        <v>129</v>
      </c>
      <c r="E92" s="41"/>
      <c r="F92" s="224" t="s">
        <v>752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129</v>
      </c>
      <c r="AU92" s="18" t="s">
        <v>82</v>
      </c>
    </row>
    <row r="93" s="12" customFormat="1" ht="22.8" customHeight="1">
      <c r="A93" s="12"/>
      <c r="B93" s="189"/>
      <c r="C93" s="190"/>
      <c r="D93" s="191" t="s">
        <v>71</v>
      </c>
      <c r="E93" s="203" t="s">
        <v>753</v>
      </c>
      <c r="F93" s="203" t="s">
        <v>754</v>
      </c>
      <c r="G93" s="190"/>
      <c r="H93" s="190"/>
      <c r="I93" s="193"/>
      <c r="J93" s="204">
        <f>BK93</f>
        <v>0</v>
      </c>
      <c r="K93" s="190"/>
      <c r="L93" s="195"/>
      <c r="M93" s="196"/>
      <c r="N93" s="197"/>
      <c r="O93" s="197"/>
      <c r="P93" s="198">
        <f>SUM(P94:P99)</f>
        <v>0</v>
      </c>
      <c r="Q93" s="197"/>
      <c r="R93" s="198">
        <f>SUM(R94:R99)</f>
        <v>0</v>
      </c>
      <c r="S93" s="197"/>
      <c r="T93" s="199">
        <f>SUM(T94:T99)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147</v>
      </c>
      <c r="AT93" s="201" t="s">
        <v>71</v>
      </c>
      <c r="AU93" s="201" t="s">
        <v>80</v>
      </c>
      <c r="AY93" s="200" t="s">
        <v>118</v>
      </c>
      <c r="BK93" s="202">
        <f>SUM(BK94:BK99)</f>
        <v>0</v>
      </c>
    </row>
    <row r="94" s="2" customFormat="1" ht="55.5" customHeight="1">
      <c r="A94" s="39"/>
      <c r="B94" s="40"/>
      <c r="C94" s="205" t="s">
        <v>136</v>
      </c>
      <c r="D94" s="205" t="s">
        <v>120</v>
      </c>
      <c r="E94" s="206" t="s">
        <v>755</v>
      </c>
      <c r="F94" s="207" t="s">
        <v>756</v>
      </c>
      <c r="G94" s="208" t="s">
        <v>757</v>
      </c>
      <c r="H94" s="209">
        <v>1</v>
      </c>
      <c r="I94" s="210"/>
      <c r="J94" s="211">
        <f>ROUND(I94*H94,2)</f>
        <v>0</v>
      </c>
      <c r="K94" s="207" t="s">
        <v>19</v>
      </c>
      <c r="L94" s="45"/>
      <c r="M94" s="212" t="s">
        <v>19</v>
      </c>
      <c r="N94" s="213" t="s">
        <v>43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745</v>
      </c>
      <c r="AT94" s="216" t="s">
        <v>120</v>
      </c>
      <c r="AU94" s="216" t="s">
        <v>82</v>
      </c>
      <c r="AY94" s="18" t="s">
        <v>118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80</v>
      </c>
      <c r="BK94" s="217">
        <f>ROUND(I94*H94,2)</f>
        <v>0</v>
      </c>
      <c r="BL94" s="18" t="s">
        <v>745</v>
      </c>
      <c r="BM94" s="216" t="s">
        <v>758</v>
      </c>
    </row>
    <row r="95" s="2" customFormat="1">
      <c r="A95" s="39"/>
      <c r="B95" s="40"/>
      <c r="C95" s="41"/>
      <c r="D95" s="218" t="s">
        <v>127</v>
      </c>
      <c r="E95" s="41"/>
      <c r="F95" s="219" t="s">
        <v>756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127</v>
      </c>
      <c r="AU95" s="18" t="s">
        <v>82</v>
      </c>
    </row>
    <row r="96" s="2" customFormat="1" ht="24.15" customHeight="1">
      <c r="A96" s="39"/>
      <c r="B96" s="40"/>
      <c r="C96" s="205" t="s">
        <v>125</v>
      </c>
      <c r="D96" s="205" t="s">
        <v>120</v>
      </c>
      <c r="E96" s="206" t="s">
        <v>759</v>
      </c>
      <c r="F96" s="207" t="s">
        <v>760</v>
      </c>
      <c r="G96" s="208" t="s">
        <v>757</v>
      </c>
      <c r="H96" s="209">
        <v>1</v>
      </c>
      <c r="I96" s="210"/>
      <c r="J96" s="211">
        <f>ROUND(I96*H96,2)</f>
        <v>0</v>
      </c>
      <c r="K96" s="207" t="s">
        <v>19</v>
      </c>
      <c r="L96" s="45"/>
      <c r="M96" s="212" t="s">
        <v>19</v>
      </c>
      <c r="N96" s="213" t="s">
        <v>43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745</v>
      </c>
      <c r="AT96" s="216" t="s">
        <v>120</v>
      </c>
      <c r="AU96" s="216" t="s">
        <v>82</v>
      </c>
      <c r="AY96" s="18" t="s">
        <v>118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80</v>
      </c>
      <c r="BK96" s="217">
        <f>ROUND(I96*H96,2)</f>
        <v>0</v>
      </c>
      <c r="BL96" s="18" t="s">
        <v>745</v>
      </c>
      <c r="BM96" s="216" t="s">
        <v>761</v>
      </c>
    </row>
    <row r="97" s="2" customFormat="1">
      <c r="A97" s="39"/>
      <c r="B97" s="40"/>
      <c r="C97" s="41"/>
      <c r="D97" s="218" t="s">
        <v>127</v>
      </c>
      <c r="E97" s="41"/>
      <c r="F97" s="219" t="s">
        <v>760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127</v>
      </c>
      <c r="AU97" s="18" t="s">
        <v>82</v>
      </c>
    </row>
    <row r="98" s="2" customFormat="1" ht="24.15" customHeight="1">
      <c r="A98" s="39"/>
      <c r="B98" s="40"/>
      <c r="C98" s="205" t="s">
        <v>147</v>
      </c>
      <c r="D98" s="205" t="s">
        <v>120</v>
      </c>
      <c r="E98" s="206" t="s">
        <v>762</v>
      </c>
      <c r="F98" s="207" t="s">
        <v>763</v>
      </c>
      <c r="G98" s="208" t="s">
        <v>757</v>
      </c>
      <c r="H98" s="209">
        <v>1</v>
      </c>
      <c r="I98" s="210"/>
      <c r="J98" s="211">
        <f>ROUND(I98*H98,2)</f>
        <v>0</v>
      </c>
      <c r="K98" s="207" t="s">
        <v>19</v>
      </c>
      <c r="L98" s="45"/>
      <c r="M98" s="212" t="s">
        <v>19</v>
      </c>
      <c r="N98" s="213" t="s">
        <v>43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745</v>
      </c>
      <c r="AT98" s="216" t="s">
        <v>120</v>
      </c>
      <c r="AU98" s="216" t="s">
        <v>82</v>
      </c>
      <c r="AY98" s="18" t="s">
        <v>118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80</v>
      </c>
      <c r="BK98" s="217">
        <f>ROUND(I98*H98,2)</f>
        <v>0</v>
      </c>
      <c r="BL98" s="18" t="s">
        <v>745</v>
      </c>
      <c r="BM98" s="216" t="s">
        <v>764</v>
      </c>
    </row>
    <row r="99" s="2" customFormat="1">
      <c r="A99" s="39"/>
      <c r="B99" s="40"/>
      <c r="C99" s="41"/>
      <c r="D99" s="218" t="s">
        <v>127</v>
      </c>
      <c r="E99" s="41"/>
      <c r="F99" s="219" t="s">
        <v>763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127</v>
      </c>
      <c r="AU99" s="18" t="s">
        <v>82</v>
      </c>
    </row>
    <row r="100" s="12" customFormat="1" ht="22.8" customHeight="1">
      <c r="A100" s="12"/>
      <c r="B100" s="189"/>
      <c r="C100" s="190"/>
      <c r="D100" s="191" t="s">
        <v>71</v>
      </c>
      <c r="E100" s="203" t="s">
        <v>765</v>
      </c>
      <c r="F100" s="203" t="s">
        <v>766</v>
      </c>
      <c r="G100" s="190"/>
      <c r="H100" s="190"/>
      <c r="I100" s="193"/>
      <c r="J100" s="204">
        <f>BK100</f>
        <v>0</v>
      </c>
      <c r="K100" s="190"/>
      <c r="L100" s="195"/>
      <c r="M100" s="196"/>
      <c r="N100" s="197"/>
      <c r="O100" s="197"/>
      <c r="P100" s="198">
        <f>SUM(P101:P113)</f>
        <v>0</v>
      </c>
      <c r="Q100" s="197"/>
      <c r="R100" s="198">
        <f>SUM(R101:R113)</f>
        <v>0</v>
      </c>
      <c r="S100" s="197"/>
      <c r="T100" s="199">
        <f>SUM(T101:T113)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0" t="s">
        <v>147</v>
      </c>
      <c r="AT100" s="201" t="s">
        <v>71</v>
      </c>
      <c r="AU100" s="201" t="s">
        <v>80</v>
      </c>
      <c r="AY100" s="200" t="s">
        <v>118</v>
      </c>
      <c r="BK100" s="202">
        <f>SUM(BK101:BK113)</f>
        <v>0</v>
      </c>
    </row>
    <row r="101" s="2" customFormat="1" ht="16.5" customHeight="1">
      <c r="A101" s="39"/>
      <c r="B101" s="40"/>
      <c r="C101" s="205" t="s">
        <v>154</v>
      </c>
      <c r="D101" s="205" t="s">
        <v>120</v>
      </c>
      <c r="E101" s="206" t="s">
        <v>767</v>
      </c>
      <c r="F101" s="207" t="s">
        <v>768</v>
      </c>
      <c r="G101" s="208" t="s">
        <v>757</v>
      </c>
      <c r="H101" s="209">
        <v>1</v>
      </c>
      <c r="I101" s="210"/>
      <c r="J101" s="211">
        <f>ROUND(I101*H101,2)</f>
        <v>0</v>
      </c>
      <c r="K101" s="207" t="s">
        <v>19</v>
      </c>
      <c r="L101" s="45"/>
      <c r="M101" s="212" t="s">
        <v>19</v>
      </c>
      <c r="N101" s="213" t="s">
        <v>43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745</v>
      </c>
      <c r="AT101" s="216" t="s">
        <v>120</v>
      </c>
      <c r="AU101" s="216" t="s">
        <v>82</v>
      </c>
      <c r="AY101" s="18" t="s">
        <v>118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80</v>
      </c>
      <c r="BK101" s="217">
        <f>ROUND(I101*H101,2)</f>
        <v>0</v>
      </c>
      <c r="BL101" s="18" t="s">
        <v>745</v>
      </c>
      <c r="BM101" s="216" t="s">
        <v>769</v>
      </c>
    </row>
    <row r="102" s="2" customFormat="1">
      <c r="A102" s="39"/>
      <c r="B102" s="40"/>
      <c r="C102" s="41"/>
      <c r="D102" s="218" t="s">
        <v>127</v>
      </c>
      <c r="E102" s="41"/>
      <c r="F102" s="219" t="s">
        <v>768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127</v>
      </c>
      <c r="AU102" s="18" t="s">
        <v>82</v>
      </c>
    </row>
    <row r="103" s="2" customFormat="1">
      <c r="A103" s="39"/>
      <c r="B103" s="40"/>
      <c r="C103" s="41"/>
      <c r="D103" s="218" t="s">
        <v>343</v>
      </c>
      <c r="E103" s="41"/>
      <c r="F103" s="267" t="s">
        <v>770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343</v>
      </c>
      <c r="AU103" s="18" t="s">
        <v>82</v>
      </c>
    </row>
    <row r="104" s="2" customFormat="1" ht="24.15" customHeight="1">
      <c r="A104" s="39"/>
      <c r="B104" s="40"/>
      <c r="C104" s="205" t="s">
        <v>164</v>
      </c>
      <c r="D104" s="205" t="s">
        <v>120</v>
      </c>
      <c r="E104" s="206" t="s">
        <v>771</v>
      </c>
      <c r="F104" s="207" t="s">
        <v>772</v>
      </c>
      <c r="G104" s="208" t="s">
        <v>757</v>
      </c>
      <c r="H104" s="209">
        <v>1</v>
      </c>
      <c r="I104" s="210"/>
      <c r="J104" s="211">
        <f>ROUND(I104*H104,2)</f>
        <v>0</v>
      </c>
      <c r="K104" s="207" t="s">
        <v>19</v>
      </c>
      <c r="L104" s="45"/>
      <c r="M104" s="212" t="s">
        <v>19</v>
      </c>
      <c r="N104" s="213" t="s">
        <v>43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745</v>
      </c>
      <c r="AT104" s="216" t="s">
        <v>120</v>
      </c>
      <c r="AU104" s="216" t="s">
        <v>82</v>
      </c>
      <c r="AY104" s="18" t="s">
        <v>118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80</v>
      </c>
      <c r="BK104" s="217">
        <f>ROUND(I104*H104,2)</f>
        <v>0</v>
      </c>
      <c r="BL104" s="18" t="s">
        <v>745</v>
      </c>
      <c r="BM104" s="216" t="s">
        <v>773</v>
      </c>
    </row>
    <row r="105" s="2" customFormat="1">
      <c r="A105" s="39"/>
      <c r="B105" s="40"/>
      <c r="C105" s="41"/>
      <c r="D105" s="218" t="s">
        <v>127</v>
      </c>
      <c r="E105" s="41"/>
      <c r="F105" s="219" t="s">
        <v>772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127</v>
      </c>
      <c r="AU105" s="18" t="s">
        <v>82</v>
      </c>
    </row>
    <row r="106" s="2" customFormat="1">
      <c r="A106" s="39"/>
      <c r="B106" s="40"/>
      <c r="C106" s="41"/>
      <c r="D106" s="218" t="s">
        <v>343</v>
      </c>
      <c r="E106" s="41"/>
      <c r="F106" s="267" t="s">
        <v>774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343</v>
      </c>
      <c r="AU106" s="18" t="s">
        <v>82</v>
      </c>
    </row>
    <row r="107" s="2" customFormat="1" ht="16.5" customHeight="1">
      <c r="A107" s="39"/>
      <c r="B107" s="40"/>
      <c r="C107" s="205" t="s">
        <v>169</v>
      </c>
      <c r="D107" s="205" t="s">
        <v>120</v>
      </c>
      <c r="E107" s="206" t="s">
        <v>775</v>
      </c>
      <c r="F107" s="207" t="s">
        <v>776</v>
      </c>
      <c r="G107" s="208" t="s">
        <v>757</v>
      </c>
      <c r="H107" s="209">
        <v>1</v>
      </c>
      <c r="I107" s="210"/>
      <c r="J107" s="211">
        <f>ROUND(I107*H107,2)</f>
        <v>0</v>
      </c>
      <c r="K107" s="207" t="s">
        <v>19</v>
      </c>
      <c r="L107" s="45"/>
      <c r="M107" s="212" t="s">
        <v>19</v>
      </c>
      <c r="N107" s="213" t="s">
        <v>43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745</v>
      </c>
      <c r="AT107" s="216" t="s">
        <v>120</v>
      </c>
      <c r="AU107" s="216" t="s">
        <v>82</v>
      </c>
      <c r="AY107" s="18" t="s">
        <v>118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80</v>
      </c>
      <c r="BK107" s="217">
        <f>ROUND(I107*H107,2)</f>
        <v>0</v>
      </c>
      <c r="BL107" s="18" t="s">
        <v>745</v>
      </c>
      <c r="BM107" s="216" t="s">
        <v>777</v>
      </c>
    </row>
    <row r="108" s="2" customFormat="1">
      <c r="A108" s="39"/>
      <c r="B108" s="40"/>
      <c r="C108" s="41"/>
      <c r="D108" s="218" t="s">
        <v>127</v>
      </c>
      <c r="E108" s="41"/>
      <c r="F108" s="219" t="s">
        <v>776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127</v>
      </c>
      <c r="AU108" s="18" t="s">
        <v>82</v>
      </c>
    </row>
    <row r="109" s="2" customFormat="1">
      <c r="A109" s="39"/>
      <c r="B109" s="40"/>
      <c r="C109" s="41"/>
      <c r="D109" s="218" t="s">
        <v>343</v>
      </c>
      <c r="E109" s="41"/>
      <c r="F109" s="267" t="s">
        <v>778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343</v>
      </c>
      <c r="AU109" s="18" t="s">
        <v>82</v>
      </c>
    </row>
    <row r="110" s="2" customFormat="1" ht="37.8" customHeight="1">
      <c r="A110" s="39"/>
      <c r="B110" s="40"/>
      <c r="C110" s="205" t="s">
        <v>178</v>
      </c>
      <c r="D110" s="205" t="s">
        <v>120</v>
      </c>
      <c r="E110" s="206" t="s">
        <v>779</v>
      </c>
      <c r="F110" s="207" t="s">
        <v>780</v>
      </c>
      <c r="G110" s="208" t="s">
        <v>757</v>
      </c>
      <c r="H110" s="209">
        <v>1</v>
      </c>
      <c r="I110" s="210"/>
      <c r="J110" s="211">
        <f>ROUND(I110*H110,2)</f>
        <v>0</v>
      </c>
      <c r="K110" s="207" t="s">
        <v>19</v>
      </c>
      <c r="L110" s="45"/>
      <c r="M110" s="212" t="s">
        <v>19</v>
      </c>
      <c r="N110" s="213" t="s">
        <v>43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745</v>
      </c>
      <c r="AT110" s="216" t="s">
        <v>120</v>
      </c>
      <c r="AU110" s="216" t="s">
        <v>82</v>
      </c>
      <c r="AY110" s="18" t="s">
        <v>118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80</v>
      </c>
      <c r="BK110" s="217">
        <f>ROUND(I110*H110,2)</f>
        <v>0</v>
      </c>
      <c r="BL110" s="18" t="s">
        <v>745</v>
      </c>
      <c r="BM110" s="216" t="s">
        <v>781</v>
      </c>
    </row>
    <row r="111" s="2" customFormat="1">
      <c r="A111" s="39"/>
      <c r="B111" s="40"/>
      <c r="C111" s="41"/>
      <c r="D111" s="218" t="s">
        <v>127</v>
      </c>
      <c r="E111" s="41"/>
      <c r="F111" s="219" t="s">
        <v>780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127</v>
      </c>
      <c r="AU111" s="18" t="s">
        <v>82</v>
      </c>
    </row>
    <row r="112" s="2" customFormat="1" ht="37.8" customHeight="1">
      <c r="A112" s="39"/>
      <c r="B112" s="40"/>
      <c r="C112" s="205" t="s">
        <v>185</v>
      </c>
      <c r="D112" s="205" t="s">
        <v>120</v>
      </c>
      <c r="E112" s="206" t="s">
        <v>782</v>
      </c>
      <c r="F112" s="207" t="s">
        <v>783</v>
      </c>
      <c r="G112" s="208" t="s">
        <v>757</v>
      </c>
      <c r="H112" s="209">
        <v>1</v>
      </c>
      <c r="I112" s="210"/>
      <c r="J112" s="211">
        <f>ROUND(I112*H112,2)</f>
        <v>0</v>
      </c>
      <c r="K112" s="207" t="s">
        <v>19</v>
      </c>
      <c r="L112" s="45"/>
      <c r="M112" s="212" t="s">
        <v>19</v>
      </c>
      <c r="N112" s="213" t="s">
        <v>43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745</v>
      </c>
      <c r="AT112" s="216" t="s">
        <v>120</v>
      </c>
      <c r="AU112" s="216" t="s">
        <v>82</v>
      </c>
      <c r="AY112" s="18" t="s">
        <v>118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80</v>
      </c>
      <c r="BK112" s="217">
        <f>ROUND(I112*H112,2)</f>
        <v>0</v>
      </c>
      <c r="BL112" s="18" t="s">
        <v>745</v>
      </c>
      <c r="BM112" s="216" t="s">
        <v>784</v>
      </c>
    </row>
    <row r="113" s="2" customFormat="1">
      <c r="A113" s="39"/>
      <c r="B113" s="40"/>
      <c r="C113" s="41"/>
      <c r="D113" s="218" t="s">
        <v>127</v>
      </c>
      <c r="E113" s="41"/>
      <c r="F113" s="219" t="s">
        <v>785</v>
      </c>
      <c r="G113" s="41"/>
      <c r="H113" s="41"/>
      <c r="I113" s="220"/>
      <c r="J113" s="41"/>
      <c r="K113" s="41"/>
      <c r="L113" s="45"/>
      <c r="M113" s="268"/>
      <c r="N113" s="269"/>
      <c r="O113" s="270"/>
      <c r="P113" s="270"/>
      <c r="Q113" s="270"/>
      <c r="R113" s="270"/>
      <c r="S113" s="270"/>
      <c r="T113" s="271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127</v>
      </c>
      <c r="AU113" s="18" t="s">
        <v>82</v>
      </c>
    </row>
    <row r="114" s="2" customFormat="1" ht="6.96" customHeight="1">
      <c r="A114" s="39"/>
      <c r="B114" s="60"/>
      <c r="C114" s="61"/>
      <c r="D114" s="61"/>
      <c r="E114" s="61"/>
      <c r="F114" s="61"/>
      <c r="G114" s="61"/>
      <c r="H114" s="61"/>
      <c r="I114" s="61"/>
      <c r="J114" s="61"/>
      <c r="K114" s="61"/>
      <c r="L114" s="45"/>
      <c r="M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</sheetData>
  <sheetProtection sheet="1" autoFilter="0" formatColumns="0" formatRows="0" objects="1" scenarios="1" spinCount="100000" saltValue="icbmt3HbkAn33Hv2NdbcuaM/6Pi+zLkOBkZnB7joCf64rmDIJbGg2DvdTGfiTAUd4g2Ngacs14ffikPNfPAJdA==" hashValue="KlgI8TFHlLgFj8L58y1u4NenSOsFwjQt/JHoCX4sOqwp8dF0MJxUwFjHPADbKVENULbeBiXX9dNwgBx86tXpDQ==" algorithmName="SHA-512" password="CC35"/>
  <autoFilter ref="C83:K11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2" r:id="rId1" display="https://podminky.urs.cz/item/CS_URS_2023_01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786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787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788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789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790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791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792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793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794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795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796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79</v>
      </c>
      <c r="F18" s="287" t="s">
        <v>797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798</v>
      </c>
      <c r="F19" s="287" t="s">
        <v>799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800</v>
      </c>
      <c r="F20" s="287" t="s">
        <v>801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802</v>
      </c>
      <c r="F21" s="287" t="s">
        <v>803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804</v>
      </c>
      <c r="F22" s="287" t="s">
        <v>805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806</v>
      </c>
      <c r="F23" s="287" t="s">
        <v>807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808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809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810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811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812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813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814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815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816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104</v>
      </c>
      <c r="F36" s="287"/>
      <c r="G36" s="287" t="s">
        <v>817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818</v>
      </c>
      <c r="F37" s="287"/>
      <c r="G37" s="287" t="s">
        <v>819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53</v>
      </c>
      <c r="F38" s="287"/>
      <c r="G38" s="287" t="s">
        <v>820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54</v>
      </c>
      <c r="F39" s="287"/>
      <c r="G39" s="287" t="s">
        <v>821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105</v>
      </c>
      <c r="F40" s="287"/>
      <c r="G40" s="287" t="s">
        <v>822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106</v>
      </c>
      <c r="F41" s="287"/>
      <c r="G41" s="287" t="s">
        <v>823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824</v>
      </c>
      <c r="F42" s="287"/>
      <c r="G42" s="287" t="s">
        <v>825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826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827</v>
      </c>
      <c r="F44" s="287"/>
      <c r="G44" s="287" t="s">
        <v>828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108</v>
      </c>
      <c r="F45" s="287"/>
      <c r="G45" s="287" t="s">
        <v>829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830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831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832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833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834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835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836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837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838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839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840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841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842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843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844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845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846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847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848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849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850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851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852</v>
      </c>
      <c r="D76" s="305"/>
      <c r="E76" s="305"/>
      <c r="F76" s="305" t="s">
        <v>853</v>
      </c>
      <c r="G76" s="306"/>
      <c r="H76" s="305" t="s">
        <v>54</v>
      </c>
      <c r="I76" s="305" t="s">
        <v>57</v>
      </c>
      <c r="J76" s="305" t="s">
        <v>854</v>
      </c>
      <c r="K76" s="304"/>
    </row>
    <row r="77" s="1" customFormat="1" ht="17.25" customHeight="1">
      <c r="B77" s="302"/>
      <c r="C77" s="307" t="s">
        <v>855</v>
      </c>
      <c r="D77" s="307"/>
      <c r="E77" s="307"/>
      <c r="F77" s="308" t="s">
        <v>856</v>
      </c>
      <c r="G77" s="309"/>
      <c r="H77" s="307"/>
      <c r="I77" s="307"/>
      <c r="J77" s="307" t="s">
        <v>857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53</v>
      </c>
      <c r="D79" s="312"/>
      <c r="E79" s="312"/>
      <c r="F79" s="313" t="s">
        <v>858</v>
      </c>
      <c r="G79" s="314"/>
      <c r="H79" s="290" t="s">
        <v>859</v>
      </c>
      <c r="I79" s="290" t="s">
        <v>860</v>
      </c>
      <c r="J79" s="290">
        <v>20</v>
      </c>
      <c r="K79" s="304"/>
    </row>
    <row r="80" s="1" customFormat="1" ht="15" customHeight="1">
      <c r="B80" s="302"/>
      <c r="C80" s="290" t="s">
        <v>861</v>
      </c>
      <c r="D80" s="290"/>
      <c r="E80" s="290"/>
      <c r="F80" s="313" t="s">
        <v>858</v>
      </c>
      <c r="G80" s="314"/>
      <c r="H80" s="290" t="s">
        <v>862</v>
      </c>
      <c r="I80" s="290" t="s">
        <v>860</v>
      </c>
      <c r="J80" s="290">
        <v>120</v>
      </c>
      <c r="K80" s="304"/>
    </row>
    <row r="81" s="1" customFormat="1" ht="15" customHeight="1">
      <c r="B81" s="315"/>
      <c r="C81" s="290" t="s">
        <v>863</v>
      </c>
      <c r="D81" s="290"/>
      <c r="E81" s="290"/>
      <c r="F81" s="313" t="s">
        <v>864</v>
      </c>
      <c r="G81" s="314"/>
      <c r="H81" s="290" t="s">
        <v>865</v>
      </c>
      <c r="I81" s="290" t="s">
        <v>860</v>
      </c>
      <c r="J81" s="290">
        <v>50</v>
      </c>
      <c r="K81" s="304"/>
    </row>
    <row r="82" s="1" customFormat="1" ht="15" customHeight="1">
      <c r="B82" s="315"/>
      <c r="C82" s="290" t="s">
        <v>866</v>
      </c>
      <c r="D82" s="290"/>
      <c r="E82" s="290"/>
      <c r="F82" s="313" t="s">
        <v>858</v>
      </c>
      <c r="G82" s="314"/>
      <c r="H82" s="290" t="s">
        <v>867</v>
      </c>
      <c r="I82" s="290" t="s">
        <v>868</v>
      </c>
      <c r="J82" s="290"/>
      <c r="K82" s="304"/>
    </row>
    <row r="83" s="1" customFormat="1" ht="15" customHeight="1">
      <c r="B83" s="315"/>
      <c r="C83" s="316" t="s">
        <v>869</v>
      </c>
      <c r="D83" s="316"/>
      <c r="E83" s="316"/>
      <c r="F83" s="317" t="s">
        <v>864</v>
      </c>
      <c r="G83" s="316"/>
      <c r="H83" s="316" t="s">
        <v>870</v>
      </c>
      <c r="I83" s="316" t="s">
        <v>860</v>
      </c>
      <c r="J83" s="316">
        <v>15</v>
      </c>
      <c r="K83" s="304"/>
    </row>
    <row r="84" s="1" customFormat="1" ht="15" customHeight="1">
      <c r="B84" s="315"/>
      <c r="C84" s="316" t="s">
        <v>871</v>
      </c>
      <c r="D84" s="316"/>
      <c r="E84" s="316"/>
      <c r="F84" s="317" t="s">
        <v>864</v>
      </c>
      <c r="G84" s="316"/>
      <c r="H84" s="316" t="s">
        <v>872</v>
      </c>
      <c r="I84" s="316" t="s">
        <v>860</v>
      </c>
      <c r="J84" s="316">
        <v>15</v>
      </c>
      <c r="K84" s="304"/>
    </row>
    <row r="85" s="1" customFormat="1" ht="15" customHeight="1">
      <c r="B85" s="315"/>
      <c r="C85" s="316" t="s">
        <v>873</v>
      </c>
      <c r="D85" s="316"/>
      <c r="E85" s="316"/>
      <c r="F85" s="317" t="s">
        <v>864</v>
      </c>
      <c r="G85" s="316"/>
      <c r="H85" s="316" t="s">
        <v>874</v>
      </c>
      <c r="I85" s="316" t="s">
        <v>860</v>
      </c>
      <c r="J85" s="316">
        <v>20</v>
      </c>
      <c r="K85" s="304"/>
    </row>
    <row r="86" s="1" customFormat="1" ht="15" customHeight="1">
      <c r="B86" s="315"/>
      <c r="C86" s="316" t="s">
        <v>875</v>
      </c>
      <c r="D86" s="316"/>
      <c r="E86" s="316"/>
      <c r="F86" s="317" t="s">
        <v>864</v>
      </c>
      <c r="G86" s="316"/>
      <c r="H86" s="316" t="s">
        <v>876</v>
      </c>
      <c r="I86" s="316" t="s">
        <v>860</v>
      </c>
      <c r="J86" s="316">
        <v>20</v>
      </c>
      <c r="K86" s="304"/>
    </row>
    <row r="87" s="1" customFormat="1" ht="15" customHeight="1">
      <c r="B87" s="315"/>
      <c r="C87" s="290" t="s">
        <v>877</v>
      </c>
      <c r="D87" s="290"/>
      <c r="E87" s="290"/>
      <c r="F87" s="313" t="s">
        <v>864</v>
      </c>
      <c r="G87" s="314"/>
      <c r="H87" s="290" t="s">
        <v>878</v>
      </c>
      <c r="I87" s="290" t="s">
        <v>860</v>
      </c>
      <c r="J87" s="290">
        <v>50</v>
      </c>
      <c r="K87" s="304"/>
    </row>
    <row r="88" s="1" customFormat="1" ht="15" customHeight="1">
      <c r="B88" s="315"/>
      <c r="C88" s="290" t="s">
        <v>879</v>
      </c>
      <c r="D88" s="290"/>
      <c r="E88" s="290"/>
      <c r="F88" s="313" t="s">
        <v>864</v>
      </c>
      <c r="G88" s="314"/>
      <c r="H88" s="290" t="s">
        <v>880</v>
      </c>
      <c r="I88" s="290" t="s">
        <v>860</v>
      </c>
      <c r="J88" s="290">
        <v>20</v>
      </c>
      <c r="K88" s="304"/>
    </row>
    <row r="89" s="1" customFormat="1" ht="15" customHeight="1">
      <c r="B89" s="315"/>
      <c r="C89" s="290" t="s">
        <v>881</v>
      </c>
      <c r="D89" s="290"/>
      <c r="E89" s="290"/>
      <c r="F89" s="313" t="s">
        <v>864</v>
      </c>
      <c r="G89" s="314"/>
      <c r="H89" s="290" t="s">
        <v>882</v>
      </c>
      <c r="I89" s="290" t="s">
        <v>860</v>
      </c>
      <c r="J89" s="290">
        <v>20</v>
      </c>
      <c r="K89" s="304"/>
    </row>
    <row r="90" s="1" customFormat="1" ht="15" customHeight="1">
      <c r="B90" s="315"/>
      <c r="C90" s="290" t="s">
        <v>883</v>
      </c>
      <c r="D90" s="290"/>
      <c r="E90" s="290"/>
      <c r="F90" s="313" t="s">
        <v>864</v>
      </c>
      <c r="G90" s="314"/>
      <c r="H90" s="290" t="s">
        <v>884</v>
      </c>
      <c r="I90" s="290" t="s">
        <v>860</v>
      </c>
      <c r="J90" s="290">
        <v>50</v>
      </c>
      <c r="K90" s="304"/>
    </row>
    <row r="91" s="1" customFormat="1" ht="15" customHeight="1">
      <c r="B91" s="315"/>
      <c r="C91" s="290" t="s">
        <v>885</v>
      </c>
      <c r="D91" s="290"/>
      <c r="E91" s="290"/>
      <c r="F91" s="313" t="s">
        <v>864</v>
      </c>
      <c r="G91" s="314"/>
      <c r="H91" s="290" t="s">
        <v>885</v>
      </c>
      <c r="I91" s="290" t="s">
        <v>860</v>
      </c>
      <c r="J91" s="290">
        <v>50</v>
      </c>
      <c r="K91" s="304"/>
    </row>
    <row r="92" s="1" customFormat="1" ht="15" customHeight="1">
      <c r="B92" s="315"/>
      <c r="C92" s="290" t="s">
        <v>886</v>
      </c>
      <c r="D92" s="290"/>
      <c r="E92" s="290"/>
      <c r="F92" s="313" t="s">
        <v>864</v>
      </c>
      <c r="G92" s="314"/>
      <c r="H92" s="290" t="s">
        <v>887</v>
      </c>
      <c r="I92" s="290" t="s">
        <v>860</v>
      </c>
      <c r="J92" s="290">
        <v>255</v>
      </c>
      <c r="K92" s="304"/>
    </row>
    <row r="93" s="1" customFormat="1" ht="15" customHeight="1">
      <c r="B93" s="315"/>
      <c r="C93" s="290" t="s">
        <v>888</v>
      </c>
      <c r="D93" s="290"/>
      <c r="E93" s="290"/>
      <c r="F93" s="313" t="s">
        <v>858</v>
      </c>
      <c r="G93" s="314"/>
      <c r="H93" s="290" t="s">
        <v>889</v>
      </c>
      <c r="I93" s="290" t="s">
        <v>890</v>
      </c>
      <c r="J93" s="290"/>
      <c r="K93" s="304"/>
    </row>
    <row r="94" s="1" customFormat="1" ht="15" customHeight="1">
      <c r="B94" s="315"/>
      <c r="C94" s="290" t="s">
        <v>891</v>
      </c>
      <c r="D94" s="290"/>
      <c r="E94" s="290"/>
      <c r="F94" s="313" t="s">
        <v>858</v>
      </c>
      <c r="G94" s="314"/>
      <c r="H94" s="290" t="s">
        <v>892</v>
      </c>
      <c r="I94" s="290" t="s">
        <v>893</v>
      </c>
      <c r="J94" s="290"/>
      <c r="K94" s="304"/>
    </row>
    <row r="95" s="1" customFormat="1" ht="15" customHeight="1">
      <c r="B95" s="315"/>
      <c r="C95" s="290" t="s">
        <v>894</v>
      </c>
      <c r="D95" s="290"/>
      <c r="E95" s="290"/>
      <c r="F95" s="313" t="s">
        <v>858</v>
      </c>
      <c r="G95" s="314"/>
      <c r="H95" s="290" t="s">
        <v>894</v>
      </c>
      <c r="I95" s="290" t="s">
        <v>893</v>
      </c>
      <c r="J95" s="290"/>
      <c r="K95" s="304"/>
    </row>
    <row r="96" s="1" customFormat="1" ht="15" customHeight="1">
      <c r="B96" s="315"/>
      <c r="C96" s="290" t="s">
        <v>38</v>
      </c>
      <c r="D96" s="290"/>
      <c r="E96" s="290"/>
      <c r="F96" s="313" t="s">
        <v>858</v>
      </c>
      <c r="G96" s="314"/>
      <c r="H96" s="290" t="s">
        <v>895</v>
      </c>
      <c r="I96" s="290" t="s">
        <v>893</v>
      </c>
      <c r="J96" s="290"/>
      <c r="K96" s="304"/>
    </row>
    <row r="97" s="1" customFormat="1" ht="15" customHeight="1">
      <c r="B97" s="315"/>
      <c r="C97" s="290" t="s">
        <v>48</v>
      </c>
      <c r="D97" s="290"/>
      <c r="E97" s="290"/>
      <c r="F97" s="313" t="s">
        <v>858</v>
      </c>
      <c r="G97" s="314"/>
      <c r="H97" s="290" t="s">
        <v>896</v>
      </c>
      <c r="I97" s="290" t="s">
        <v>893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897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852</v>
      </c>
      <c r="D103" s="305"/>
      <c r="E103" s="305"/>
      <c r="F103" s="305" t="s">
        <v>853</v>
      </c>
      <c r="G103" s="306"/>
      <c r="H103" s="305" t="s">
        <v>54</v>
      </c>
      <c r="I103" s="305" t="s">
        <v>57</v>
      </c>
      <c r="J103" s="305" t="s">
        <v>854</v>
      </c>
      <c r="K103" s="304"/>
    </row>
    <row r="104" s="1" customFormat="1" ht="17.25" customHeight="1">
      <c r="B104" s="302"/>
      <c r="C104" s="307" t="s">
        <v>855</v>
      </c>
      <c r="D104" s="307"/>
      <c r="E104" s="307"/>
      <c r="F104" s="308" t="s">
        <v>856</v>
      </c>
      <c r="G104" s="309"/>
      <c r="H104" s="307"/>
      <c r="I104" s="307"/>
      <c r="J104" s="307" t="s">
        <v>857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53</v>
      </c>
      <c r="D106" s="312"/>
      <c r="E106" s="312"/>
      <c r="F106" s="313" t="s">
        <v>858</v>
      </c>
      <c r="G106" s="290"/>
      <c r="H106" s="290" t="s">
        <v>898</v>
      </c>
      <c r="I106" s="290" t="s">
        <v>860</v>
      </c>
      <c r="J106" s="290">
        <v>20</v>
      </c>
      <c r="K106" s="304"/>
    </row>
    <row r="107" s="1" customFormat="1" ht="15" customHeight="1">
      <c r="B107" s="302"/>
      <c r="C107" s="290" t="s">
        <v>861</v>
      </c>
      <c r="D107" s="290"/>
      <c r="E107" s="290"/>
      <c r="F107" s="313" t="s">
        <v>858</v>
      </c>
      <c r="G107" s="290"/>
      <c r="H107" s="290" t="s">
        <v>898</v>
      </c>
      <c r="I107" s="290" t="s">
        <v>860</v>
      </c>
      <c r="J107" s="290">
        <v>120</v>
      </c>
      <c r="K107" s="304"/>
    </row>
    <row r="108" s="1" customFormat="1" ht="15" customHeight="1">
      <c r="B108" s="315"/>
      <c r="C108" s="290" t="s">
        <v>863</v>
      </c>
      <c r="D108" s="290"/>
      <c r="E108" s="290"/>
      <c r="F108" s="313" t="s">
        <v>864</v>
      </c>
      <c r="G108" s="290"/>
      <c r="H108" s="290" t="s">
        <v>898</v>
      </c>
      <c r="I108" s="290" t="s">
        <v>860</v>
      </c>
      <c r="J108" s="290">
        <v>50</v>
      </c>
      <c r="K108" s="304"/>
    </row>
    <row r="109" s="1" customFormat="1" ht="15" customHeight="1">
      <c r="B109" s="315"/>
      <c r="C109" s="290" t="s">
        <v>866</v>
      </c>
      <c r="D109" s="290"/>
      <c r="E109" s="290"/>
      <c r="F109" s="313" t="s">
        <v>858</v>
      </c>
      <c r="G109" s="290"/>
      <c r="H109" s="290" t="s">
        <v>898</v>
      </c>
      <c r="I109" s="290" t="s">
        <v>868</v>
      </c>
      <c r="J109" s="290"/>
      <c r="K109" s="304"/>
    </row>
    <row r="110" s="1" customFormat="1" ht="15" customHeight="1">
      <c r="B110" s="315"/>
      <c r="C110" s="290" t="s">
        <v>877</v>
      </c>
      <c r="D110" s="290"/>
      <c r="E110" s="290"/>
      <c r="F110" s="313" t="s">
        <v>864</v>
      </c>
      <c r="G110" s="290"/>
      <c r="H110" s="290" t="s">
        <v>898</v>
      </c>
      <c r="I110" s="290" t="s">
        <v>860</v>
      </c>
      <c r="J110" s="290">
        <v>50</v>
      </c>
      <c r="K110" s="304"/>
    </row>
    <row r="111" s="1" customFormat="1" ht="15" customHeight="1">
      <c r="B111" s="315"/>
      <c r="C111" s="290" t="s">
        <v>885</v>
      </c>
      <c r="D111" s="290"/>
      <c r="E111" s="290"/>
      <c r="F111" s="313" t="s">
        <v>864</v>
      </c>
      <c r="G111" s="290"/>
      <c r="H111" s="290" t="s">
        <v>898</v>
      </c>
      <c r="I111" s="290" t="s">
        <v>860</v>
      </c>
      <c r="J111" s="290">
        <v>50</v>
      </c>
      <c r="K111" s="304"/>
    </row>
    <row r="112" s="1" customFormat="1" ht="15" customHeight="1">
      <c r="B112" s="315"/>
      <c r="C112" s="290" t="s">
        <v>883</v>
      </c>
      <c r="D112" s="290"/>
      <c r="E112" s="290"/>
      <c r="F112" s="313" t="s">
        <v>864</v>
      </c>
      <c r="G112" s="290"/>
      <c r="H112" s="290" t="s">
        <v>898</v>
      </c>
      <c r="I112" s="290" t="s">
        <v>860</v>
      </c>
      <c r="J112" s="290">
        <v>50</v>
      </c>
      <c r="K112" s="304"/>
    </row>
    <row r="113" s="1" customFormat="1" ht="15" customHeight="1">
      <c r="B113" s="315"/>
      <c r="C113" s="290" t="s">
        <v>53</v>
      </c>
      <c r="D113" s="290"/>
      <c r="E113" s="290"/>
      <c r="F113" s="313" t="s">
        <v>858</v>
      </c>
      <c r="G113" s="290"/>
      <c r="H113" s="290" t="s">
        <v>899</v>
      </c>
      <c r="I113" s="290" t="s">
        <v>860</v>
      </c>
      <c r="J113" s="290">
        <v>20</v>
      </c>
      <c r="K113" s="304"/>
    </row>
    <row r="114" s="1" customFormat="1" ht="15" customHeight="1">
      <c r="B114" s="315"/>
      <c r="C114" s="290" t="s">
        <v>900</v>
      </c>
      <c r="D114" s="290"/>
      <c r="E114" s="290"/>
      <c r="F114" s="313" t="s">
        <v>858</v>
      </c>
      <c r="G114" s="290"/>
      <c r="H114" s="290" t="s">
        <v>901</v>
      </c>
      <c r="I114" s="290" t="s">
        <v>860</v>
      </c>
      <c r="J114" s="290">
        <v>120</v>
      </c>
      <c r="K114" s="304"/>
    </row>
    <row r="115" s="1" customFormat="1" ht="15" customHeight="1">
      <c r="B115" s="315"/>
      <c r="C115" s="290" t="s">
        <v>38</v>
      </c>
      <c r="D115" s="290"/>
      <c r="E115" s="290"/>
      <c r="F115" s="313" t="s">
        <v>858</v>
      </c>
      <c r="G115" s="290"/>
      <c r="H115" s="290" t="s">
        <v>902</v>
      </c>
      <c r="I115" s="290" t="s">
        <v>893</v>
      </c>
      <c r="J115" s="290"/>
      <c r="K115" s="304"/>
    </row>
    <row r="116" s="1" customFormat="1" ht="15" customHeight="1">
      <c r="B116" s="315"/>
      <c r="C116" s="290" t="s">
        <v>48</v>
      </c>
      <c r="D116" s="290"/>
      <c r="E116" s="290"/>
      <c r="F116" s="313" t="s">
        <v>858</v>
      </c>
      <c r="G116" s="290"/>
      <c r="H116" s="290" t="s">
        <v>903</v>
      </c>
      <c r="I116" s="290" t="s">
        <v>893</v>
      </c>
      <c r="J116" s="290"/>
      <c r="K116" s="304"/>
    </row>
    <row r="117" s="1" customFormat="1" ht="15" customHeight="1">
      <c r="B117" s="315"/>
      <c r="C117" s="290" t="s">
        <v>57</v>
      </c>
      <c r="D117" s="290"/>
      <c r="E117" s="290"/>
      <c r="F117" s="313" t="s">
        <v>858</v>
      </c>
      <c r="G117" s="290"/>
      <c r="H117" s="290" t="s">
        <v>904</v>
      </c>
      <c r="I117" s="290" t="s">
        <v>905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906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852</v>
      </c>
      <c r="D123" s="305"/>
      <c r="E123" s="305"/>
      <c r="F123" s="305" t="s">
        <v>853</v>
      </c>
      <c r="G123" s="306"/>
      <c r="H123" s="305" t="s">
        <v>54</v>
      </c>
      <c r="I123" s="305" t="s">
        <v>57</v>
      </c>
      <c r="J123" s="305" t="s">
        <v>854</v>
      </c>
      <c r="K123" s="334"/>
    </row>
    <row r="124" s="1" customFormat="1" ht="17.25" customHeight="1">
      <c r="B124" s="333"/>
      <c r="C124" s="307" t="s">
        <v>855</v>
      </c>
      <c r="D124" s="307"/>
      <c r="E124" s="307"/>
      <c r="F124" s="308" t="s">
        <v>856</v>
      </c>
      <c r="G124" s="309"/>
      <c r="H124" s="307"/>
      <c r="I124" s="307"/>
      <c r="J124" s="307" t="s">
        <v>857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861</v>
      </c>
      <c r="D126" s="312"/>
      <c r="E126" s="312"/>
      <c r="F126" s="313" t="s">
        <v>858</v>
      </c>
      <c r="G126" s="290"/>
      <c r="H126" s="290" t="s">
        <v>898</v>
      </c>
      <c r="I126" s="290" t="s">
        <v>860</v>
      </c>
      <c r="J126" s="290">
        <v>120</v>
      </c>
      <c r="K126" s="338"/>
    </row>
    <row r="127" s="1" customFormat="1" ht="15" customHeight="1">
      <c r="B127" s="335"/>
      <c r="C127" s="290" t="s">
        <v>907</v>
      </c>
      <c r="D127" s="290"/>
      <c r="E127" s="290"/>
      <c r="F127" s="313" t="s">
        <v>858</v>
      </c>
      <c r="G127" s="290"/>
      <c r="H127" s="290" t="s">
        <v>908</v>
      </c>
      <c r="I127" s="290" t="s">
        <v>860</v>
      </c>
      <c r="J127" s="290" t="s">
        <v>909</v>
      </c>
      <c r="K127" s="338"/>
    </row>
    <row r="128" s="1" customFormat="1" ht="15" customHeight="1">
      <c r="B128" s="335"/>
      <c r="C128" s="290" t="s">
        <v>806</v>
      </c>
      <c r="D128" s="290"/>
      <c r="E128" s="290"/>
      <c r="F128" s="313" t="s">
        <v>858</v>
      </c>
      <c r="G128" s="290"/>
      <c r="H128" s="290" t="s">
        <v>910</v>
      </c>
      <c r="I128" s="290" t="s">
        <v>860</v>
      </c>
      <c r="J128" s="290" t="s">
        <v>909</v>
      </c>
      <c r="K128" s="338"/>
    </row>
    <row r="129" s="1" customFormat="1" ht="15" customHeight="1">
      <c r="B129" s="335"/>
      <c r="C129" s="290" t="s">
        <v>869</v>
      </c>
      <c r="D129" s="290"/>
      <c r="E129" s="290"/>
      <c r="F129" s="313" t="s">
        <v>864</v>
      </c>
      <c r="G129" s="290"/>
      <c r="H129" s="290" t="s">
        <v>870</v>
      </c>
      <c r="I129" s="290" t="s">
        <v>860</v>
      </c>
      <c r="J129" s="290">
        <v>15</v>
      </c>
      <c r="K129" s="338"/>
    </row>
    <row r="130" s="1" customFormat="1" ht="15" customHeight="1">
      <c r="B130" s="335"/>
      <c r="C130" s="316" t="s">
        <v>871</v>
      </c>
      <c r="D130" s="316"/>
      <c r="E130" s="316"/>
      <c r="F130" s="317" t="s">
        <v>864</v>
      </c>
      <c r="G130" s="316"/>
      <c r="H130" s="316" t="s">
        <v>872</v>
      </c>
      <c r="I130" s="316" t="s">
        <v>860</v>
      </c>
      <c r="J130" s="316">
        <v>15</v>
      </c>
      <c r="K130" s="338"/>
    </row>
    <row r="131" s="1" customFormat="1" ht="15" customHeight="1">
      <c r="B131" s="335"/>
      <c r="C131" s="316" t="s">
        <v>873</v>
      </c>
      <c r="D131" s="316"/>
      <c r="E131" s="316"/>
      <c r="F131" s="317" t="s">
        <v>864</v>
      </c>
      <c r="G131" s="316"/>
      <c r="H131" s="316" t="s">
        <v>874</v>
      </c>
      <c r="I131" s="316" t="s">
        <v>860</v>
      </c>
      <c r="J131" s="316">
        <v>20</v>
      </c>
      <c r="K131" s="338"/>
    </row>
    <row r="132" s="1" customFormat="1" ht="15" customHeight="1">
      <c r="B132" s="335"/>
      <c r="C132" s="316" t="s">
        <v>875</v>
      </c>
      <c r="D132" s="316"/>
      <c r="E132" s="316"/>
      <c r="F132" s="317" t="s">
        <v>864</v>
      </c>
      <c r="G132" s="316"/>
      <c r="H132" s="316" t="s">
        <v>876</v>
      </c>
      <c r="I132" s="316" t="s">
        <v>860</v>
      </c>
      <c r="J132" s="316">
        <v>20</v>
      </c>
      <c r="K132" s="338"/>
    </row>
    <row r="133" s="1" customFormat="1" ht="15" customHeight="1">
      <c r="B133" s="335"/>
      <c r="C133" s="290" t="s">
        <v>863</v>
      </c>
      <c r="D133" s="290"/>
      <c r="E133" s="290"/>
      <c r="F133" s="313" t="s">
        <v>864</v>
      </c>
      <c r="G133" s="290"/>
      <c r="H133" s="290" t="s">
        <v>898</v>
      </c>
      <c r="I133" s="290" t="s">
        <v>860</v>
      </c>
      <c r="J133" s="290">
        <v>50</v>
      </c>
      <c r="K133" s="338"/>
    </row>
    <row r="134" s="1" customFormat="1" ht="15" customHeight="1">
      <c r="B134" s="335"/>
      <c r="C134" s="290" t="s">
        <v>877</v>
      </c>
      <c r="D134" s="290"/>
      <c r="E134" s="290"/>
      <c r="F134" s="313" t="s">
        <v>864</v>
      </c>
      <c r="G134" s="290"/>
      <c r="H134" s="290" t="s">
        <v>898</v>
      </c>
      <c r="I134" s="290" t="s">
        <v>860</v>
      </c>
      <c r="J134" s="290">
        <v>50</v>
      </c>
      <c r="K134" s="338"/>
    </row>
    <row r="135" s="1" customFormat="1" ht="15" customHeight="1">
      <c r="B135" s="335"/>
      <c r="C135" s="290" t="s">
        <v>883</v>
      </c>
      <c r="D135" s="290"/>
      <c r="E135" s="290"/>
      <c r="F135" s="313" t="s">
        <v>864</v>
      </c>
      <c r="G135" s="290"/>
      <c r="H135" s="290" t="s">
        <v>898</v>
      </c>
      <c r="I135" s="290" t="s">
        <v>860</v>
      </c>
      <c r="J135" s="290">
        <v>50</v>
      </c>
      <c r="K135" s="338"/>
    </row>
    <row r="136" s="1" customFormat="1" ht="15" customHeight="1">
      <c r="B136" s="335"/>
      <c r="C136" s="290" t="s">
        <v>885</v>
      </c>
      <c r="D136" s="290"/>
      <c r="E136" s="290"/>
      <c r="F136" s="313" t="s">
        <v>864</v>
      </c>
      <c r="G136" s="290"/>
      <c r="H136" s="290" t="s">
        <v>898</v>
      </c>
      <c r="I136" s="290" t="s">
        <v>860</v>
      </c>
      <c r="J136" s="290">
        <v>50</v>
      </c>
      <c r="K136" s="338"/>
    </row>
    <row r="137" s="1" customFormat="1" ht="15" customHeight="1">
      <c r="B137" s="335"/>
      <c r="C137" s="290" t="s">
        <v>886</v>
      </c>
      <c r="D137" s="290"/>
      <c r="E137" s="290"/>
      <c r="F137" s="313" t="s">
        <v>864</v>
      </c>
      <c r="G137" s="290"/>
      <c r="H137" s="290" t="s">
        <v>911</v>
      </c>
      <c r="I137" s="290" t="s">
        <v>860</v>
      </c>
      <c r="J137" s="290">
        <v>255</v>
      </c>
      <c r="K137" s="338"/>
    </row>
    <row r="138" s="1" customFormat="1" ht="15" customHeight="1">
      <c r="B138" s="335"/>
      <c r="C138" s="290" t="s">
        <v>888</v>
      </c>
      <c r="D138" s="290"/>
      <c r="E138" s="290"/>
      <c r="F138" s="313" t="s">
        <v>858</v>
      </c>
      <c r="G138" s="290"/>
      <c r="H138" s="290" t="s">
        <v>912</v>
      </c>
      <c r="I138" s="290" t="s">
        <v>890</v>
      </c>
      <c r="J138" s="290"/>
      <c r="K138" s="338"/>
    </row>
    <row r="139" s="1" customFormat="1" ht="15" customHeight="1">
      <c r="B139" s="335"/>
      <c r="C139" s="290" t="s">
        <v>891</v>
      </c>
      <c r="D139" s="290"/>
      <c r="E139" s="290"/>
      <c r="F139" s="313" t="s">
        <v>858</v>
      </c>
      <c r="G139" s="290"/>
      <c r="H139" s="290" t="s">
        <v>913</v>
      </c>
      <c r="I139" s="290" t="s">
        <v>893</v>
      </c>
      <c r="J139" s="290"/>
      <c r="K139" s="338"/>
    </row>
    <row r="140" s="1" customFormat="1" ht="15" customHeight="1">
      <c r="B140" s="335"/>
      <c r="C140" s="290" t="s">
        <v>894</v>
      </c>
      <c r="D140" s="290"/>
      <c r="E140" s="290"/>
      <c r="F140" s="313" t="s">
        <v>858</v>
      </c>
      <c r="G140" s="290"/>
      <c r="H140" s="290" t="s">
        <v>894</v>
      </c>
      <c r="I140" s="290" t="s">
        <v>893</v>
      </c>
      <c r="J140" s="290"/>
      <c r="K140" s="338"/>
    </row>
    <row r="141" s="1" customFormat="1" ht="15" customHeight="1">
      <c r="B141" s="335"/>
      <c r="C141" s="290" t="s">
        <v>38</v>
      </c>
      <c r="D141" s="290"/>
      <c r="E141" s="290"/>
      <c r="F141" s="313" t="s">
        <v>858</v>
      </c>
      <c r="G141" s="290"/>
      <c r="H141" s="290" t="s">
        <v>914</v>
      </c>
      <c r="I141" s="290" t="s">
        <v>893</v>
      </c>
      <c r="J141" s="290"/>
      <c r="K141" s="338"/>
    </row>
    <row r="142" s="1" customFormat="1" ht="15" customHeight="1">
      <c r="B142" s="335"/>
      <c r="C142" s="290" t="s">
        <v>915</v>
      </c>
      <c r="D142" s="290"/>
      <c r="E142" s="290"/>
      <c r="F142" s="313" t="s">
        <v>858</v>
      </c>
      <c r="G142" s="290"/>
      <c r="H142" s="290" t="s">
        <v>916</v>
      </c>
      <c r="I142" s="290" t="s">
        <v>893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917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852</v>
      </c>
      <c r="D148" s="305"/>
      <c r="E148" s="305"/>
      <c r="F148" s="305" t="s">
        <v>853</v>
      </c>
      <c r="G148" s="306"/>
      <c r="H148" s="305" t="s">
        <v>54</v>
      </c>
      <c r="I148" s="305" t="s">
        <v>57</v>
      </c>
      <c r="J148" s="305" t="s">
        <v>854</v>
      </c>
      <c r="K148" s="304"/>
    </row>
    <row r="149" s="1" customFormat="1" ht="17.25" customHeight="1">
      <c r="B149" s="302"/>
      <c r="C149" s="307" t="s">
        <v>855</v>
      </c>
      <c r="D149" s="307"/>
      <c r="E149" s="307"/>
      <c r="F149" s="308" t="s">
        <v>856</v>
      </c>
      <c r="G149" s="309"/>
      <c r="H149" s="307"/>
      <c r="I149" s="307"/>
      <c r="J149" s="307" t="s">
        <v>857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861</v>
      </c>
      <c r="D151" s="290"/>
      <c r="E151" s="290"/>
      <c r="F151" s="343" t="s">
        <v>858</v>
      </c>
      <c r="G151" s="290"/>
      <c r="H151" s="342" t="s">
        <v>898</v>
      </c>
      <c r="I151" s="342" t="s">
        <v>860</v>
      </c>
      <c r="J151" s="342">
        <v>120</v>
      </c>
      <c r="K151" s="338"/>
    </row>
    <row r="152" s="1" customFormat="1" ht="15" customHeight="1">
      <c r="B152" s="315"/>
      <c r="C152" s="342" t="s">
        <v>907</v>
      </c>
      <c r="D152" s="290"/>
      <c r="E152" s="290"/>
      <c r="F152" s="343" t="s">
        <v>858</v>
      </c>
      <c r="G152" s="290"/>
      <c r="H152" s="342" t="s">
        <v>918</v>
      </c>
      <c r="I152" s="342" t="s">
        <v>860</v>
      </c>
      <c r="J152" s="342" t="s">
        <v>909</v>
      </c>
      <c r="K152" s="338"/>
    </row>
    <row r="153" s="1" customFormat="1" ht="15" customHeight="1">
      <c r="B153" s="315"/>
      <c r="C153" s="342" t="s">
        <v>806</v>
      </c>
      <c r="D153" s="290"/>
      <c r="E153" s="290"/>
      <c r="F153" s="343" t="s">
        <v>858</v>
      </c>
      <c r="G153" s="290"/>
      <c r="H153" s="342" t="s">
        <v>919</v>
      </c>
      <c r="I153" s="342" t="s">
        <v>860</v>
      </c>
      <c r="J153" s="342" t="s">
        <v>909</v>
      </c>
      <c r="K153" s="338"/>
    </row>
    <row r="154" s="1" customFormat="1" ht="15" customHeight="1">
      <c r="B154" s="315"/>
      <c r="C154" s="342" t="s">
        <v>863</v>
      </c>
      <c r="D154" s="290"/>
      <c r="E154" s="290"/>
      <c r="F154" s="343" t="s">
        <v>864</v>
      </c>
      <c r="G154" s="290"/>
      <c r="H154" s="342" t="s">
        <v>898</v>
      </c>
      <c r="I154" s="342" t="s">
        <v>860</v>
      </c>
      <c r="J154" s="342">
        <v>50</v>
      </c>
      <c r="K154" s="338"/>
    </row>
    <row r="155" s="1" customFormat="1" ht="15" customHeight="1">
      <c r="B155" s="315"/>
      <c r="C155" s="342" t="s">
        <v>866</v>
      </c>
      <c r="D155" s="290"/>
      <c r="E155" s="290"/>
      <c r="F155" s="343" t="s">
        <v>858</v>
      </c>
      <c r="G155" s="290"/>
      <c r="H155" s="342" t="s">
        <v>898</v>
      </c>
      <c r="I155" s="342" t="s">
        <v>868</v>
      </c>
      <c r="J155" s="342"/>
      <c r="K155" s="338"/>
    </row>
    <row r="156" s="1" customFormat="1" ht="15" customHeight="1">
      <c r="B156" s="315"/>
      <c r="C156" s="342" t="s">
        <v>877</v>
      </c>
      <c r="D156" s="290"/>
      <c r="E156" s="290"/>
      <c r="F156" s="343" t="s">
        <v>864</v>
      </c>
      <c r="G156" s="290"/>
      <c r="H156" s="342" t="s">
        <v>898</v>
      </c>
      <c r="I156" s="342" t="s">
        <v>860</v>
      </c>
      <c r="J156" s="342">
        <v>50</v>
      </c>
      <c r="K156" s="338"/>
    </row>
    <row r="157" s="1" customFormat="1" ht="15" customHeight="1">
      <c r="B157" s="315"/>
      <c r="C157" s="342" t="s">
        <v>885</v>
      </c>
      <c r="D157" s="290"/>
      <c r="E157" s="290"/>
      <c r="F157" s="343" t="s">
        <v>864</v>
      </c>
      <c r="G157" s="290"/>
      <c r="H157" s="342" t="s">
        <v>898</v>
      </c>
      <c r="I157" s="342" t="s">
        <v>860</v>
      </c>
      <c r="J157" s="342">
        <v>50</v>
      </c>
      <c r="K157" s="338"/>
    </row>
    <row r="158" s="1" customFormat="1" ht="15" customHeight="1">
      <c r="B158" s="315"/>
      <c r="C158" s="342" t="s">
        <v>883</v>
      </c>
      <c r="D158" s="290"/>
      <c r="E158" s="290"/>
      <c r="F158" s="343" t="s">
        <v>864</v>
      </c>
      <c r="G158" s="290"/>
      <c r="H158" s="342" t="s">
        <v>898</v>
      </c>
      <c r="I158" s="342" t="s">
        <v>860</v>
      </c>
      <c r="J158" s="342">
        <v>50</v>
      </c>
      <c r="K158" s="338"/>
    </row>
    <row r="159" s="1" customFormat="1" ht="15" customHeight="1">
      <c r="B159" s="315"/>
      <c r="C159" s="342" t="s">
        <v>94</v>
      </c>
      <c r="D159" s="290"/>
      <c r="E159" s="290"/>
      <c r="F159" s="343" t="s">
        <v>858</v>
      </c>
      <c r="G159" s="290"/>
      <c r="H159" s="342" t="s">
        <v>920</v>
      </c>
      <c r="I159" s="342" t="s">
        <v>860</v>
      </c>
      <c r="J159" s="342" t="s">
        <v>921</v>
      </c>
      <c r="K159" s="338"/>
    </row>
    <row r="160" s="1" customFormat="1" ht="15" customHeight="1">
      <c r="B160" s="315"/>
      <c r="C160" s="342" t="s">
        <v>922</v>
      </c>
      <c r="D160" s="290"/>
      <c r="E160" s="290"/>
      <c r="F160" s="343" t="s">
        <v>858</v>
      </c>
      <c r="G160" s="290"/>
      <c r="H160" s="342" t="s">
        <v>923</v>
      </c>
      <c r="I160" s="342" t="s">
        <v>893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924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852</v>
      </c>
      <c r="D166" s="305"/>
      <c r="E166" s="305"/>
      <c r="F166" s="305" t="s">
        <v>853</v>
      </c>
      <c r="G166" s="347"/>
      <c r="H166" s="348" t="s">
        <v>54</v>
      </c>
      <c r="I166" s="348" t="s">
        <v>57</v>
      </c>
      <c r="J166" s="305" t="s">
        <v>854</v>
      </c>
      <c r="K166" s="282"/>
    </row>
    <row r="167" s="1" customFormat="1" ht="17.25" customHeight="1">
      <c r="B167" s="283"/>
      <c r="C167" s="307" t="s">
        <v>855</v>
      </c>
      <c r="D167" s="307"/>
      <c r="E167" s="307"/>
      <c r="F167" s="308" t="s">
        <v>856</v>
      </c>
      <c r="G167" s="349"/>
      <c r="H167" s="350"/>
      <c r="I167" s="350"/>
      <c r="J167" s="307" t="s">
        <v>857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861</v>
      </c>
      <c r="D169" s="290"/>
      <c r="E169" s="290"/>
      <c r="F169" s="313" t="s">
        <v>858</v>
      </c>
      <c r="G169" s="290"/>
      <c r="H169" s="290" t="s">
        <v>898</v>
      </c>
      <c r="I169" s="290" t="s">
        <v>860</v>
      </c>
      <c r="J169" s="290">
        <v>120</v>
      </c>
      <c r="K169" s="338"/>
    </row>
    <row r="170" s="1" customFormat="1" ht="15" customHeight="1">
      <c r="B170" s="315"/>
      <c r="C170" s="290" t="s">
        <v>907</v>
      </c>
      <c r="D170" s="290"/>
      <c r="E170" s="290"/>
      <c r="F170" s="313" t="s">
        <v>858</v>
      </c>
      <c r="G170" s="290"/>
      <c r="H170" s="290" t="s">
        <v>908</v>
      </c>
      <c r="I170" s="290" t="s">
        <v>860</v>
      </c>
      <c r="J170" s="290" t="s">
        <v>909</v>
      </c>
      <c r="K170" s="338"/>
    </row>
    <row r="171" s="1" customFormat="1" ht="15" customHeight="1">
      <c r="B171" s="315"/>
      <c r="C171" s="290" t="s">
        <v>806</v>
      </c>
      <c r="D171" s="290"/>
      <c r="E171" s="290"/>
      <c r="F171" s="313" t="s">
        <v>858</v>
      </c>
      <c r="G171" s="290"/>
      <c r="H171" s="290" t="s">
        <v>925</v>
      </c>
      <c r="I171" s="290" t="s">
        <v>860</v>
      </c>
      <c r="J171" s="290" t="s">
        <v>909</v>
      </c>
      <c r="K171" s="338"/>
    </row>
    <row r="172" s="1" customFormat="1" ht="15" customHeight="1">
      <c r="B172" s="315"/>
      <c r="C172" s="290" t="s">
        <v>863</v>
      </c>
      <c r="D172" s="290"/>
      <c r="E172" s="290"/>
      <c r="F172" s="313" t="s">
        <v>864</v>
      </c>
      <c r="G172" s="290"/>
      <c r="H172" s="290" t="s">
        <v>925</v>
      </c>
      <c r="I172" s="290" t="s">
        <v>860</v>
      </c>
      <c r="J172" s="290">
        <v>50</v>
      </c>
      <c r="K172" s="338"/>
    </row>
    <row r="173" s="1" customFormat="1" ht="15" customHeight="1">
      <c r="B173" s="315"/>
      <c r="C173" s="290" t="s">
        <v>866</v>
      </c>
      <c r="D173" s="290"/>
      <c r="E173" s="290"/>
      <c r="F173" s="313" t="s">
        <v>858</v>
      </c>
      <c r="G173" s="290"/>
      <c r="H173" s="290" t="s">
        <v>925</v>
      </c>
      <c r="I173" s="290" t="s">
        <v>868</v>
      </c>
      <c r="J173" s="290"/>
      <c r="K173" s="338"/>
    </row>
    <row r="174" s="1" customFormat="1" ht="15" customHeight="1">
      <c r="B174" s="315"/>
      <c r="C174" s="290" t="s">
        <v>877</v>
      </c>
      <c r="D174" s="290"/>
      <c r="E174" s="290"/>
      <c r="F174" s="313" t="s">
        <v>864</v>
      </c>
      <c r="G174" s="290"/>
      <c r="H174" s="290" t="s">
        <v>925</v>
      </c>
      <c r="I174" s="290" t="s">
        <v>860</v>
      </c>
      <c r="J174" s="290">
        <v>50</v>
      </c>
      <c r="K174" s="338"/>
    </row>
    <row r="175" s="1" customFormat="1" ht="15" customHeight="1">
      <c r="B175" s="315"/>
      <c r="C175" s="290" t="s">
        <v>885</v>
      </c>
      <c r="D175" s="290"/>
      <c r="E175" s="290"/>
      <c r="F175" s="313" t="s">
        <v>864</v>
      </c>
      <c r="G175" s="290"/>
      <c r="H175" s="290" t="s">
        <v>925</v>
      </c>
      <c r="I175" s="290" t="s">
        <v>860</v>
      </c>
      <c r="J175" s="290">
        <v>50</v>
      </c>
      <c r="K175" s="338"/>
    </row>
    <row r="176" s="1" customFormat="1" ht="15" customHeight="1">
      <c r="B176" s="315"/>
      <c r="C176" s="290" t="s">
        <v>883</v>
      </c>
      <c r="D176" s="290"/>
      <c r="E176" s="290"/>
      <c r="F176" s="313" t="s">
        <v>864</v>
      </c>
      <c r="G176" s="290"/>
      <c r="H176" s="290" t="s">
        <v>925</v>
      </c>
      <c r="I176" s="290" t="s">
        <v>860</v>
      </c>
      <c r="J176" s="290">
        <v>50</v>
      </c>
      <c r="K176" s="338"/>
    </row>
    <row r="177" s="1" customFormat="1" ht="15" customHeight="1">
      <c r="B177" s="315"/>
      <c r="C177" s="290" t="s">
        <v>104</v>
      </c>
      <c r="D177" s="290"/>
      <c r="E177" s="290"/>
      <c r="F177" s="313" t="s">
        <v>858</v>
      </c>
      <c r="G177" s="290"/>
      <c r="H177" s="290" t="s">
        <v>926</v>
      </c>
      <c r="I177" s="290" t="s">
        <v>927</v>
      </c>
      <c r="J177" s="290"/>
      <c r="K177" s="338"/>
    </row>
    <row r="178" s="1" customFormat="1" ht="15" customHeight="1">
      <c r="B178" s="315"/>
      <c r="C178" s="290" t="s">
        <v>57</v>
      </c>
      <c r="D178" s="290"/>
      <c r="E178" s="290"/>
      <c r="F178" s="313" t="s">
        <v>858</v>
      </c>
      <c r="G178" s="290"/>
      <c r="H178" s="290" t="s">
        <v>928</v>
      </c>
      <c r="I178" s="290" t="s">
        <v>929</v>
      </c>
      <c r="J178" s="290">
        <v>1</v>
      </c>
      <c r="K178" s="338"/>
    </row>
    <row r="179" s="1" customFormat="1" ht="15" customHeight="1">
      <c r="B179" s="315"/>
      <c r="C179" s="290" t="s">
        <v>53</v>
      </c>
      <c r="D179" s="290"/>
      <c r="E179" s="290"/>
      <c r="F179" s="313" t="s">
        <v>858</v>
      </c>
      <c r="G179" s="290"/>
      <c r="H179" s="290" t="s">
        <v>930</v>
      </c>
      <c r="I179" s="290" t="s">
        <v>860</v>
      </c>
      <c r="J179" s="290">
        <v>20</v>
      </c>
      <c r="K179" s="338"/>
    </row>
    <row r="180" s="1" customFormat="1" ht="15" customHeight="1">
      <c r="B180" s="315"/>
      <c r="C180" s="290" t="s">
        <v>54</v>
      </c>
      <c r="D180" s="290"/>
      <c r="E180" s="290"/>
      <c r="F180" s="313" t="s">
        <v>858</v>
      </c>
      <c r="G180" s="290"/>
      <c r="H180" s="290" t="s">
        <v>931</v>
      </c>
      <c r="I180" s="290" t="s">
        <v>860</v>
      </c>
      <c r="J180" s="290">
        <v>255</v>
      </c>
      <c r="K180" s="338"/>
    </row>
    <row r="181" s="1" customFormat="1" ht="15" customHeight="1">
      <c r="B181" s="315"/>
      <c r="C181" s="290" t="s">
        <v>105</v>
      </c>
      <c r="D181" s="290"/>
      <c r="E181" s="290"/>
      <c r="F181" s="313" t="s">
        <v>858</v>
      </c>
      <c r="G181" s="290"/>
      <c r="H181" s="290" t="s">
        <v>822</v>
      </c>
      <c r="I181" s="290" t="s">
        <v>860</v>
      </c>
      <c r="J181" s="290">
        <v>10</v>
      </c>
      <c r="K181" s="338"/>
    </row>
    <row r="182" s="1" customFormat="1" ht="15" customHeight="1">
      <c r="B182" s="315"/>
      <c r="C182" s="290" t="s">
        <v>106</v>
      </c>
      <c r="D182" s="290"/>
      <c r="E182" s="290"/>
      <c r="F182" s="313" t="s">
        <v>858</v>
      </c>
      <c r="G182" s="290"/>
      <c r="H182" s="290" t="s">
        <v>932</v>
      </c>
      <c r="I182" s="290" t="s">
        <v>893</v>
      </c>
      <c r="J182" s="290"/>
      <c r="K182" s="338"/>
    </row>
    <row r="183" s="1" customFormat="1" ht="15" customHeight="1">
      <c r="B183" s="315"/>
      <c r="C183" s="290" t="s">
        <v>933</v>
      </c>
      <c r="D183" s="290"/>
      <c r="E183" s="290"/>
      <c r="F183" s="313" t="s">
        <v>858</v>
      </c>
      <c r="G183" s="290"/>
      <c r="H183" s="290" t="s">
        <v>934</v>
      </c>
      <c r="I183" s="290" t="s">
        <v>893</v>
      </c>
      <c r="J183" s="290"/>
      <c r="K183" s="338"/>
    </row>
    <row r="184" s="1" customFormat="1" ht="15" customHeight="1">
      <c r="B184" s="315"/>
      <c r="C184" s="290" t="s">
        <v>922</v>
      </c>
      <c r="D184" s="290"/>
      <c r="E184" s="290"/>
      <c r="F184" s="313" t="s">
        <v>858</v>
      </c>
      <c r="G184" s="290"/>
      <c r="H184" s="290" t="s">
        <v>935</v>
      </c>
      <c r="I184" s="290" t="s">
        <v>893</v>
      </c>
      <c r="J184" s="290"/>
      <c r="K184" s="338"/>
    </row>
    <row r="185" s="1" customFormat="1" ht="15" customHeight="1">
      <c r="B185" s="315"/>
      <c r="C185" s="290" t="s">
        <v>108</v>
      </c>
      <c r="D185" s="290"/>
      <c r="E185" s="290"/>
      <c r="F185" s="313" t="s">
        <v>864</v>
      </c>
      <c r="G185" s="290"/>
      <c r="H185" s="290" t="s">
        <v>936</v>
      </c>
      <c r="I185" s="290" t="s">
        <v>860</v>
      </c>
      <c r="J185" s="290">
        <v>50</v>
      </c>
      <c r="K185" s="338"/>
    </row>
    <row r="186" s="1" customFormat="1" ht="15" customHeight="1">
      <c r="B186" s="315"/>
      <c r="C186" s="290" t="s">
        <v>937</v>
      </c>
      <c r="D186" s="290"/>
      <c r="E186" s="290"/>
      <c r="F186" s="313" t="s">
        <v>864</v>
      </c>
      <c r="G186" s="290"/>
      <c r="H186" s="290" t="s">
        <v>938</v>
      </c>
      <c r="I186" s="290" t="s">
        <v>939</v>
      </c>
      <c r="J186" s="290"/>
      <c r="K186" s="338"/>
    </row>
    <row r="187" s="1" customFormat="1" ht="15" customHeight="1">
      <c r="B187" s="315"/>
      <c r="C187" s="290" t="s">
        <v>940</v>
      </c>
      <c r="D187" s="290"/>
      <c r="E187" s="290"/>
      <c r="F187" s="313" t="s">
        <v>864</v>
      </c>
      <c r="G187" s="290"/>
      <c r="H187" s="290" t="s">
        <v>941</v>
      </c>
      <c r="I187" s="290" t="s">
        <v>939</v>
      </c>
      <c r="J187" s="290"/>
      <c r="K187" s="338"/>
    </row>
    <row r="188" s="1" customFormat="1" ht="15" customHeight="1">
      <c r="B188" s="315"/>
      <c r="C188" s="290" t="s">
        <v>942</v>
      </c>
      <c r="D188" s="290"/>
      <c r="E188" s="290"/>
      <c r="F188" s="313" t="s">
        <v>864</v>
      </c>
      <c r="G188" s="290"/>
      <c r="H188" s="290" t="s">
        <v>943</v>
      </c>
      <c r="I188" s="290" t="s">
        <v>939</v>
      </c>
      <c r="J188" s="290"/>
      <c r="K188" s="338"/>
    </row>
    <row r="189" s="1" customFormat="1" ht="15" customHeight="1">
      <c r="B189" s="315"/>
      <c r="C189" s="351" t="s">
        <v>944</v>
      </c>
      <c r="D189" s="290"/>
      <c r="E189" s="290"/>
      <c r="F189" s="313" t="s">
        <v>864</v>
      </c>
      <c r="G189" s="290"/>
      <c r="H189" s="290" t="s">
        <v>945</v>
      </c>
      <c r="I189" s="290" t="s">
        <v>946</v>
      </c>
      <c r="J189" s="352" t="s">
        <v>947</v>
      </c>
      <c r="K189" s="338"/>
    </row>
    <row r="190" s="1" customFormat="1" ht="15" customHeight="1">
      <c r="B190" s="315"/>
      <c r="C190" s="351" t="s">
        <v>42</v>
      </c>
      <c r="D190" s="290"/>
      <c r="E190" s="290"/>
      <c r="F190" s="313" t="s">
        <v>858</v>
      </c>
      <c r="G190" s="290"/>
      <c r="H190" s="287" t="s">
        <v>948</v>
      </c>
      <c r="I190" s="290" t="s">
        <v>949</v>
      </c>
      <c r="J190" s="290"/>
      <c r="K190" s="338"/>
    </row>
    <row r="191" s="1" customFormat="1" ht="15" customHeight="1">
      <c r="B191" s="315"/>
      <c r="C191" s="351" t="s">
        <v>950</v>
      </c>
      <c r="D191" s="290"/>
      <c r="E191" s="290"/>
      <c r="F191" s="313" t="s">
        <v>858</v>
      </c>
      <c r="G191" s="290"/>
      <c r="H191" s="290" t="s">
        <v>951</v>
      </c>
      <c r="I191" s="290" t="s">
        <v>893</v>
      </c>
      <c r="J191" s="290"/>
      <c r="K191" s="338"/>
    </row>
    <row r="192" s="1" customFormat="1" ht="15" customHeight="1">
      <c r="B192" s="315"/>
      <c r="C192" s="351" t="s">
        <v>952</v>
      </c>
      <c r="D192" s="290"/>
      <c r="E192" s="290"/>
      <c r="F192" s="313" t="s">
        <v>858</v>
      </c>
      <c r="G192" s="290"/>
      <c r="H192" s="290" t="s">
        <v>953</v>
      </c>
      <c r="I192" s="290" t="s">
        <v>893</v>
      </c>
      <c r="J192" s="290"/>
      <c r="K192" s="338"/>
    </row>
    <row r="193" s="1" customFormat="1" ht="15" customHeight="1">
      <c r="B193" s="315"/>
      <c r="C193" s="351" t="s">
        <v>954</v>
      </c>
      <c r="D193" s="290"/>
      <c r="E193" s="290"/>
      <c r="F193" s="313" t="s">
        <v>864</v>
      </c>
      <c r="G193" s="290"/>
      <c r="H193" s="290" t="s">
        <v>955</v>
      </c>
      <c r="I193" s="290" t="s">
        <v>893</v>
      </c>
      <c r="J193" s="290"/>
      <c r="K193" s="338"/>
    </row>
    <row r="194" s="1" customFormat="1" ht="15" customHeight="1">
      <c r="B194" s="344"/>
      <c r="C194" s="353"/>
      <c r="D194" s="324"/>
      <c r="E194" s="324"/>
      <c r="F194" s="324"/>
      <c r="G194" s="324"/>
      <c r="H194" s="324"/>
      <c r="I194" s="324"/>
      <c r="J194" s="324"/>
      <c r="K194" s="345"/>
    </row>
    <row r="195" s="1" customFormat="1" ht="18.75" customHeight="1">
      <c r="B195" s="326"/>
      <c r="C195" s="336"/>
      <c r="D195" s="336"/>
      <c r="E195" s="336"/>
      <c r="F195" s="346"/>
      <c r="G195" s="336"/>
      <c r="H195" s="336"/>
      <c r="I195" s="336"/>
      <c r="J195" s="336"/>
      <c r="K195" s="326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298"/>
      <c r="C197" s="298"/>
      <c r="D197" s="298"/>
      <c r="E197" s="298"/>
      <c r="F197" s="298"/>
      <c r="G197" s="298"/>
      <c r="H197" s="298"/>
      <c r="I197" s="298"/>
      <c r="J197" s="298"/>
      <c r="K197" s="298"/>
    </row>
    <row r="198" s="1" customFormat="1" ht="13.5">
      <c r="B198" s="277"/>
      <c r="C198" s="278"/>
      <c r="D198" s="278"/>
      <c r="E198" s="278"/>
      <c r="F198" s="278"/>
      <c r="G198" s="278"/>
      <c r="H198" s="278"/>
      <c r="I198" s="278"/>
      <c r="J198" s="278"/>
      <c r="K198" s="279"/>
    </row>
    <row r="199" s="1" customFormat="1" ht="21">
      <c r="B199" s="280"/>
      <c r="C199" s="281" t="s">
        <v>956</v>
      </c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5.5" customHeight="1">
      <c r="B200" s="280"/>
      <c r="C200" s="354" t="s">
        <v>957</v>
      </c>
      <c r="D200" s="354"/>
      <c r="E200" s="354"/>
      <c r="F200" s="354" t="s">
        <v>958</v>
      </c>
      <c r="G200" s="355"/>
      <c r="H200" s="354" t="s">
        <v>959</v>
      </c>
      <c r="I200" s="354"/>
      <c r="J200" s="354"/>
      <c r="K200" s="282"/>
    </row>
    <row r="201" s="1" customFormat="1" ht="5.25" customHeight="1">
      <c r="B201" s="315"/>
      <c r="C201" s="310"/>
      <c r="D201" s="310"/>
      <c r="E201" s="310"/>
      <c r="F201" s="310"/>
      <c r="G201" s="336"/>
      <c r="H201" s="310"/>
      <c r="I201" s="310"/>
      <c r="J201" s="310"/>
      <c r="K201" s="338"/>
    </row>
    <row r="202" s="1" customFormat="1" ht="15" customHeight="1">
      <c r="B202" s="315"/>
      <c r="C202" s="290" t="s">
        <v>949</v>
      </c>
      <c r="D202" s="290"/>
      <c r="E202" s="290"/>
      <c r="F202" s="313" t="s">
        <v>43</v>
      </c>
      <c r="G202" s="290"/>
      <c r="H202" s="290" t="s">
        <v>960</v>
      </c>
      <c r="I202" s="290"/>
      <c r="J202" s="290"/>
      <c r="K202" s="338"/>
    </row>
    <row r="203" s="1" customFormat="1" ht="15" customHeight="1">
      <c r="B203" s="315"/>
      <c r="C203" s="290"/>
      <c r="D203" s="290"/>
      <c r="E203" s="290"/>
      <c r="F203" s="313" t="s">
        <v>44</v>
      </c>
      <c r="G203" s="290"/>
      <c r="H203" s="290" t="s">
        <v>961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47</v>
      </c>
      <c r="G204" s="290"/>
      <c r="H204" s="290" t="s">
        <v>962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45</v>
      </c>
      <c r="G205" s="290"/>
      <c r="H205" s="290" t="s">
        <v>963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46</v>
      </c>
      <c r="G206" s="290"/>
      <c r="H206" s="290" t="s">
        <v>964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/>
      <c r="G207" s="290"/>
      <c r="H207" s="290"/>
      <c r="I207" s="290"/>
      <c r="J207" s="290"/>
      <c r="K207" s="338"/>
    </row>
    <row r="208" s="1" customFormat="1" ht="15" customHeight="1">
      <c r="B208" s="315"/>
      <c r="C208" s="290" t="s">
        <v>905</v>
      </c>
      <c r="D208" s="290"/>
      <c r="E208" s="290"/>
      <c r="F208" s="313" t="s">
        <v>79</v>
      </c>
      <c r="G208" s="290"/>
      <c r="H208" s="290" t="s">
        <v>965</v>
      </c>
      <c r="I208" s="290"/>
      <c r="J208" s="290"/>
      <c r="K208" s="338"/>
    </row>
    <row r="209" s="1" customFormat="1" ht="15" customHeight="1">
      <c r="B209" s="315"/>
      <c r="C209" s="290"/>
      <c r="D209" s="290"/>
      <c r="E209" s="290"/>
      <c r="F209" s="313" t="s">
        <v>800</v>
      </c>
      <c r="G209" s="290"/>
      <c r="H209" s="290" t="s">
        <v>801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798</v>
      </c>
      <c r="G210" s="290"/>
      <c r="H210" s="290" t="s">
        <v>966</v>
      </c>
      <c r="I210" s="290"/>
      <c r="J210" s="290"/>
      <c r="K210" s="338"/>
    </row>
    <row r="211" s="1" customFormat="1" ht="15" customHeight="1">
      <c r="B211" s="356"/>
      <c r="C211" s="290"/>
      <c r="D211" s="290"/>
      <c r="E211" s="290"/>
      <c r="F211" s="313" t="s">
        <v>802</v>
      </c>
      <c r="G211" s="351"/>
      <c r="H211" s="342" t="s">
        <v>803</v>
      </c>
      <c r="I211" s="342"/>
      <c r="J211" s="342"/>
      <c r="K211" s="357"/>
    </row>
    <row r="212" s="1" customFormat="1" ht="15" customHeight="1">
      <c r="B212" s="356"/>
      <c r="C212" s="290"/>
      <c r="D212" s="290"/>
      <c r="E212" s="290"/>
      <c r="F212" s="313" t="s">
        <v>804</v>
      </c>
      <c r="G212" s="351"/>
      <c r="H212" s="342" t="s">
        <v>766</v>
      </c>
      <c r="I212" s="342"/>
      <c r="J212" s="342"/>
      <c r="K212" s="357"/>
    </row>
    <row r="213" s="1" customFormat="1" ht="15" customHeight="1">
      <c r="B213" s="356"/>
      <c r="C213" s="290"/>
      <c r="D213" s="290"/>
      <c r="E213" s="290"/>
      <c r="F213" s="313"/>
      <c r="G213" s="351"/>
      <c r="H213" s="342"/>
      <c r="I213" s="342"/>
      <c r="J213" s="342"/>
      <c r="K213" s="357"/>
    </row>
    <row r="214" s="1" customFormat="1" ht="15" customHeight="1">
      <c r="B214" s="356"/>
      <c r="C214" s="290" t="s">
        <v>929</v>
      </c>
      <c r="D214" s="290"/>
      <c r="E214" s="290"/>
      <c r="F214" s="313">
        <v>1</v>
      </c>
      <c r="G214" s="351"/>
      <c r="H214" s="342" t="s">
        <v>967</v>
      </c>
      <c r="I214" s="342"/>
      <c r="J214" s="342"/>
      <c r="K214" s="357"/>
    </row>
    <row r="215" s="1" customFormat="1" ht="15" customHeight="1">
      <c r="B215" s="356"/>
      <c r="C215" s="290"/>
      <c r="D215" s="290"/>
      <c r="E215" s="290"/>
      <c r="F215" s="313">
        <v>2</v>
      </c>
      <c r="G215" s="351"/>
      <c r="H215" s="342" t="s">
        <v>968</v>
      </c>
      <c r="I215" s="342"/>
      <c r="J215" s="342"/>
      <c r="K215" s="357"/>
    </row>
    <row r="216" s="1" customFormat="1" ht="15" customHeight="1">
      <c r="B216" s="356"/>
      <c r="C216" s="290"/>
      <c r="D216" s="290"/>
      <c r="E216" s="290"/>
      <c r="F216" s="313">
        <v>3</v>
      </c>
      <c r="G216" s="351"/>
      <c r="H216" s="342" t="s">
        <v>969</v>
      </c>
      <c r="I216" s="342"/>
      <c r="J216" s="342"/>
      <c r="K216" s="357"/>
    </row>
    <row r="217" s="1" customFormat="1" ht="15" customHeight="1">
      <c r="B217" s="356"/>
      <c r="C217" s="290"/>
      <c r="D217" s="290"/>
      <c r="E217" s="290"/>
      <c r="F217" s="313">
        <v>4</v>
      </c>
      <c r="G217" s="351"/>
      <c r="H217" s="342" t="s">
        <v>970</v>
      </c>
      <c r="I217" s="342"/>
      <c r="J217" s="342"/>
      <c r="K217" s="357"/>
    </row>
    <row r="218" s="1" customFormat="1" ht="12.75" customHeight="1">
      <c r="B218" s="358"/>
      <c r="C218" s="359"/>
      <c r="D218" s="359"/>
      <c r="E218" s="359"/>
      <c r="F218" s="359"/>
      <c r="G218" s="359"/>
      <c r="H218" s="359"/>
      <c r="I218" s="359"/>
      <c r="J218" s="359"/>
      <c r="K218" s="360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Radka Valová</dc:creator>
  <cp:lastModifiedBy>Radka Valová</cp:lastModifiedBy>
  <dcterms:created xsi:type="dcterms:W3CDTF">2023-05-23T07:14:51Z</dcterms:created>
  <dcterms:modified xsi:type="dcterms:W3CDTF">2023-05-23T07:14:56Z</dcterms:modified>
</cp:coreProperties>
</file>